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Kreistag\KUA_KT_WA_GV\KUA-Sitzungen\2022.09.12_KUA\"/>
    </mc:Choice>
  </mc:AlternateContent>
  <bookViews>
    <workbookView xWindow="0" yWindow="0" windowWidth="28800" windowHeight="11535"/>
  </bookViews>
  <sheets>
    <sheet name="Grunddaten" sheetId="2" r:id="rId1"/>
    <sheet name="Allg. kom. Infra" sheetId="1" r:id="rId2"/>
    <sheet name="Wass. u. Abfall" sheetId="9" r:id="rId3"/>
    <sheet name="Hochw. u. Gewäss." sheetId="11" r:id="rId4"/>
    <sheet name="Telekomm." sheetId="12" r:id="rId5"/>
    <sheet name="Gesamtkosten" sheetId="3" r:id="rId6"/>
  </sheets>
  <definedNames>
    <definedName name="_xlnm._FilterDatabase" localSheetId="1" hidden="1">'Allg. kom. Infra'!$A$12:$W$1921</definedName>
    <definedName name="_xlnm._FilterDatabase" localSheetId="3" hidden="1">'Hochw. u. Gewäss.'!$A$12:$V$171</definedName>
    <definedName name="_xlnm._FilterDatabase" localSheetId="4" hidden="1">Telekomm.!$A$12:$V$12</definedName>
    <definedName name="_xlnm._FilterDatabase" localSheetId="2" hidden="1">'Wass. u. Abfall'!$A$11:$V$973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74" i="9" l="1"/>
  <c r="L974" i="9"/>
  <c r="L172" i="11" l="1"/>
  <c r="M1924" i="1"/>
  <c r="N170" i="11" l="1"/>
  <c r="P170" i="11" s="1"/>
  <c r="N127" i="11"/>
  <c r="P127" i="11" s="1"/>
  <c r="N126" i="11"/>
  <c r="P126" i="11" s="1"/>
  <c r="N125" i="11"/>
  <c r="P125" i="11" s="1"/>
  <c r="N124" i="11"/>
  <c r="P124" i="11" s="1"/>
  <c r="N123" i="11"/>
  <c r="P123" i="11" s="1"/>
  <c r="N122" i="11"/>
  <c r="P122" i="11" s="1"/>
  <c r="N121" i="11"/>
  <c r="P121" i="11" s="1"/>
  <c r="N120" i="11"/>
  <c r="P120" i="11" s="1"/>
  <c r="N119" i="11"/>
  <c r="P119" i="11" s="1"/>
  <c r="P118" i="11"/>
  <c r="P117" i="11"/>
  <c r="P116" i="11"/>
  <c r="P115" i="11"/>
  <c r="P114" i="11"/>
  <c r="P113" i="11"/>
  <c r="P840" i="9"/>
  <c r="O1921" i="1"/>
  <c r="Q1921" i="1" s="1"/>
  <c r="O1920" i="1"/>
  <c r="Q1920" i="1" s="1"/>
  <c r="O1919" i="1"/>
  <c r="Q1919" i="1" s="1"/>
  <c r="O1918" i="1"/>
  <c r="Q1918" i="1" s="1"/>
  <c r="O1917" i="1"/>
  <c r="Q1917" i="1" s="1"/>
  <c r="O1916" i="1"/>
  <c r="Q1916" i="1" s="1"/>
  <c r="O1914" i="1"/>
  <c r="Q1914" i="1" s="1"/>
  <c r="O1913" i="1"/>
  <c r="Q1913" i="1" s="1"/>
  <c r="O1912" i="1"/>
  <c r="Q1912" i="1" s="1"/>
  <c r="O1911" i="1"/>
  <c r="Q1911" i="1" s="1"/>
  <c r="O1910" i="1"/>
  <c r="Q1910" i="1" s="1"/>
  <c r="O1909" i="1"/>
  <c r="Q1909" i="1" s="1"/>
  <c r="Q1722" i="1"/>
  <c r="Q1721" i="1"/>
  <c r="Q1720" i="1"/>
  <c r="Q1719" i="1"/>
  <c r="Q1718" i="1"/>
  <c r="Q1717" i="1"/>
  <c r="Q1716" i="1"/>
  <c r="Q1715" i="1"/>
  <c r="Q1714" i="1"/>
  <c r="Q1713" i="1"/>
  <c r="Q1712" i="1"/>
  <c r="Q1711" i="1"/>
  <c r="Q1710" i="1"/>
  <c r="Q1709" i="1"/>
  <c r="Q1708" i="1"/>
  <c r="Q1707" i="1"/>
  <c r="Q1706" i="1"/>
  <c r="Q1705" i="1"/>
  <c r="O1704" i="1"/>
  <c r="Q1704" i="1" s="1"/>
  <c r="O1703" i="1"/>
  <c r="Q1703" i="1" s="1"/>
  <c r="O1702" i="1"/>
  <c r="Q1702" i="1" s="1"/>
  <c r="O1701" i="1"/>
  <c r="Q1701" i="1" s="1"/>
  <c r="O1700" i="1"/>
  <c r="Q1700" i="1" s="1"/>
  <c r="O1699" i="1"/>
  <c r="Q1699" i="1" s="1"/>
  <c r="O1698" i="1"/>
  <c r="Q1698" i="1" s="1"/>
  <c r="O1697" i="1"/>
  <c r="Q1697" i="1" s="1"/>
  <c r="O1696" i="1"/>
  <c r="Q1696" i="1" s="1"/>
  <c r="O1695" i="1"/>
  <c r="Q1695" i="1" s="1"/>
  <c r="O1694" i="1"/>
  <c r="Q1694" i="1" s="1"/>
  <c r="O1693" i="1"/>
  <c r="Q1693" i="1" s="1"/>
  <c r="O1692" i="1"/>
  <c r="Q1692" i="1" s="1"/>
  <c r="O1691" i="1"/>
  <c r="Q1691" i="1" s="1"/>
  <c r="O1690" i="1"/>
  <c r="Q1690" i="1" s="1"/>
  <c r="O1689" i="1"/>
  <c r="Q1689" i="1" s="1"/>
  <c r="O1688" i="1"/>
  <c r="Q1688" i="1" s="1"/>
  <c r="O1687" i="1"/>
  <c r="Q1687" i="1" s="1"/>
  <c r="O1686" i="1"/>
  <c r="Q1686" i="1" s="1"/>
  <c r="O1685" i="1"/>
  <c r="Q1685" i="1" s="1"/>
  <c r="O1684" i="1"/>
  <c r="Q1684" i="1" s="1"/>
  <c r="O1683" i="1"/>
  <c r="Q1683" i="1" s="1"/>
  <c r="O1682" i="1"/>
  <c r="Q1682" i="1" s="1"/>
  <c r="O1681" i="1"/>
  <c r="Q1681" i="1" s="1"/>
  <c r="O1680" i="1"/>
  <c r="Q1680" i="1" s="1"/>
  <c r="O1679" i="1"/>
  <c r="Q1679" i="1" s="1"/>
  <c r="O1678" i="1"/>
  <c r="Q1678" i="1" s="1"/>
  <c r="O1677" i="1"/>
  <c r="Q1677" i="1" s="1"/>
  <c r="O1676" i="1"/>
  <c r="Q1676" i="1" s="1"/>
  <c r="O1675" i="1"/>
  <c r="Q1675" i="1" s="1"/>
  <c r="O1674" i="1"/>
  <c r="Q1674" i="1" s="1"/>
  <c r="O1673" i="1"/>
  <c r="Q1673" i="1" s="1"/>
  <c r="O1672" i="1"/>
  <c r="Q1672" i="1" s="1"/>
  <c r="O1671" i="1"/>
  <c r="Q1671" i="1" s="1"/>
  <c r="O1670" i="1"/>
  <c r="Q1670" i="1" s="1"/>
  <c r="O1669" i="1"/>
  <c r="Q1669" i="1" s="1"/>
  <c r="Q1668" i="1"/>
  <c r="Q1667" i="1"/>
  <c r="Q1666" i="1"/>
  <c r="Q1665" i="1"/>
  <c r="Q1664" i="1"/>
  <c r="Q1663" i="1"/>
  <c r="Q1662" i="1"/>
  <c r="Q1661" i="1"/>
  <c r="O1660" i="1"/>
  <c r="Q1660" i="1" s="1"/>
  <c r="O1659" i="1"/>
  <c r="Q1659" i="1" s="1"/>
  <c r="O1658" i="1"/>
  <c r="Q1658" i="1" s="1"/>
  <c r="O1657" i="1"/>
  <c r="Q1657" i="1" s="1"/>
  <c r="O1656" i="1"/>
  <c r="Q1656" i="1" s="1"/>
  <c r="O1655" i="1"/>
  <c r="Q1655" i="1" s="1"/>
  <c r="O1654" i="1"/>
  <c r="Q1654" i="1" s="1"/>
  <c r="O1653" i="1"/>
  <c r="Q1653" i="1" s="1"/>
  <c r="O1652" i="1"/>
  <c r="Q1652" i="1" s="1"/>
  <c r="O1651" i="1"/>
  <c r="Q1651" i="1" s="1"/>
  <c r="O1650" i="1"/>
  <c r="Q1650" i="1" s="1"/>
  <c r="O1649" i="1"/>
  <c r="Q1649" i="1" s="1"/>
  <c r="O1648" i="1"/>
  <c r="Q1648" i="1" s="1"/>
  <c r="O1647" i="1"/>
  <c r="Q1647" i="1" s="1"/>
  <c r="Q1646" i="1"/>
  <c r="O1646" i="1"/>
  <c r="O1645" i="1"/>
  <c r="Q1645" i="1" s="1"/>
  <c r="O1644" i="1"/>
  <c r="Q1644" i="1" s="1"/>
  <c r="O1643" i="1"/>
  <c r="Q1643" i="1" s="1"/>
  <c r="O1642" i="1"/>
  <c r="Q1642" i="1" s="1"/>
  <c r="O1641" i="1"/>
  <c r="Q1641" i="1" s="1"/>
  <c r="O1640" i="1"/>
  <c r="Q1640" i="1" s="1"/>
  <c r="O1639" i="1"/>
  <c r="Q1639" i="1" s="1"/>
  <c r="O1638" i="1"/>
  <c r="Q1638" i="1" s="1"/>
  <c r="O1637" i="1"/>
  <c r="Q1637" i="1" s="1"/>
  <c r="O1636" i="1"/>
  <c r="Q1636" i="1" s="1"/>
  <c r="O1635" i="1"/>
  <c r="Q1635" i="1" s="1"/>
  <c r="O1634" i="1"/>
  <c r="Q1634" i="1" s="1"/>
  <c r="O1633" i="1"/>
  <c r="Q1633" i="1" s="1"/>
  <c r="O1632" i="1"/>
  <c r="Q1632" i="1" s="1"/>
  <c r="O1631" i="1"/>
  <c r="Q1631" i="1" s="1"/>
  <c r="O1630" i="1"/>
  <c r="Q1630" i="1" s="1"/>
  <c r="O1629" i="1"/>
  <c r="Q1629" i="1" s="1"/>
  <c r="O1628" i="1"/>
  <c r="Q1628" i="1" s="1"/>
  <c r="O1627" i="1"/>
  <c r="Q1627" i="1" s="1"/>
  <c r="O1626" i="1"/>
  <c r="Q1626" i="1" s="1"/>
  <c r="O1625" i="1"/>
  <c r="Q1625" i="1" s="1"/>
  <c r="O1624" i="1"/>
  <c r="Q1624" i="1" s="1"/>
  <c r="O1623" i="1"/>
  <c r="Q1623" i="1" s="1"/>
  <c r="O1622" i="1"/>
  <c r="Q1622" i="1" s="1"/>
  <c r="O1621" i="1"/>
  <c r="Q1621" i="1" s="1"/>
  <c r="O1620" i="1"/>
  <c r="Q1620" i="1" s="1"/>
  <c r="O1619" i="1"/>
  <c r="Q1619" i="1" s="1"/>
  <c r="O1618" i="1"/>
  <c r="Q1618" i="1" s="1"/>
  <c r="O1617" i="1"/>
  <c r="Q1617" i="1" s="1"/>
  <c r="O1616" i="1"/>
  <c r="Q1616" i="1" s="1"/>
  <c r="O1615" i="1"/>
  <c r="Q1615" i="1" s="1"/>
  <c r="O1614" i="1"/>
  <c r="Q1614" i="1" s="1"/>
  <c r="O1613" i="1"/>
  <c r="Q1613" i="1" s="1"/>
  <c r="O1612" i="1"/>
  <c r="Q1612" i="1" s="1"/>
  <c r="O1611" i="1"/>
  <c r="Q1611" i="1" s="1"/>
  <c r="O1610" i="1"/>
  <c r="Q1610" i="1" s="1"/>
  <c r="O1609" i="1"/>
  <c r="Q1609" i="1" s="1"/>
  <c r="O1608" i="1"/>
  <c r="Q1608" i="1" s="1"/>
  <c r="O1607" i="1"/>
  <c r="Q1607" i="1" s="1"/>
  <c r="O1606" i="1"/>
  <c r="Q1606" i="1" s="1"/>
  <c r="O1605" i="1"/>
  <c r="Q1605" i="1" s="1"/>
  <c r="O1604" i="1"/>
  <c r="Q1604" i="1" s="1"/>
  <c r="O1603" i="1"/>
  <c r="Q1603" i="1" s="1"/>
  <c r="O1602" i="1"/>
  <c r="Q1602" i="1" s="1"/>
  <c r="O1601" i="1"/>
  <c r="Q1601" i="1" s="1"/>
  <c r="Q1600" i="1"/>
  <c r="O1600" i="1"/>
  <c r="O1599" i="1"/>
  <c r="Q1599" i="1" s="1"/>
  <c r="O1598" i="1"/>
  <c r="Q1598" i="1" s="1"/>
  <c r="O1597" i="1"/>
  <c r="Q1597" i="1" s="1"/>
  <c r="O1596" i="1"/>
  <c r="Q1596" i="1" s="1"/>
  <c r="O1595" i="1"/>
  <c r="Q1595" i="1" s="1"/>
  <c r="O1594" i="1"/>
  <c r="Q1594" i="1" s="1"/>
  <c r="O1593" i="1"/>
  <c r="Q1593" i="1" s="1"/>
  <c r="O1592" i="1"/>
  <c r="Q1592" i="1" s="1"/>
  <c r="O1591" i="1"/>
  <c r="Q1591" i="1" s="1"/>
  <c r="O1590" i="1"/>
  <c r="Q1590" i="1" s="1"/>
  <c r="O1589" i="1"/>
  <c r="Q1589" i="1" s="1"/>
  <c r="O1588" i="1"/>
  <c r="Q1588" i="1" s="1"/>
  <c r="O1587" i="1"/>
  <c r="Q1587" i="1" s="1"/>
  <c r="O1586" i="1"/>
  <c r="Q1586" i="1" s="1"/>
  <c r="Q1585" i="1" l="1"/>
  <c r="N1584" i="1"/>
  <c r="O1559" i="1" l="1"/>
  <c r="Q1559" i="1" s="1"/>
  <c r="O1558" i="1"/>
  <c r="Q1558" i="1" s="1"/>
  <c r="O1557" i="1"/>
  <c r="Q1557" i="1" s="1"/>
  <c r="N131" i="11" l="1"/>
  <c r="P131" i="11" s="1"/>
  <c r="N130" i="11"/>
  <c r="P130" i="11" s="1"/>
  <c r="N24" i="11"/>
  <c r="P24" i="11" s="1"/>
  <c r="N23" i="11"/>
  <c r="P23" i="11" s="1"/>
  <c r="N22" i="11"/>
  <c r="P22" i="11" s="1"/>
  <c r="N21" i="11"/>
  <c r="P21" i="11" s="1"/>
  <c r="N20" i="11"/>
  <c r="N864" i="9"/>
  <c r="P864" i="9" s="1"/>
  <c r="N49" i="9"/>
  <c r="P49" i="9" s="1"/>
  <c r="N48" i="9"/>
  <c r="P48" i="9" s="1"/>
  <c r="N47" i="9"/>
  <c r="P47" i="9" s="1"/>
  <c r="N46" i="9"/>
  <c r="P46" i="9" s="1"/>
  <c r="N45" i="9"/>
  <c r="P45" i="9" s="1"/>
  <c r="N44" i="9"/>
  <c r="P44" i="9" s="1"/>
  <c r="N43" i="9"/>
  <c r="P43" i="9" s="1"/>
  <c r="N42" i="9"/>
  <c r="P42" i="9" s="1"/>
  <c r="N41" i="9"/>
  <c r="P41" i="9" s="1"/>
  <c r="N40" i="9"/>
  <c r="O1773" i="1"/>
  <c r="Q1773" i="1" s="1"/>
  <c r="O1772" i="1"/>
  <c r="Q1772" i="1" s="1"/>
  <c r="O1771" i="1"/>
  <c r="Q1771" i="1" s="1"/>
  <c r="O1770" i="1"/>
  <c r="Q1770" i="1" s="1"/>
  <c r="O1769" i="1"/>
  <c r="Q1769" i="1" s="1"/>
  <c r="O1768" i="1"/>
  <c r="Q1768" i="1" s="1"/>
  <c r="O1767" i="1"/>
  <c r="Q1767" i="1" s="1"/>
  <c r="O1766" i="1"/>
  <c r="Q1766" i="1" s="1"/>
  <c r="O1765" i="1"/>
  <c r="Q1765" i="1" s="1"/>
  <c r="O1764" i="1"/>
  <c r="Q1764" i="1" s="1"/>
  <c r="Q1763" i="1"/>
  <c r="O1762" i="1"/>
  <c r="Q1762" i="1" s="1"/>
  <c r="O1761" i="1"/>
  <c r="Q1761" i="1" s="1"/>
  <c r="O1760" i="1"/>
  <c r="Q1760" i="1" s="1"/>
  <c r="O1759" i="1"/>
  <c r="Q1759" i="1" s="1"/>
  <c r="O1758" i="1"/>
  <c r="Q1758" i="1" s="1"/>
  <c r="O1757" i="1"/>
  <c r="Q1757" i="1" s="1"/>
  <c r="O1756" i="1"/>
  <c r="Q1756" i="1" s="1"/>
  <c r="O1755" i="1"/>
  <c r="Q1755" i="1" s="1"/>
  <c r="O1754" i="1"/>
  <c r="Q1754" i="1" s="1"/>
  <c r="O1753" i="1"/>
  <c r="Q1753" i="1" s="1"/>
  <c r="O1752" i="1"/>
  <c r="Q1752" i="1" s="1"/>
  <c r="O1751" i="1"/>
  <c r="Q1751" i="1" s="1"/>
  <c r="O1750" i="1"/>
  <c r="Q1750" i="1" s="1"/>
  <c r="O1749" i="1"/>
  <c r="Q1749" i="1" s="1"/>
  <c r="O1748" i="1"/>
  <c r="Q1748" i="1" s="1"/>
  <c r="O1747" i="1"/>
  <c r="Q1747" i="1" s="1"/>
  <c r="O284" i="1"/>
  <c r="Q284" i="1" s="1"/>
  <c r="O283" i="1"/>
  <c r="Q283" i="1" s="1"/>
  <c r="O282" i="1"/>
  <c r="Q282" i="1" s="1"/>
  <c r="O281" i="1"/>
  <c r="Q281" i="1" s="1"/>
  <c r="O280" i="1"/>
  <c r="Q280" i="1" s="1"/>
  <c r="O279" i="1"/>
  <c r="Q279" i="1" s="1"/>
  <c r="O278" i="1"/>
  <c r="Q278" i="1" s="1"/>
  <c r="O277" i="1"/>
  <c r="Q277" i="1" s="1"/>
  <c r="O276" i="1"/>
  <c r="Q276" i="1" s="1"/>
  <c r="O275" i="1"/>
  <c r="Q275" i="1" s="1"/>
  <c r="O274" i="1"/>
  <c r="Q274" i="1" s="1"/>
  <c r="O273" i="1"/>
  <c r="Q273" i="1" s="1"/>
  <c r="O272" i="1"/>
  <c r="Q272" i="1" s="1"/>
  <c r="O271" i="1"/>
  <c r="Q271" i="1" s="1"/>
  <c r="O270" i="1"/>
  <c r="Q270" i="1" s="1"/>
  <c r="O269" i="1"/>
  <c r="Q269" i="1" s="1"/>
  <c r="O268" i="1"/>
  <c r="Q268" i="1" s="1"/>
  <c r="O267" i="1"/>
  <c r="Q267" i="1" s="1"/>
  <c r="O266" i="1"/>
  <c r="Q266" i="1" s="1"/>
  <c r="O265" i="1"/>
  <c r="Q265" i="1" s="1"/>
  <c r="O264" i="1"/>
  <c r="Q264" i="1" s="1"/>
  <c r="O263" i="1"/>
  <c r="Q263" i="1" s="1"/>
  <c r="O262" i="1"/>
  <c r="Q262" i="1" s="1"/>
  <c r="O261" i="1"/>
  <c r="Q261" i="1" s="1"/>
  <c r="O260" i="1"/>
  <c r="Q260" i="1" s="1"/>
  <c r="O259" i="1"/>
  <c r="Q259" i="1" s="1"/>
  <c r="O258" i="1"/>
  <c r="Q258" i="1" s="1"/>
  <c r="O257" i="1"/>
  <c r="Q257" i="1" s="1"/>
  <c r="M256" i="1"/>
  <c r="O256" i="1" s="1"/>
  <c r="Q256" i="1" s="1"/>
  <c r="M255" i="1"/>
  <c r="O255" i="1" s="1"/>
  <c r="Q255" i="1" s="1"/>
  <c r="O254" i="1"/>
  <c r="Q254" i="1" s="1"/>
  <c r="O253" i="1"/>
  <c r="Q253" i="1" s="1"/>
  <c r="M252" i="1"/>
  <c r="O252" i="1" s="1"/>
  <c r="Q252" i="1" s="1"/>
  <c r="M251" i="1"/>
  <c r="O251" i="1" s="1"/>
  <c r="Q251" i="1" s="1"/>
  <c r="M250" i="1"/>
  <c r="O250" i="1" s="1"/>
  <c r="Q250" i="1" s="1"/>
  <c r="M249" i="1"/>
  <c r="O249" i="1" s="1"/>
  <c r="Q249" i="1" s="1"/>
  <c r="O248" i="1"/>
  <c r="Q248" i="1" s="1"/>
  <c r="M247" i="1"/>
  <c r="O247" i="1" s="1"/>
  <c r="Q247" i="1" s="1"/>
  <c r="M246" i="1"/>
  <c r="O246" i="1" s="1"/>
  <c r="Q246" i="1" s="1"/>
  <c r="M245" i="1"/>
  <c r="O245" i="1" s="1"/>
  <c r="Q245" i="1" s="1"/>
  <c r="M244" i="1"/>
  <c r="O244" i="1" s="1"/>
  <c r="Q244" i="1" s="1"/>
  <c r="O243" i="1"/>
  <c r="Q243" i="1" s="1"/>
  <c r="O242" i="1"/>
  <c r="Q242" i="1" s="1"/>
  <c r="O241" i="1"/>
  <c r="Q241" i="1" s="1"/>
  <c r="O240" i="1"/>
  <c r="Q240" i="1" s="1"/>
  <c r="Q239" i="1"/>
  <c r="O238" i="1"/>
  <c r="Q238" i="1" s="1"/>
  <c r="O237" i="1"/>
  <c r="Q237" i="1" s="1"/>
  <c r="O236" i="1"/>
  <c r="Q236" i="1" s="1"/>
  <c r="M235" i="1"/>
  <c r="O235" i="1" s="1"/>
  <c r="Q235" i="1" s="1"/>
  <c r="O234" i="1"/>
  <c r="Q234" i="1" s="1"/>
  <c r="O233" i="1"/>
  <c r="Q233" i="1" s="1"/>
  <c r="O232" i="1"/>
  <c r="Q232" i="1" s="1"/>
  <c r="O231" i="1"/>
  <c r="Q231" i="1" s="1"/>
  <c r="M230" i="1"/>
  <c r="O230" i="1" s="1"/>
  <c r="Q230" i="1" s="1"/>
  <c r="O229" i="1"/>
  <c r="Q229" i="1" s="1"/>
  <c r="O228" i="1"/>
  <c r="Q228" i="1" s="1"/>
  <c r="M227" i="1"/>
  <c r="O227" i="1" s="1"/>
  <c r="Q227" i="1" s="1"/>
  <c r="O226" i="1"/>
  <c r="Q226" i="1" s="1"/>
  <c r="O225" i="1"/>
  <c r="Q225" i="1" s="1"/>
  <c r="O224" i="1"/>
  <c r="Q224" i="1" s="1"/>
  <c r="O223" i="1"/>
  <c r="Q223" i="1" s="1"/>
  <c r="O222" i="1"/>
  <c r="Q222" i="1" s="1"/>
  <c r="O221" i="1"/>
  <c r="Q221" i="1" s="1"/>
  <c r="M220" i="1"/>
  <c r="O220" i="1" s="1"/>
  <c r="Q220" i="1" s="1"/>
  <c r="O219" i="1"/>
  <c r="Q219" i="1" s="1"/>
  <c r="M218" i="1"/>
  <c r="O218" i="1" s="1"/>
  <c r="Q218" i="1" s="1"/>
  <c r="O217" i="1"/>
  <c r="Q217" i="1" s="1"/>
  <c r="O216" i="1"/>
  <c r="Q216" i="1" s="1"/>
  <c r="O215" i="1"/>
  <c r="Q215" i="1" s="1"/>
  <c r="O214" i="1"/>
  <c r="Q214" i="1" s="1"/>
  <c r="O213" i="1"/>
  <c r="Q213" i="1" s="1"/>
  <c r="O212" i="1"/>
  <c r="Q212" i="1" s="1"/>
  <c r="O211" i="1"/>
  <c r="Q211" i="1" s="1"/>
  <c r="O210" i="1"/>
  <c r="Q210" i="1" s="1"/>
  <c r="O209" i="1"/>
  <c r="Q209" i="1" s="1"/>
  <c r="O208" i="1"/>
  <c r="Q208" i="1" s="1"/>
  <c r="M207" i="1"/>
  <c r="O207" i="1" s="1"/>
  <c r="Q207" i="1" s="1"/>
  <c r="M206" i="1"/>
  <c r="O206" i="1" s="1"/>
  <c r="Q206" i="1" s="1"/>
  <c r="O205" i="1"/>
  <c r="Q205" i="1" s="1"/>
  <c r="M204" i="1"/>
  <c r="O204" i="1" s="1"/>
  <c r="Q204" i="1" s="1"/>
  <c r="O203" i="1"/>
  <c r="Q203" i="1" s="1"/>
  <c r="O202" i="1"/>
  <c r="Q202" i="1" s="1"/>
  <c r="O201" i="1"/>
  <c r="Q201" i="1" s="1"/>
  <c r="M200" i="1"/>
  <c r="O200" i="1" s="1"/>
  <c r="Q200" i="1" s="1"/>
  <c r="M199" i="1"/>
  <c r="O199" i="1" s="1"/>
  <c r="Q199" i="1" s="1"/>
  <c r="M198" i="1"/>
  <c r="O198" i="1" s="1"/>
  <c r="Q198" i="1" s="1"/>
  <c r="M197" i="1"/>
  <c r="O197" i="1" s="1"/>
  <c r="Q197" i="1" s="1"/>
  <c r="O196" i="1"/>
  <c r="Q196" i="1" s="1"/>
  <c r="O195" i="1"/>
  <c r="Q195" i="1" s="1"/>
  <c r="O194" i="1"/>
  <c r="Q194" i="1" s="1"/>
  <c r="O193" i="1"/>
  <c r="Q193" i="1" s="1"/>
  <c r="O192" i="1"/>
  <c r="Q192" i="1" s="1"/>
  <c r="O191" i="1"/>
  <c r="Q191" i="1" s="1"/>
  <c r="O190" i="1"/>
  <c r="Q190" i="1" s="1"/>
  <c r="O189" i="1"/>
  <c r="Q189" i="1" s="1"/>
  <c r="O188" i="1"/>
  <c r="Q188" i="1" s="1"/>
  <c r="O187" i="1"/>
  <c r="Q187" i="1" s="1"/>
  <c r="O186" i="1"/>
  <c r="Q186" i="1" s="1"/>
  <c r="O185" i="1"/>
  <c r="Q185" i="1" s="1"/>
  <c r="O184" i="1"/>
  <c r="Q184" i="1" s="1"/>
  <c r="M183" i="1"/>
  <c r="O183" i="1" s="1"/>
  <c r="Q183" i="1" s="1"/>
  <c r="O182" i="1"/>
  <c r="Q182" i="1" s="1"/>
  <c r="M181" i="1"/>
  <c r="O181" i="1" s="1"/>
  <c r="Q181" i="1" s="1"/>
  <c r="M180" i="1"/>
  <c r="O180" i="1" s="1"/>
  <c r="Q180" i="1" s="1"/>
  <c r="O179" i="1"/>
  <c r="Q179" i="1" s="1"/>
  <c r="O178" i="1"/>
  <c r="Q178" i="1" s="1"/>
  <c r="O177" i="1"/>
  <c r="Q177" i="1" s="1"/>
  <c r="O176" i="1"/>
  <c r="Q176" i="1" s="1"/>
  <c r="O175" i="1"/>
  <c r="Q175" i="1" s="1"/>
  <c r="O174" i="1"/>
  <c r="Q174" i="1" s="1"/>
  <c r="O173" i="1"/>
  <c r="Q173" i="1" s="1"/>
  <c r="O172" i="1"/>
  <c r="Q172" i="1" s="1"/>
  <c r="O171" i="1"/>
  <c r="Q171" i="1" s="1"/>
  <c r="M170" i="1"/>
  <c r="O170" i="1" s="1"/>
  <c r="Q170" i="1" s="1"/>
  <c r="M169" i="1"/>
  <c r="O169" i="1" s="1"/>
  <c r="Q169" i="1" s="1"/>
  <c r="O168" i="1"/>
  <c r="Q168" i="1" s="1"/>
  <c r="O167" i="1"/>
  <c r="Q167" i="1" s="1"/>
  <c r="M166" i="1"/>
  <c r="O166" i="1" s="1"/>
  <c r="Q166" i="1" s="1"/>
  <c r="M165" i="1"/>
  <c r="O165" i="1" s="1"/>
  <c r="Q165" i="1" s="1"/>
  <c r="O164" i="1"/>
  <c r="Q164" i="1" s="1"/>
  <c r="O163" i="1"/>
  <c r="Q163" i="1" s="1"/>
  <c r="O162" i="1"/>
  <c r="Q162" i="1" s="1"/>
  <c r="O161" i="1"/>
  <c r="Q161" i="1" s="1"/>
  <c r="O160" i="1"/>
  <c r="Q160" i="1" s="1"/>
  <c r="O159" i="1"/>
  <c r="Q159" i="1" s="1"/>
  <c r="O158" i="1"/>
  <c r="Q158" i="1" s="1"/>
  <c r="O157" i="1"/>
  <c r="Q157" i="1" s="1"/>
  <c r="M156" i="1"/>
  <c r="O156" i="1" s="1"/>
  <c r="Q156" i="1" s="1"/>
  <c r="O155" i="1"/>
  <c r="Q155" i="1" s="1"/>
  <c r="M154" i="1"/>
  <c r="O154" i="1" s="1"/>
  <c r="Q154" i="1" s="1"/>
  <c r="O153" i="1"/>
  <c r="Q153" i="1" s="1"/>
  <c r="M152" i="1"/>
  <c r="O152" i="1" s="1"/>
  <c r="Q152" i="1" s="1"/>
  <c r="O151" i="1"/>
  <c r="Q151" i="1" s="1"/>
  <c r="O150" i="1"/>
  <c r="Q150" i="1" s="1"/>
  <c r="O149" i="1"/>
  <c r="Q149" i="1" s="1"/>
  <c r="O148" i="1"/>
  <c r="Q148" i="1" s="1"/>
  <c r="O147" i="1"/>
  <c r="Q147" i="1" s="1"/>
  <c r="O146" i="1"/>
  <c r="Q146" i="1" s="1"/>
  <c r="O145" i="1"/>
  <c r="Q145" i="1" s="1"/>
  <c r="O144" i="1"/>
  <c r="Q144" i="1" s="1"/>
  <c r="O143" i="1"/>
  <c r="Q143" i="1" s="1"/>
  <c r="O142" i="1"/>
  <c r="Q142" i="1" s="1"/>
  <c r="O141" i="1"/>
  <c r="Q141" i="1" s="1"/>
  <c r="O140" i="1"/>
  <c r="Q140" i="1" s="1"/>
  <c r="O139" i="1"/>
  <c r="Q139" i="1" s="1"/>
  <c r="O138" i="1"/>
  <c r="Q138" i="1" s="1"/>
  <c r="O137" i="1"/>
  <c r="Q137" i="1" s="1"/>
  <c r="M136" i="1"/>
  <c r="O136" i="1" s="1"/>
  <c r="Q136" i="1" s="1"/>
  <c r="O135" i="1"/>
  <c r="Q135" i="1" s="1"/>
  <c r="O134" i="1"/>
  <c r="Q134" i="1" s="1"/>
  <c r="M133" i="1"/>
  <c r="O133" i="1" s="1"/>
  <c r="Q133" i="1" s="1"/>
  <c r="M132" i="1"/>
  <c r="O132" i="1" s="1"/>
  <c r="Q132" i="1" s="1"/>
  <c r="M130" i="1"/>
  <c r="O130" i="1" s="1"/>
  <c r="Q130" i="1" s="1"/>
  <c r="M129" i="1"/>
  <c r="O129" i="1" s="1"/>
  <c r="Q129" i="1" s="1"/>
  <c r="O128" i="1"/>
  <c r="Q128" i="1" s="1"/>
  <c r="O127" i="1"/>
  <c r="Q127" i="1" s="1"/>
  <c r="M126" i="1"/>
  <c r="O126" i="1" s="1"/>
  <c r="Q126" i="1" s="1"/>
  <c r="M125" i="1"/>
  <c r="O125" i="1" s="1"/>
  <c r="Q125" i="1" s="1"/>
  <c r="M124" i="1"/>
  <c r="O124" i="1" s="1"/>
  <c r="Q124" i="1" s="1"/>
  <c r="O123" i="1"/>
  <c r="Q123" i="1" s="1"/>
  <c r="O122" i="1"/>
  <c r="Q122" i="1" s="1"/>
  <c r="O121" i="1"/>
  <c r="Q121" i="1" s="1"/>
  <c r="O120" i="1"/>
  <c r="Q120" i="1" s="1"/>
  <c r="P20" i="11" l="1"/>
  <c r="N172" i="11"/>
  <c r="N974" i="9"/>
  <c r="P40" i="9"/>
  <c r="P129" i="11"/>
  <c r="P128" i="11"/>
  <c r="P19" i="11"/>
  <c r="P18" i="11"/>
  <c r="P17" i="11"/>
  <c r="P16" i="11"/>
  <c r="P15" i="11"/>
  <c r="P14" i="11"/>
  <c r="P13" i="11"/>
  <c r="P863" i="9"/>
  <c r="P862" i="9"/>
  <c r="P861" i="9"/>
  <c r="P860" i="9"/>
  <c r="P859" i="9"/>
  <c r="P858" i="9"/>
  <c r="P857" i="9"/>
  <c r="P856" i="9"/>
  <c r="P855" i="9"/>
  <c r="P854" i="9"/>
  <c r="P853" i="9"/>
  <c r="P852" i="9"/>
  <c r="P851" i="9"/>
  <c r="P850" i="9"/>
  <c r="P849" i="9"/>
  <c r="P848" i="9"/>
  <c r="P847" i="9"/>
  <c r="P846" i="9"/>
  <c r="P845" i="9"/>
  <c r="P844" i="9"/>
  <c r="P843" i="9"/>
  <c r="P39" i="9"/>
  <c r="P38" i="9"/>
  <c r="P37" i="9"/>
  <c r="P36" i="9"/>
  <c r="P35" i="9"/>
  <c r="P34" i="9"/>
  <c r="P33" i="9"/>
  <c r="P32" i="9"/>
  <c r="P31" i="9"/>
  <c r="P30" i="9"/>
  <c r="P29" i="9"/>
  <c r="P28" i="9"/>
  <c r="P27" i="9"/>
  <c r="P26" i="9"/>
  <c r="O1744" i="1"/>
  <c r="Q1744" i="1" s="1"/>
  <c r="O1743" i="1"/>
  <c r="Q1743" i="1" s="1"/>
  <c r="O1742" i="1"/>
  <c r="Q1742" i="1" s="1"/>
  <c r="O1741" i="1"/>
  <c r="Q1741" i="1" s="1"/>
  <c r="O1740" i="1"/>
  <c r="Q1740" i="1" s="1"/>
  <c r="O1739" i="1"/>
  <c r="Q1739" i="1" s="1"/>
  <c r="O1738" i="1"/>
  <c r="Q1738" i="1" s="1"/>
  <c r="O1737" i="1"/>
  <c r="Q1737" i="1" s="1"/>
  <c r="O1736" i="1"/>
  <c r="Q1736" i="1" s="1"/>
  <c r="O1735" i="1"/>
  <c r="Q1735" i="1" s="1"/>
  <c r="O1734" i="1"/>
  <c r="Q1734" i="1" s="1"/>
  <c r="O1733" i="1"/>
  <c r="Q1733" i="1" s="1"/>
  <c r="O1732" i="1"/>
  <c r="Q1732" i="1" s="1"/>
  <c r="O1731" i="1"/>
  <c r="Q1731" i="1" s="1"/>
  <c r="O1730" i="1"/>
  <c r="Q1730" i="1" s="1"/>
  <c r="O1729" i="1"/>
  <c r="Q1729" i="1" s="1"/>
  <c r="O1727" i="1"/>
  <c r="Q1727" i="1" s="1"/>
  <c r="O1726" i="1"/>
  <c r="Q1726" i="1" s="1"/>
  <c r="O1725" i="1"/>
  <c r="Q1725" i="1" s="1"/>
  <c r="O1724" i="1"/>
  <c r="Q1724" i="1" s="1"/>
  <c r="O117" i="1"/>
  <c r="Q117" i="1" s="1"/>
  <c r="O116" i="1"/>
  <c r="Q116" i="1" s="1"/>
  <c r="O115" i="1"/>
  <c r="Q115" i="1" s="1"/>
  <c r="Q114" i="1"/>
  <c r="Q113" i="1"/>
  <c r="Q112" i="1"/>
  <c r="Q111" i="1"/>
  <c r="Q110" i="1"/>
  <c r="Q109" i="1"/>
  <c r="Q108" i="1"/>
  <c r="Q107" i="1"/>
  <c r="Q106" i="1"/>
  <c r="Q105" i="1"/>
  <c r="O104" i="1"/>
  <c r="Q104" i="1" s="1"/>
  <c r="O103" i="1"/>
  <c r="Q103" i="1" s="1"/>
  <c r="O102" i="1"/>
  <c r="Q102" i="1" s="1"/>
  <c r="O101" i="1"/>
  <c r="Q101" i="1" s="1"/>
  <c r="O100" i="1"/>
  <c r="Q100" i="1" s="1"/>
  <c r="O99" i="1"/>
  <c r="Q99" i="1" s="1"/>
  <c r="O98" i="1"/>
  <c r="Q98" i="1" s="1"/>
  <c r="O97" i="1"/>
  <c r="Q97" i="1" s="1"/>
  <c r="O96" i="1"/>
  <c r="Q96" i="1" s="1"/>
  <c r="O95" i="1"/>
  <c r="Q95" i="1" s="1"/>
  <c r="Q94" i="1"/>
  <c r="O93" i="1"/>
  <c r="Q93" i="1" s="1"/>
  <c r="O92" i="1"/>
  <c r="Q92" i="1" s="1"/>
  <c r="Q91" i="1"/>
  <c r="O90" i="1"/>
  <c r="Q90" i="1" s="1"/>
  <c r="O89" i="1"/>
  <c r="Q89" i="1" s="1"/>
  <c r="O88" i="1"/>
  <c r="Q88" i="1" s="1"/>
  <c r="O87" i="1"/>
  <c r="Q87" i="1" s="1"/>
  <c r="O86" i="1"/>
  <c r="Q86" i="1" s="1"/>
  <c r="O85" i="1"/>
  <c r="Q85" i="1" s="1"/>
  <c r="O84" i="1"/>
  <c r="Q84" i="1" s="1"/>
  <c r="O83" i="1"/>
  <c r="Q83" i="1" s="1"/>
  <c r="O82" i="1"/>
  <c r="Q82" i="1" s="1"/>
  <c r="O81" i="1"/>
  <c r="Q81" i="1" s="1"/>
  <c r="O80" i="1"/>
  <c r="Q80" i="1" s="1"/>
  <c r="O79" i="1"/>
  <c r="Q79" i="1" s="1"/>
  <c r="O78" i="1"/>
  <c r="Q78" i="1" s="1"/>
  <c r="O77" i="1"/>
  <c r="Q77" i="1" s="1"/>
  <c r="O76" i="1"/>
  <c r="Q76" i="1" s="1"/>
  <c r="O75" i="1"/>
  <c r="Q75" i="1" s="1"/>
  <c r="O74" i="1"/>
  <c r="Q74" i="1" s="1"/>
  <c r="O73" i="1"/>
  <c r="Q73" i="1" s="1"/>
  <c r="O72" i="1"/>
  <c r="Q72" i="1" s="1"/>
  <c r="O71" i="1"/>
  <c r="Q71" i="1" s="1"/>
  <c r="O70" i="1"/>
  <c r="Q70" i="1" s="1"/>
  <c r="O69" i="1"/>
  <c r="Q69" i="1" s="1"/>
  <c r="N68" i="1"/>
  <c r="O68" i="1" s="1"/>
  <c r="Q68" i="1" s="1"/>
  <c r="O67" i="1"/>
  <c r="Q67" i="1" s="1"/>
  <c r="Q66" i="1"/>
  <c r="O65" i="1"/>
  <c r="Q65" i="1" s="1"/>
  <c r="O64" i="1"/>
  <c r="Q64" i="1" s="1"/>
  <c r="O63" i="1"/>
  <c r="Q63" i="1" s="1"/>
  <c r="O62" i="1"/>
  <c r="Q62" i="1" s="1"/>
  <c r="O61" i="1"/>
  <c r="Q61" i="1" s="1"/>
  <c r="O60" i="1"/>
  <c r="Q60" i="1" s="1"/>
  <c r="O59" i="1"/>
  <c r="Q59" i="1" s="1"/>
  <c r="O58" i="1"/>
  <c r="Q58" i="1" s="1"/>
  <c r="O57" i="1"/>
  <c r="Q57" i="1" s="1"/>
  <c r="O56" i="1"/>
  <c r="Q56" i="1" s="1"/>
  <c r="O55" i="1"/>
  <c r="Q55" i="1" s="1"/>
  <c r="O54" i="1"/>
  <c r="Q54" i="1" s="1"/>
  <c r="O53" i="1"/>
  <c r="Q53" i="1" s="1"/>
  <c r="O52" i="1"/>
  <c r="Q52" i="1" s="1"/>
  <c r="O51" i="1"/>
  <c r="Q51" i="1" s="1"/>
  <c r="O50" i="1"/>
  <c r="Q50" i="1" s="1"/>
  <c r="O49" i="1"/>
  <c r="Q49" i="1" s="1"/>
  <c r="O48" i="1"/>
  <c r="Q48" i="1" s="1"/>
  <c r="O47" i="1"/>
  <c r="Q47" i="1" s="1"/>
  <c r="O46" i="1"/>
  <c r="Q46" i="1" s="1"/>
  <c r="O45" i="1"/>
  <c r="Q45" i="1" s="1"/>
  <c r="O44" i="1"/>
  <c r="Q44" i="1" s="1"/>
  <c r="O43" i="1"/>
  <c r="Q43" i="1" s="1"/>
  <c r="Q42" i="1"/>
  <c r="O41" i="1"/>
  <c r="Q41" i="1" s="1"/>
  <c r="O40" i="1"/>
  <c r="Q40" i="1" s="1"/>
  <c r="O39" i="1"/>
  <c r="Q39" i="1" s="1"/>
  <c r="O38" i="1"/>
  <c r="Q37" i="1"/>
  <c r="O36" i="1"/>
  <c r="Q36" i="1" s="1"/>
  <c r="O35" i="1"/>
  <c r="Q35" i="1" s="1"/>
  <c r="O31" i="1"/>
  <c r="Q31" i="1" s="1"/>
  <c r="O30" i="1"/>
  <c r="Q30" i="1" s="1"/>
  <c r="O29" i="1"/>
  <c r="Q29" i="1" s="1"/>
  <c r="M28" i="1"/>
  <c r="O28" i="1" s="1"/>
  <c r="Q28" i="1" s="1"/>
  <c r="M27" i="1"/>
  <c r="O27" i="1" s="1"/>
  <c r="Q27" i="1" s="1"/>
  <c r="M26" i="1"/>
  <c r="O26" i="1" s="1"/>
  <c r="Q26" i="1" s="1"/>
  <c r="M25" i="1"/>
  <c r="O25" i="1" s="1"/>
  <c r="Q25" i="1" s="1"/>
  <c r="N24" i="1"/>
  <c r="M23" i="1"/>
  <c r="O23" i="1" s="1"/>
  <c r="Q23" i="1" s="1"/>
  <c r="M22" i="1"/>
  <c r="O22" i="1" s="1"/>
  <c r="Q22" i="1" s="1"/>
  <c r="O21" i="1"/>
  <c r="Q21" i="1" s="1"/>
  <c r="O20" i="1"/>
  <c r="Q20" i="1" s="1"/>
  <c r="O19" i="1"/>
  <c r="Q19" i="1" s="1"/>
  <c r="O18" i="1"/>
  <c r="Q18" i="1" s="1"/>
  <c r="O17" i="1"/>
  <c r="Q17" i="1" s="1"/>
  <c r="O16" i="1"/>
  <c r="Q16" i="1" s="1"/>
  <c r="O15" i="1"/>
  <c r="Q15" i="1" s="1"/>
  <c r="Q14" i="1"/>
  <c r="O13" i="1"/>
  <c r="Q13" i="1" s="1"/>
  <c r="P172" i="11" l="1"/>
  <c r="P974" i="9"/>
  <c r="O24" i="1"/>
  <c r="Q24" i="1" s="1"/>
  <c r="N1924" i="1"/>
  <c r="Q38" i="1"/>
  <c r="Q1924" i="1" s="1"/>
  <c r="O1924" i="1"/>
  <c r="F15" i="3"/>
  <c r="G14" i="3"/>
  <c r="P66" i="12"/>
  <c r="N66" i="12"/>
  <c r="M66" i="12"/>
  <c r="L66" i="12"/>
  <c r="M172" i="11"/>
  <c r="C14" i="3" l="1"/>
  <c r="D14" i="3"/>
  <c r="B14" i="3"/>
  <c r="P64" i="12" l="1"/>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D13" i="3"/>
  <c r="C13" i="3"/>
  <c r="B13" i="3"/>
  <c r="D12" i="3"/>
  <c r="C12" i="3"/>
  <c r="B12" i="3"/>
  <c r="E14" i="3" l="1"/>
  <c r="E13" i="3"/>
  <c r="G13" i="3" s="1"/>
  <c r="E12" i="3"/>
  <c r="G12" i="3" s="1"/>
  <c r="D11" i="3"/>
  <c r="C11" i="3" l="1"/>
  <c r="B11" i="3"/>
  <c r="E11" i="3"/>
  <c r="E15" i="3" l="1"/>
  <c r="G11" i="3"/>
  <c r="G15" i="3" s="1"/>
</calcChain>
</file>

<file path=xl/comments1.xml><?xml version="1.0" encoding="utf-8"?>
<comments xmlns="http://schemas.openxmlformats.org/spreadsheetml/2006/main">
  <authors>
    <author>Andreas.Schneider</author>
  </authors>
  <commentList>
    <comment ref="C127" authorId="0" shapeId="0">
      <text>
        <r>
          <rPr>
            <b/>
            <sz val="9"/>
            <color indexed="81"/>
            <rFont val="Segoe UI"/>
            <family val="2"/>
          </rPr>
          <t>Andreas.Schneider:
zuvor in Liste Allg. kom.Infra / Aki enthalten. Vreschoben zu HuW nach Telefonat mit H. Schulz/KV 24.01.22 as</t>
        </r>
      </text>
    </comment>
  </commentList>
</comments>
</file>

<file path=xl/sharedStrings.xml><?xml version="1.0" encoding="utf-8"?>
<sst xmlns="http://schemas.openxmlformats.org/spreadsheetml/2006/main" count="46244" uniqueCount="5952">
  <si>
    <t>Bezeichnung der Maßnahme</t>
  </si>
  <si>
    <t>Ansprechpartner</t>
  </si>
  <si>
    <t>Name</t>
  </si>
  <si>
    <t>Vorname</t>
  </si>
  <si>
    <t>Funktion</t>
  </si>
  <si>
    <t>Kontaktinformationen</t>
  </si>
  <si>
    <t>Straße und Hausnummer</t>
  </si>
  <si>
    <t>Plz und Ort</t>
  </si>
  <si>
    <t>Telefonnummer</t>
  </si>
  <si>
    <t>Verbandsgemeinde</t>
  </si>
  <si>
    <t>Landkreis</t>
  </si>
  <si>
    <t>E-Mail-Adresse</t>
  </si>
  <si>
    <t>Grunddatenblatt</t>
  </si>
  <si>
    <t>[Bitte im Bedarfsfall weiere Zeilen ergänzen]</t>
  </si>
  <si>
    <t>AkI</t>
  </si>
  <si>
    <t>Höhe Versicherungs-leistungen, Spenden, Soforthilfen oder sonstige Drittmittel</t>
  </si>
  <si>
    <t>Gesamtkostenübersicht</t>
  </si>
  <si>
    <t>Summe Allgemeine kommunale Infrastruktur</t>
  </si>
  <si>
    <t>Maßnahmenkategorie</t>
  </si>
  <si>
    <t>Wasser- und abfallwirtschaftliche Einrichtungen sowie Anlagen zum Umgang mit wassergefährdenden Stoffen</t>
  </si>
  <si>
    <t>Hochwasserschutzanlagen und Wasserläufe</t>
  </si>
  <si>
    <t>Telekommunikationsinfrastruktur</t>
  </si>
  <si>
    <t>Gesamtsummen</t>
  </si>
  <si>
    <t>(siehe VV Wiederaufbau RLP 2021, Anlage, Nrn. 1-5)</t>
  </si>
  <si>
    <t>Schäden in wenigen Stichworten</t>
  </si>
  <si>
    <t>Aufbaumaßnahme in wenigen Stichworten</t>
  </si>
  <si>
    <t>(Wasser- und abfallwirtschaftliche Einrichtungen sowie Anlagen zum Umgang mit wassergefährdenden Stoffen)</t>
  </si>
  <si>
    <t xml:space="preserve">(z. B. Deiche, Schöpfwerke, Siele, Wehre, Wiederherstellung von Gewässern, Instandsetzung der Ufer, Böschungen und Gewässerrandstreifen, der naturnahe Ausbau, Schutzpflanzungen und Wildbachverbauungen)
</t>
  </si>
  <si>
    <t xml:space="preserve">(Anlagen der Breitbandinfrastruktur sowie 5G)
</t>
  </si>
  <si>
    <t>Teilplan: Allgemeine kommunale Infrastruktur (AkI)</t>
  </si>
  <si>
    <t>Verbands-gemeinde</t>
  </si>
  <si>
    <t>WA</t>
  </si>
  <si>
    <t>TK</t>
  </si>
  <si>
    <t>Auskunft erteilt
Name, Tel., E-Mail</t>
  </si>
  <si>
    <t>Investitionskosten in Euro (Kosten-schätzung/-berechnung)</t>
  </si>
  <si>
    <t>Bewilligte oder erwartete Zuwendung in Euro</t>
  </si>
  <si>
    <t>Bewilligte oder erwartete förderfähige Kosten in Euro</t>
  </si>
  <si>
    <t>Amtlicher Gemeinde-schlüssel</t>
  </si>
  <si>
    <t>Kreis</t>
  </si>
  <si>
    <t>Maßnahmen-nummer 
(lfd. Nummer)</t>
  </si>
  <si>
    <t>Maßnahmenbeginn bereits erfolgt? (Ja/Nein)</t>
  </si>
  <si>
    <t>Eigentümer, Erbpachtnehmer, Inhaber dinglich gesichertes Recht</t>
  </si>
  <si>
    <t>HuW</t>
  </si>
  <si>
    <t>Allgmeine Vergütung für Beauftragte</t>
  </si>
  <si>
    <t>Sonstiges</t>
  </si>
  <si>
    <t>Förderziffer 
(Buchstabe nach Nr. 5.1.2 VV oder allgemeine Vergütung für Beauftragte)</t>
  </si>
  <si>
    <t>Höhe Versicherungs-leistungen, Spenden, Soforthilfen oder sonstige Drittmittel in Euro</t>
  </si>
  <si>
    <t>Maßnahmenplan Wiederaufbau 2021</t>
  </si>
  <si>
    <t>Teilplan: Wasser und Abfall (WA)</t>
  </si>
  <si>
    <t>Teilplan: Hochwasserschutzanlagen und Wasserläufe (HuW)</t>
  </si>
  <si>
    <t>Teilplan: Telekommunikationsinfrastruktur (TK)</t>
  </si>
  <si>
    <t>Teilplan</t>
  </si>
  <si>
    <t>Priorität (hoch/ mittel/ niedrig / gestrichen)</t>
  </si>
  <si>
    <t>Stadt / Gemeinde</t>
  </si>
  <si>
    <t>Gesamtkosten in Euro (Kosten-schätzung/-berechnung)</t>
  </si>
  <si>
    <t>Bewilligte oder erwartete Förderquote in Prozent</t>
  </si>
  <si>
    <t>5.1.2 a)</t>
  </si>
  <si>
    <t>5.1.2 b)</t>
  </si>
  <si>
    <t>5.1.2 c)</t>
  </si>
  <si>
    <t>5.1.2 f)</t>
  </si>
  <si>
    <t>5.1.2 g)</t>
  </si>
  <si>
    <t>5.1.2 h)</t>
  </si>
  <si>
    <t>5.1.2 i)</t>
  </si>
  <si>
    <t>Ahrweiler</t>
  </si>
  <si>
    <t>Temporäres Wärmenetz</t>
  </si>
  <si>
    <t>Die Versorgung der Bevölkerung mit Wärme konnte nach der Flutkatastrophe nicht gewährleistet werden</t>
  </si>
  <si>
    <t xml:space="preserve">Mehrere mobile Heizkörper bildeten ein temporäres Nahwärmenetz </t>
  </si>
  <si>
    <t>hoch</t>
  </si>
  <si>
    <t>Ja</t>
  </si>
  <si>
    <t>Franziska Schlich, 02641/975 527, franziska.schlich@kreis-ahrweiler.de</t>
  </si>
  <si>
    <t>Moderation des Wiederaufbaus der Sportstätten</t>
  </si>
  <si>
    <t>Mehrere Sportstätten wurden durch die Flut sowie durch Helfer:innen beschädigt</t>
  </si>
  <si>
    <t>Welche Sportstätten wo und in welchem Umfang wieder aufgebaut werden, wird vom Sportbund Rheinland moderiert und begleitet</t>
  </si>
  <si>
    <t>mittel</t>
  </si>
  <si>
    <t>Wilhelm Schulz, 02641 / 975 661, wilhelm.schulz@kreis-ahrweiler.de</t>
  </si>
  <si>
    <t>Konferenzen für den Wiederaufbau</t>
  </si>
  <si>
    <t>Die Masse und Verschiedenheit der zerstörten Infrastrukturen bedarf einer besonderen Koordinierung sämtlicher involvierter Parteien</t>
  </si>
  <si>
    <t>Mehrere Konferenzen werden sowohl in Präsenz als auch online veranstaltet. Hier fallen vor allem Kosten für die Technik an</t>
  </si>
  <si>
    <t>Anne Weller, 02641 / 975 508, anne.weller@kreis-ahrweiler.de</t>
  </si>
  <si>
    <t>Bad Neuenahr-Ahrweiler</t>
  </si>
  <si>
    <t>Provisorium Kindertagesstätte "St. Laurentius" Bad Neuenahr-Ahrweiler</t>
  </si>
  <si>
    <t>hochwasserbedingte Schädigung der Kindertagesstätte</t>
  </si>
  <si>
    <t>Errichtung und Unterhaltung des Kita-Provisoriums am Kloster Calvarienberg (Sanierungszuschuss; Miete etc.)</t>
  </si>
  <si>
    <t>kath. Kirchengemeinde</t>
  </si>
  <si>
    <t>ja</t>
  </si>
  <si>
    <t>Provisorium Kindertagesstätte "Arche Noah" Bad Neuenahr-Ahrweiler</t>
  </si>
  <si>
    <t>Errichtung und Unterhaltung von Kita-Provisorien am Mehrgenerationenhaus sowie in Karweiler</t>
  </si>
  <si>
    <t>Übergangsstandort Phillip Freiherr von Boeselager Realschule Plus</t>
  </si>
  <si>
    <t>Das komplette UG sowie die Sporthalle sowie das Außengelände wurden stark beschädigt und mussen kernsaniert und wiederaufgebaut werden.</t>
  </si>
  <si>
    <t>Stellung von Containern für Klassen, Verwaltung, Toiletten, Hausmeister und Lager zur Sicherstellung des Schulbetriebs</t>
  </si>
  <si>
    <t>Eigenbetrieb Schul.- und Gebäudemanagement Landkreis Ahrweiler</t>
  </si>
  <si>
    <t>Hoch</t>
  </si>
  <si>
    <t>Birkenbeil, 02641/975-502</t>
  </si>
  <si>
    <t>Übergangstandort AreGymnasium am Ersatzstandort in Grafschaft</t>
  </si>
  <si>
    <t>Stellung von Containern für Klassen, Sport, Verwaltung, Toiletten, Hausmeister und Lager zur Sicherstellung des Schulbetriebs</t>
  </si>
  <si>
    <t>Übergangsstandort Peter-Joerres-Gymnasium in Bad Neuenahr-Ahrweiler</t>
  </si>
  <si>
    <t>Übergangstandort Don-Bosco-Schule an den kurzfristigen Ersatzstandorten in Sinzig und Burgbrohl sowie am Mittelfristigen Ersatzstandort in Ahrweiler</t>
  </si>
  <si>
    <t>Stellung von Containern für Klassen, Verwaltung, Toiletten, Hausmeister und Lager sowie Grundstückspacht zur Sicherstellung des Schulbetriebs</t>
  </si>
  <si>
    <t>Übergangstandort Levana-Schule</t>
  </si>
  <si>
    <t>Das komplette UG sowie das Außengelände wurden stark beschädigt und mussen kernsaniert und wiederaufgebaut werden.</t>
  </si>
  <si>
    <t>Übergangsstandort Berufsbildende Schule in Bad Neuenahr-Ahrweiler</t>
  </si>
  <si>
    <t>Sanierung Phillip Freiherr von Boeselager Realschule Plus</t>
  </si>
  <si>
    <t>Neuaufbau der Untergeschosse mit Elektrik, IT, Heizung, Lüftung, Einrichtung, Außengelände, Sporthalle etc..</t>
  </si>
  <si>
    <t>Sanierung Don-Bosco-Schule</t>
  </si>
  <si>
    <t>Sanierung Levana-Schule</t>
  </si>
  <si>
    <t>Die komplette Schule sowie das Außengelände wurden stark beschädigt und muss kernsaniert werden.</t>
  </si>
  <si>
    <t>Neuaufbau von UG mit Werkstätten mit Elektrik, IT, Heizung, Lüftung, Bewegungsbad inkl. Technik,  Einrichtung, etc..</t>
  </si>
  <si>
    <t>Sanierung Are-Gymnasium</t>
  </si>
  <si>
    <t>Das komplette UG, die gesamte Technik des Passivhauses, die Sporthallen sowie das Außengelände wurden stark beschädigt und mussten kernsaniert werden.</t>
  </si>
  <si>
    <t>Neuaufbau von UG mit Werkstätten mit Elektrik, IT, Heizung, Lüftung, Einrichtung, etc. sowie der Sporthallen</t>
  </si>
  <si>
    <t>Sanierung Peter-Joerres-Gymnasium</t>
  </si>
  <si>
    <t>Neuaufbau von UG mit Werkstätten mit Elektrik, IT, Heizung, Lüftung, Einrichtung, etc. sowie der Sporthalle</t>
  </si>
  <si>
    <t>Sanierung Rhein-Gymnasium</t>
  </si>
  <si>
    <t>Sanierung Berufsbildende Schule</t>
  </si>
  <si>
    <t>Das komplette UG,  die Sporthalle, das Außengelände sowie die beiden Hausmeisterwohnungen wurden stark beschädigt und mussten kernsaniert werden. Der 4er sowie der 12er Pavillon mussten abgerissen werden.</t>
  </si>
  <si>
    <t>Neuaufbau von UG mit Werkstätten mit Elektrik, IT, Heizung, Außengelände, Lüftung, Travo, Einrichtung, Hausmeisterwohnungen etc. sowie der Sporthalle. Neubau von Ersatzgebäuden für die abgerissenen Pavillons.</t>
  </si>
  <si>
    <t xml:space="preserve"> Eigenbetrieb Schul.- und Gebäudemanagement Landkreis Ahrweiler</t>
  </si>
  <si>
    <t>Ersatzbeschaffung von mobilen Gegenständen des Schulvermögens</t>
  </si>
  <si>
    <t>Alle moblilen Gegenstände des Schulvermögens wurden stark beschädigt oder sind nicht mehr vorhanden.</t>
  </si>
  <si>
    <t>Ersatzbeschaffung von mobilen Gegenständen des Schulvermögens.</t>
  </si>
  <si>
    <t>Wiederherrichtung von Archivunterlagen in Schulen</t>
  </si>
  <si>
    <t>Archive und Archivgegenstände wurde erheblich beschädigt.</t>
  </si>
  <si>
    <t>Archivgegenstände, Zeugnisse usw. müssen behandelt und wiederhergestellt werden.</t>
  </si>
  <si>
    <t>Grafschaft</t>
  </si>
  <si>
    <t>Sinzig</t>
  </si>
  <si>
    <t>Herr Leyendecker, , 02641 / 975 499, Lars.Leyendecker@kreis-ahrweiler.de</t>
  </si>
  <si>
    <t>-</t>
  </si>
  <si>
    <t>Zukunftskonferenz für den Wiederaufbau des Ahrtals</t>
  </si>
  <si>
    <t>Allgemeine Vergütung für Beauftragte</t>
  </si>
  <si>
    <t xml:space="preserve"> Vernetzung der für den Wiederaufbau zuständigen Institutionen sowie Ideenfindung und Maßnahmenplanung für den Wiederaufbau</t>
  </si>
  <si>
    <t>Beratungskosten für die Gründung einer Innovationsgesellschaft zum Wiederaufbau</t>
  </si>
  <si>
    <t>Begleitung der Gründung einer Innovationsagentur zum Wiederaufbau durch die Beratungsagentur "LennardtundBirner"</t>
  </si>
  <si>
    <t>Gründung einer Innovationsgesellschaft zum Wiederaufbau</t>
  </si>
  <si>
    <t>geschätzte Kosten für die Innovationsgesellschaft zum Wiederaufbau des Ahrtals</t>
  </si>
  <si>
    <t>Nein</t>
  </si>
  <si>
    <t>Aufstellen von Tanks für das Abfüllen von Schlamm-Öl-Gemischen</t>
  </si>
  <si>
    <t>5.1.2 a</t>
  </si>
  <si>
    <t>Öl-Schlamm-Gemisch in Kellern und Kanälen</t>
  </si>
  <si>
    <t>Zwischenlagern und Entsorgen der Schlämme</t>
  </si>
  <si>
    <t>_</t>
  </si>
  <si>
    <t>Monika Peters, 02641/975-442, monika.peters@kreis-ahrweiler.de</t>
  </si>
  <si>
    <t>Sanierung der Aufstellungflächen der Zwischentanks für Schlamm-Öl-Gemischen</t>
  </si>
  <si>
    <t>Entsorgen der Schlämme aus den Zwischenlagern</t>
  </si>
  <si>
    <t>Entsorgung von Boden (getrockneter Schlamm)</t>
  </si>
  <si>
    <t>Schlamm aus Kellern, Straßen und Kanälen</t>
  </si>
  <si>
    <t>getrockneter und zum Teil gesiebter Schlamm</t>
  </si>
  <si>
    <t>Brohltal</t>
  </si>
  <si>
    <t>Niederzissen</t>
  </si>
  <si>
    <t>Aufstellen Filtrationsanlage</t>
  </si>
  <si>
    <t>Filtern von Öl-Wasser-Schlamm-Gemisch</t>
  </si>
  <si>
    <t>Adenau</t>
  </si>
  <si>
    <t>Antweiiler</t>
  </si>
  <si>
    <t>Sanieren u.a. Brücken und Gebäude</t>
  </si>
  <si>
    <t>Zerstörung von Brücken und Gebäuden</t>
  </si>
  <si>
    <t>Annahme, Zwischenlagern und Recyceln von nicht gefährlichen Abfällen (Bauschutt)</t>
  </si>
  <si>
    <t>Schuld</t>
  </si>
  <si>
    <t>Altenahr</t>
  </si>
  <si>
    <t>Ahrbrück</t>
  </si>
  <si>
    <t>Dernau</t>
  </si>
  <si>
    <t>Entsorgung von nicht gefährlichen Abfällen</t>
  </si>
  <si>
    <t>Instandsetzung der Bauschuttzentral-lagerplätze</t>
  </si>
  <si>
    <t>Zwischenlager von nicht gefährlichem Abfall</t>
  </si>
  <si>
    <t>Sanierung der Bauschuttplätze</t>
  </si>
  <si>
    <t>nein</t>
  </si>
  <si>
    <t>Wiederherstellung Ufer und Böschung</t>
  </si>
  <si>
    <t>zerstörte Uferbefestigungen, weggespülte Ufermauern, Hindernisse beim Abfluss</t>
  </si>
  <si>
    <t xml:space="preserve">neues Geässerbett, Uferbefestigung, Sciherung Abflussbereiche, Abriss Abflusshindernisse </t>
  </si>
  <si>
    <t>Oliver retterath, 02641/975-477, oliver.retterath@kreis-ahrweiler.de</t>
  </si>
  <si>
    <t>Wiederherstellung Ufer und Böschung Trierbach zwischen Bauler und Müsch</t>
  </si>
  <si>
    <t>Verunreinigung von Gewässersohle und Gewässerböschung</t>
  </si>
  <si>
    <t>Reinigung und Sanierung Ufer und Böchschung</t>
  </si>
  <si>
    <t>Wiederherstellung Ufer und Böschung Adenauer Bach zwischen Dümpelfeld und Adenau</t>
  </si>
  <si>
    <t>Bad Neuenahr</t>
  </si>
  <si>
    <t>Wiederherstellungs-konzept Ahr und Nebengewässer</t>
  </si>
  <si>
    <t>zerstörte Gewässerläufe</t>
  </si>
  <si>
    <t>Planerstellung für die Wieder-herstellung von Gewässerstrukturen</t>
  </si>
  <si>
    <t>Kanalerneuerung Ahrquerung Schadstelle 1+2 Sinzig</t>
  </si>
  <si>
    <t>Kanalerneuerung Ahrquerung Schadstelle 3 Ehlingen Lohrsdorf</t>
  </si>
  <si>
    <t>Kanalerneuerung Flachsmarkt Schadstelle 4 Heimersheim</t>
  </si>
  <si>
    <t>Kanalerneuerung Landgrafenbrücke - BBS Schadstelle 6+7 Bad Neuenahr</t>
  </si>
  <si>
    <t>Kanalerneuerung Ahrquerung Schadstelle 8 Georg-Kreuzberg-Straße</t>
  </si>
  <si>
    <t>Kanalerneuerung Querung L83 Schadstelle 9</t>
  </si>
  <si>
    <t>Kanalerneuerung Bachemer Brücke Schadstelle 10 Eifelstraße</t>
  </si>
  <si>
    <t>Kanalerneuerung Ahrquerung Kalvarienbrücke Schadstelle 11</t>
  </si>
  <si>
    <t>Kanalerneuerung Walporzheim - Marienthal Schadstelle 12-13</t>
  </si>
  <si>
    <t>Schadensbeseitigungen Flut 2021 Kläranlage Sinzig</t>
  </si>
  <si>
    <t>Schadensbeseitigungen Flut 2021 Kanalisation allgemein</t>
  </si>
  <si>
    <t xml:space="preserve">2 Zerstörte Kanal-Ahrquerungen </t>
  </si>
  <si>
    <t>Wiederherstellung der Kanalleitungen unter Berücksichtiung der Verbesserung des Hochwasserschutzes</t>
  </si>
  <si>
    <t>AZV/ öffentlicher Raum</t>
  </si>
  <si>
    <t>Zerstörte Kanal-Ahrquerung</t>
  </si>
  <si>
    <t>Zerstörter Kanal im Radweg entlang B266/A571</t>
  </si>
  <si>
    <t>Zerstörter Kanal entlang Ahrufer</t>
  </si>
  <si>
    <t>Zerstörter Kanal unter Ahrbrücke L83</t>
  </si>
  <si>
    <t>Zerstörter Kanal enlang Ahrufer und unter Ahrbrücke "Bachemer Brücke"</t>
  </si>
  <si>
    <t>Zerstörter Kanal enlang Ahr in B267</t>
  </si>
  <si>
    <t>Zerstörte Maschienen, Elektrotechnik, ehem. Wohngebäude incl. Beseitigung von Unrat</t>
  </si>
  <si>
    <t>kleinere Schäden in Kanalhaltungen, Schäden an Kanalschächten, verstopfte Kanalhaltungen</t>
  </si>
  <si>
    <t>Beseitigung der Schäden, Inspektion und Reinigung von Kanalleitungen</t>
  </si>
  <si>
    <t>Herr Marco Laux, 02642 982613, marco.laux@azv-untere-ahr.de;
Herr Sascha Becker, 02642 982614, Sascha.Becker@azv-untere-ahr.de;
Herr Daniel Schwarz, 02642 982642, Daniel.Schwarz@azv-untere-ahr.de</t>
  </si>
  <si>
    <t>Wiederherstellung Ortsnetzleitung div.Straßen</t>
  </si>
  <si>
    <t xml:space="preserve">teilweise Zerstörung, Beschädigung Unterspülungen </t>
  </si>
  <si>
    <t>Neuverlegung/Reparatur</t>
  </si>
  <si>
    <t>Krauth Renate, 02691/921531 renate.krauth@stadtwerke-bonn.de</t>
  </si>
  <si>
    <t>Adenau u. Altenahr</t>
  </si>
  <si>
    <t>Ahrtal (Dorsel - Dernau auf rd. 45 km)</t>
  </si>
  <si>
    <t>Wiederherstellung Wassertransportleitung BA 2021/2022</t>
  </si>
  <si>
    <t xml:space="preserve">teilweise Zerstörung, Unterspülungen </t>
  </si>
  <si>
    <t>Neuverlegung/Reparaturen Transportleitung in Abschnitten (teilw. Provisorien)</t>
  </si>
  <si>
    <t>Kirchsahr (Sahrbachtal)</t>
  </si>
  <si>
    <t>Wiederherstellung Wassertransportleitung</t>
  </si>
  <si>
    <t xml:space="preserve">Neuverlegung der Transportleitung </t>
  </si>
  <si>
    <t>Landkreis: Ahrweiler</t>
  </si>
  <si>
    <t>Florian Linden, DW: -269, 
florian.linden@kreis-ahrweiler.de</t>
  </si>
  <si>
    <t>Landkreis Ahrweiler</t>
  </si>
  <si>
    <t>Grunderwerb, Landespflege, Schlussvermessung</t>
  </si>
  <si>
    <t>Baunebenkosten</t>
  </si>
  <si>
    <t>Kleinmaßnahmen, Sanierung Umleitungsstrecken, Räumungsarbeiten, allg. Rückbau</t>
  </si>
  <si>
    <t>Wiederherstellung Oberbau, Böschung u.a.</t>
  </si>
  <si>
    <t>Oberbau + Böschung</t>
  </si>
  <si>
    <t xml:space="preserve">K 044 </t>
  </si>
  <si>
    <t>Schutzplanken Reparatur</t>
  </si>
  <si>
    <t>Schutzplanken defekt</t>
  </si>
  <si>
    <t>K 44 Kloster Prüm Straße</t>
  </si>
  <si>
    <t>Felssicherung</t>
  </si>
  <si>
    <t>Felssturz, Abriss Fangnetz</t>
  </si>
  <si>
    <t>K 069 Niederlützing Felssturz</t>
  </si>
  <si>
    <t>Bad Breisig</t>
  </si>
  <si>
    <t>Reinigung und Spühlung von Entwässerungseinrichtungen</t>
  </si>
  <si>
    <t>Verstopfte Entwässerungseinrichtungen</t>
  </si>
  <si>
    <t>K 040 Oedingen</t>
  </si>
  <si>
    <t>Remagen</t>
  </si>
  <si>
    <t>Reinigung Straßenentwässerungsgräben</t>
  </si>
  <si>
    <t>Verstöpfte Entwässerungsgräben</t>
  </si>
  <si>
    <t>K 039 Bengen</t>
  </si>
  <si>
    <t>Provisorische Nebenstrecke</t>
  </si>
  <si>
    <t>Herstellung Oberbau</t>
  </si>
  <si>
    <t>K 35 - provisorische Nebenstrecke</t>
  </si>
  <si>
    <t>K 035 Dernau - Esch</t>
  </si>
  <si>
    <t>Böschungssicherung, Banketterneuerung u.a.</t>
  </si>
  <si>
    <t>Oberbau + Böschung + Damm</t>
  </si>
  <si>
    <t>K 033 Berg - Vischel</t>
  </si>
  <si>
    <t>Böschungssicherung, Fahrbahnunterfüllung, Bankette u.a.</t>
  </si>
  <si>
    <t>K 031 Berg - Freisheim</t>
  </si>
  <si>
    <t>Instandsetzung</t>
  </si>
  <si>
    <t>Teilweise beschädigt</t>
  </si>
  <si>
    <t>K 029 BW 5507625 Brücke Brück</t>
  </si>
  <si>
    <t>Mini-Guard montieren und vorhalten</t>
  </si>
  <si>
    <t>K 29 Ahrbrück und K 15, Antweiler</t>
  </si>
  <si>
    <t>Fahrbahninstandsetzung, Erneuerung Rinnenanlage, Böschungen</t>
  </si>
  <si>
    <t>Straße und Böschung zerstört</t>
  </si>
  <si>
    <t>K 028 Obliers - Liers</t>
  </si>
  <si>
    <t>Fahrbahninstandsetzung, Erneuerung Rinnenanlage</t>
  </si>
  <si>
    <t>Straße teilweise zerstört</t>
  </si>
  <si>
    <t>K 028 OD Obliers</t>
  </si>
  <si>
    <t>K 028 BW 5507615 Brücke Obliers</t>
  </si>
  <si>
    <t>Instandsetzung Fahrbahn und Rinne</t>
  </si>
  <si>
    <t xml:space="preserve">Oberbau und Rinne </t>
  </si>
  <si>
    <t>K 028 OD Liers+ FB zum Friedhof</t>
  </si>
  <si>
    <t>Ersatzbauwerk, Instandsetzung Fahrbahn u.a.</t>
  </si>
  <si>
    <t>Brücke und Fahrbahn zerstört</t>
  </si>
  <si>
    <t>K 028 Liers, Bereich Friedhof</t>
  </si>
  <si>
    <t>Rückbau Behelfsbrücke</t>
  </si>
  <si>
    <t>Brücke zerstört</t>
  </si>
  <si>
    <t>K 028 BW 5507608 Ahrbrücke Liers, (Behelfsbrücke)</t>
  </si>
  <si>
    <t>Rücktransport von Brückenteilen</t>
  </si>
  <si>
    <t>Behelfsgeländer auf Bundeswehrbrücke herstellen</t>
  </si>
  <si>
    <t>K 028 Brückengeländer Behelfsbrücke</t>
  </si>
  <si>
    <t>Asphaltarbeiten, Erdarbeiten, Herstellung Kammerwände</t>
  </si>
  <si>
    <t>Herstellung Montageplätze zum Einschub Behelfsbrücke</t>
  </si>
  <si>
    <t>Herstellung Spundwandkasten u.a.</t>
  </si>
  <si>
    <t>Aufbau LZA und Verkehrssicherung</t>
  </si>
  <si>
    <t>Neubau</t>
  </si>
  <si>
    <t>K 028 BW 5507608 Ahrbrücke Liers</t>
  </si>
  <si>
    <t xml:space="preserve">K 025 BW 5507606 Ahrbrücke Insul, (Behelfsbrücke) </t>
  </si>
  <si>
    <t>Asphaltarbeiten, Erdarbeiten</t>
  </si>
  <si>
    <t>K 025 Brückengeländer Behelfsbrücke</t>
  </si>
  <si>
    <t>Herstellung Spundwandkasten u. a.</t>
  </si>
  <si>
    <t>Auf- un Abbau einer LZA</t>
  </si>
  <si>
    <t>K 025 Ahrbrücke Insul (Behelfsbrücke)</t>
  </si>
  <si>
    <t>K 025 BW 5507606 Ahrbrücke Insul</t>
  </si>
  <si>
    <t>K 024 BW 5507640 Lückenbachbrücke</t>
  </si>
  <si>
    <t>Reinigung Bachdurchlass</t>
  </si>
  <si>
    <t>Verstopftung Bachverrohrung</t>
  </si>
  <si>
    <t>K 024 Lückenbach, Bachdurchlass</t>
  </si>
  <si>
    <t>Beseitigung von Fahrbahnunterspühlungen</t>
  </si>
  <si>
    <t>K 024  L 73 - Lückenbach</t>
  </si>
  <si>
    <t>Absturzsicherung</t>
  </si>
  <si>
    <t>K 017 BW 5507579 Brücke Fuchshofen</t>
  </si>
  <si>
    <t>K 015 BW 5506828 Brücke OD Antweiler</t>
  </si>
  <si>
    <t>Asphaltarbeiten</t>
  </si>
  <si>
    <t>Oberbau</t>
  </si>
  <si>
    <t>K 015   Antweiler</t>
  </si>
  <si>
    <t>Wiederherstellung Böschung u.a.</t>
  </si>
  <si>
    <t>K 014 Landesgrenze NRW - Heistert</t>
  </si>
  <si>
    <t>K 013 Einmündung L 74 - Marthel</t>
  </si>
  <si>
    <t>K 009 Ohlenhard - L 74</t>
  </si>
  <si>
    <t>K 009 Landesgrenze NRW - Ohlenhard</t>
  </si>
  <si>
    <t xml:space="preserve">Adenau </t>
  </si>
  <si>
    <t>K 006 Aremberg - Antweiler</t>
  </si>
  <si>
    <t>Erneuerung Flügelwand, Versetzen Böschungspflaster</t>
  </si>
  <si>
    <t xml:space="preserve">Brücke </t>
  </si>
  <si>
    <t xml:space="preserve">K 005 BW 5506829 Brücke in Eichenbach </t>
  </si>
  <si>
    <t>Böschungssicherung und Durchlasserneuerung</t>
  </si>
  <si>
    <t>Böschung + Durchlass</t>
  </si>
  <si>
    <t>K 005 Eichenbach - L 73</t>
  </si>
  <si>
    <t>K 004 BW 5606656 Tierbachbrücke Müsch</t>
  </si>
  <si>
    <t>Wiederherstekkung Böschung u.a.</t>
  </si>
  <si>
    <t>K 003 Pomster - Barweiler</t>
  </si>
  <si>
    <t>Onlineportal für den Wiederaufbau</t>
  </si>
  <si>
    <t>Auf den Wiederaufbau bezogene Beratungsleistung durch die Innovationsgesellschaft</t>
  </si>
  <si>
    <t>geschätzte Kosten für die für Projekte der Innovationsgesellschaft zum Wiederaufbau des Ahrtals</t>
  </si>
  <si>
    <t>Erstattung der bereits geleisteten Kosten zur Erfassung und Entsorgung der Abfälle von Straßen, 
Wegen und Plätzen sowie Gewässern aus dem gesamten Katastrophengebiet</t>
  </si>
  <si>
    <t>Infolge der Flut wurden die anfallenden Abfälle auf Straßen, Wegen, Plätzen und Gewässern vorgefunden und mussten gesammelt und entsorgt werden</t>
  </si>
  <si>
    <t>Kosten der Beräumung und Entsorgung von Flutabfällen</t>
  </si>
  <si>
    <t>Werkleiter Herr Sascha Hurtenbach, 02641-975231, sascha.hurtenbach@awb-ahrweiler.de</t>
  </si>
  <si>
    <t>Akl</t>
  </si>
  <si>
    <t>Beseitigung von Schäden an Einrichtungen der Abfallwirtschaft</t>
  </si>
  <si>
    <t>Schäden an Abfallanlage durch Umschlag und Verarbeitung von 350.000 Mg Abfällen</t>
  </si>
  <si>
    <t>Beseitigung von Schäden am Abfallwirtschaftszentrum "Auf dem Scheid" - AWZ</t>
  </si>
  <si>
    <t>Landkreis Ahrweiler, Abfallwirtschaftsbetrieb</t>
  </si>
  <si>
    <t>Wiederbeschaffung zerstörter LKW</t>
  </si>
  <si>
    <t>Totalverlust</t>
  </si>
  <si>
    <t>Interim-Atemschutzwerkstatt</t>
  </si>
  <si>
    <t xml:space="preserve"> Atemschutzwerkstatt von Kreis und Stadt Bad Neuenahr-Ahrweiler incl. Einrichtung wurden durch die Flut zerstört</t>
  </si>
  <si>
    <t>Schaffung eines Aufstellplatzes und Errichtung einer Interim Atemschutzwerkstatt incl. Einrichtung</t>
  </si>
  <si>
    <t>Herr Zimmermann, Wilhelmstr. 24- 30, 53474 Bad Neuenahr-Ahrweiler, 02641 975 554, michael.zimmermann@kreis-ahrweiler.de</t>
  </si>
  <si>
    <t>Neue Sirenen, Katastrophenschutz</t>
  </si>
  <si>
    <t>Durch die Flutkatastrophe wurden in den ahranliegenden Kommunen des Kreises Ahrweiler gesamt 25 Sirenenstandorte zerstört</t>
  </si>
  <si>
    <t>neue, elektronische Sirenen mit Akkupufferung, Sprachdurchsagemöglichkeit und Auslösung mittels TETRA-, POCSAG- (Vorrüstung) und analoger Funktechnik (als Redundanz) sollen aufgebaut werden.</t>
  </si>
  <si>
    <t>Herr Zimmermann, Wilhelmstr. 24-30, 53474 Bad Neuenahr-Ahrweiler</t>
  </si>
  <si>
    <t>Ausstattung Interim-Atemschutzwerkstatt</t>
  </si>
  <si>
    <t>Die Ausstattung der Atemschutzwerkstat von Kreis und Stadt Bad Neuenahr - Ahrweiler wurde durch die Flut zerstört</t>
  </si>
  <si>
    <t>Wiederbeschaffung der zerstörten Ausstattung</t>
  </si>
  <si>
    <t>ev. Kirchengemeinde</t>
  </si>
  <si>
    <t>Austausch und Bereitstellung von Informationen, um Synergien im Wiederaufbau zu nutzen und effektiv zu planen</t>
  </si>
  <si>
    <t>Erstellung einer Onlineplatform  mit Zugang für relevante Akteure aus Verwaltungen und Bauträgern über einen Zeitraum sowie einem öffentlichen Bereich</t>
  </si>
  <si>
    <t>Zweckverband Wasserversorgung Eifel-Ahr</t>
  </si>
  <si>
    <t>Antweiler</t>
  </si>
  <si>
    <t>Fuchshofen</t>
  </si>
  <si>
    <t>Insul</t>
  </si>
  <si>
    <t>Dümpelfeld</t>
  </si>
  <si>
    <t>Hönningen</t>
  </si>
  <si>
    <t>Kirchsahr</t>
  </si>
  <si>
    <t>Mayschoß</t>
  </si>
  <si>
    <t>Rech</t>
  </si>
  <si>
    <t>Info-Points</t>
  </si>
  <si>
    <t>Personal, Container, Materialbeschaffung</t>
  </si>
  <si>
    <t>Christian Heuser, 02641/975-273; christian.heuser@kreis-ahrweiler.de</t>
  </si>
  <si>
    <t>Notunterkünfte</t>
  </si>
  <si>
    <t>Containerdorf Mendig; Hotel Bernkastel-Kues; Containerdorf Bad Neuenahr-Ahrweiler</t>
  </si>
  <si>
    <t>Straßenbeleuchtung</t>
  </si>
  <si>
    <t>Mietkosten für provisorische Straßenbeleuchtung</t>
  </si>
  <si>
    <t>Sanitär</t>
  </si>
  <si>
    <t>Mietkosten für Dixi/Sanitärcontainer</t>
  </si>
  <si>
    <t>Architekten</t>
  </si>
  <si>
    <t>Beratungsleistungen</t>
  </si>
  <si>
    <t xml:space="preserve">Beratungsleistungen für Spektralwerk GmbH        </t>
  </si>
  <si>
    <t>Brücken</t>
  </si>
  <si>
    <t>Kosten anlässlich des Brückenbaus</t>
  </si>
  <si>
    <t>Brand- und Katastrophenschutz</t>
  </si>
  <si>
    <t>5.1.2 a.)</t>
  </si>
  <si>
    <t>Verlust und Defekt der Ausrüstung</t>
  </si>
  <si>
    <t>Ersatzbeschaffung Beladung kreiseigener GW-G Ahrbrück</t>
  </si>
  <si>
    <t>Michael Zimmermann, 02641/975-554; michael.zimmermann@kreis-ahrweiler.de</t>
  </si>
  <si>
    <t>Schäden und Mangel am Fahrzeug</t>
  </si>
  <si>
    <t>Instandsetzung  kreiseigenes TLF 24/50 Ahrweiler</t>
  </si>
  <si>
    <t>Komplettschaden des Fz; Verlust der Beladung</t>
  </si>
  <si>
    <t>Ersatzbeschaffung Dekontaminationsfahrzeug</t>
  </si>
  <si>
    <t>Instandsetzung Brüstungsmauer</t>
  </si>
  <si>
    <t>Schäfer</t>
  </si>
  <si>
    <t>Michael</t>
  </si>
  <si>
    <t>Leiter Aufbaustab</t>
  </si>
  <si>
    <t>Wilhelmstraße 23</t>
  </si>
  <si>
    <t>53474 Bad Neuenahr - Ahrweiler</t>
  </si>
  <si>
    <t>02641 / 975 - 239</t>
  </si>
  <si>
    <t>Mehraufwendungen Beförderung Kindertagesstätten</t>
  </si>
  <si>
    <t>Stadt Bad Neuenahr-Ahrweiler</t>
  </si>
  <si>
    <t>Sanierung bzw. Abriss und Neubau Kindertagesstätte "St. Hildegard</t>
  </si>
  <si>
    <t>Beschädigung der Kindertagesstätte</t>
  </si>
  <si>
    <t>Sanierung bzw. Abriss und Neubau</t>
  </si>
  <si>
    <t>Caritasverband für die Region Rhein-Mosel-Ahr e. V.</t>
  </si>
  <si>
    <t>Sanierung Betriebskindertagesstätte "MIKI" im Krankenhaus Maria Hilf</t>
  </si>
  <si>
    <t>Sanierung</t>
  </si>
  <si>
    <t>Marienhaus Klinikum</t>
  </si>
  <si>
    <t>Afgrund der Beschädigung der Schulen mussten Schülerinnen und Schuler an Ausweichstandorte werden.</t>
  </si>
  <si>
    <t>Beförderung zu Orten mit größerer Entfernung als im Regelbetrieb</t>
  </si>
  <si>
    <t>Herr Ulrich, 02641 / 975 358, dirk.ulrich@kreis-aw.de</t>
  </si>
  <si>
    <t>Dümpelfeld, Insul, Schuld, Fuchshofen, Antweiler, Müsch, Dorsel</t>
  </si>
  <si>
    <t>Ahrradweg</t>
  </si>
  <si>
    <t>teilweise zerstört</t>
  </si>
  <si>
    <t>Wiederherstellung</t>
  </si>
  <si>
    <t>Dümpelfeld, Leimbach, Adenau</t>
  </si>
  <si>
    <t>Eifel-Ardennen-Radweg</t>
  </si>
  <si>
    <t>Ogs Dümpelfeld, Leimbach, Adenau</t>
  </si>
  <si>
    <t xml:space="preserve"> Wirtschaftswege/Forstwege</t>
  </si>
  <si>
    <t>Ausspülungen, Hangrutsch2, Bakette abgebrochen</t>
  </si>
  <si>
    <t>Auffüllen der Wege, Beseitigen von Hangrutschen, Wiederherstellung Bankette</t>
  </si>
  <si>
    <t>Stadt Adenau</t>
  </si>
  <si>
    <t xml:space="preserve">Einlaufbauwerk Bertrodtstraße </t>
  </si>
  <si>
    <t>Einlaufbauwerk zerstört</t>
  </si>
  <si>
    <t>Rechen und Einlauf-bauwerk erneuern</t>
  </si>
  <si>
    <t>Reparatur/Ersatzbeschaffung bewegliches Anlagevermögen der Stadt</t>
  </si>
  <si>
    <t>Ortsstraßen</t>
  </si>
  <si>
    <t>an 3 Ortsstraßen einzelne Schadstellen, Verdrückungen durch Räumfahrzeuge</t>
  </si>
  <si>
    <t>Beseitigung von Schadstellen und Verdrückungen</t>
  </si>
  <si>
    <t>OG Antweiler</t>
  </si>
  <si>
    <t xml:space="preserve">Gehwege </t>
  </si>
  <si>
    <t>an K 15 und L 73 Gehwege, Straßen- beleuchtung, Geländer zerstört</t>
  </si>
  <si>
    <t>Herstellung Gehwege, Straßenbeleuchtung und Erneuerung Geländer</t>
  </si>
  <si>
    <t xml:space="preserve">Gebäude </t>
  </si>
  <si>
    <t>DGH und Gebäude an Kirche</t>
  </si>
  <si>
    <t xml:space="preserve">Plätze </t>
  </si>
  <si>
    <t>Wiederherstellung Dorfplätze</t>
  </si>
  <si>
    <t xml:space="preserve">Brücken </t>
  </si>
  <si>
    <t>Erneuerung von 2 Brücken, Errichtung Behelfsbrücke für Fußgänger</t>
  </si>
  <si>
    <t>Friedhof</t>
  </si>
  <si>
    <t>Wege zerstört, Grabfelder mit Schlamm überdeckt</t>
  </si>
  <si>
    <t>Herstellung Wege und Säuberung Grabfelder</t>
  </si>
  <si>
    <t>Sportstätten</t>
  </si>
  <si>
    <t>Sportplatz komplett überflutet, Gebäude stark beschädigt</t>
  </si>
  <si>
    <t>Neuanlage Sportplatz, Sanierung Gebäude</t>
  </si>
  <si>
    <t>Schulen</t>
  </si>
  <si>
    <t>Grundschule und Schulturnhalle überflutet</t>
  </si>
  <si>
    <t>Erneuerung Fußböden und teilweise Wände</t>
  </si>
  <si>
    <t>VG Adenau</t>
  </si>
  <si>
    <t>Lagerplatz</t>
  </si>
  <si>
    <t>Grünabfallplatz am Radweg und Platz am Sportplatzgelände überflutet</t>
  </si>
  <si>
    <t>Herrichtung Grundstück, Ersatz von Containern, Platz am Sportgelände zurzeit Müllablageplatz</t>
  </si>
  <si>
    <t>Gemeindewege (innerörtlich)</t>
  </si>
  <si>
    <t>3 Gemeindewege, teilweise komplett zerstört, Schäden durch Fahrzeuge, Unterspülungen</t>
  </si>
  <si>
    <t>Wiederherstellung/
Sanierung der Wege</t>
  </si>
  <si>
    <t>Wirtschaftswege</t>
  </si>
  <si>
    <t xml:space="preserve">
Überspülungen, Ausspülungen, tlw. komplett zerstört</t>
  </si>
  <si>
    <t>Wiederherstellung 
Wirtschaftswege</t>
  </si>
  <si>
    <t>Hangrutsch am Radweg (Gillig)</t>
  </si>
  <si>
    <t>temporäre Maßnahmen zur Sicherung der Ortslagen</t>
  </si>
  <si>
    <t>Flächen zerstört</t>
  </si>
  <si>
    <t>Wiederherstellung  zerstörter Flächen</t>
  </si>
  <si>
    <t>Einlaufbauwerke Hünerbach/Bombach</t>
  </si>
  <si>
    <t>Einlaufbauwerke zerstört</t>
  </si>
  <si>
    <t>Treibgutfänger Einlaufbauwerke erneuern</t>
  </si>
  <si>
    <t>Reparatur/Ersatzbeschaffung bewegliches Anlagevermögen der Gemeinde</t>
  </si>
  <si>
    <t>Aremberg</t>
  </si>
  <si>
    <t>Wirtschaftswege/Forstwege</t>
  </si>
  <si>
    <t xml:space="preserve"> an Forstwegen starke Ausspülungen, Bankette zerstört, Durchlässe weggespült</t>
  </si>
  <si>
    <t>Wiederherstellung der Wege durch Verfüllen, Bankette erneuern, Durchlässe erneuern</t>
  </si>
  <si>
    <t>OG Aremberg</t>
  </si>
  <si>
    <t>Barweiler</t>
  </si>
  <si>
    <t xml:space="preserve"> Ausspülungen, teilweise Wege komplett zerstört, Entwässerungskanäle liegen frei</t>
  </si>
  <si>
    <t>Verfüllen der Wege, teilweise Wiederherstellung der Wege</t>
  </si>
  <si>
    <t>OG Barweiler</t>
  </si>
  <si>
    <t>Bauler</t>
  </si>
  <si>
    <t>an 3 Wirtschaftswegen Ausspülungen</t>
  </si>
  <si>
    <t>Verfüllen der Wege</t>
  </si>
  <si>
    <t>OG Bauler</t>
  </si>
  <si>
    <t>Dankerath</t>
  </si>
  <si>
    <t>Ausspülungen, Hangrutsch, Furt freigespült</t>
  </si>
  <si>
    <t>Verfüllen, Beseitigung Hangrutsch, Wiederherstellung Furt</t>
  </si>
  <si>
    <t>OG Dankerath</t>
  </si>
  <si>
    <t>Dorsel</t>
  </si>
  <si>
    <t>Wirtschaftswege betroffen, Bachbett rechts sowie links des Weges zerstört, Durchlass zugeschwemmt, talseits abgerutscht</t>
  </si>
  <si>
    <t>Wiederherstellung Bachbett, Durchlass frei machen, Wiederauffüllen bei Abrutsch</t>
  </si>
  <si>
    <t>OG Dorsel</t>
  </si>
  <si>
    <t>Brückenbauwerke</t>
  </si>
  <si>
    <t>Stahlhütte komplett zerstört, Dorseler Mühle sanierungsbedürftig</t>
  </si>
  <si>
    <t>Wiederherstellung bzw. Sanierung Brücke</t>
  </si>
  <si>
    <t xml:space="preserve">temporäre Maßnahmen zur Sicherung der Ortslagen </t>
  </si>
  <si>
    <t>Aufräumarbeiten</t>
  </si>
  <si>
    <t>Planungskosten Mühlen- und Fahrradbrücke</t>
  </si>
  <si>
    <t>Straße und Gehweg Verdrückungen, Absackungen, Deckschicht-beschädigungen</t>
  </si>
  <si>
    <t>Sanierung der Straße</t>
  </si>
  <si>
    <t>OG Dümpelfeld</t>
  </si>
  <si>
    <t>Plätze</t>
  </si>
  <si>
    <t>Dorfplatz Pflasterfläche teilweise zerstört</t>
  </si>
  <si>
    <t>Sanierung Dorfplatz</t>
  </si>
  <si>
    <t>2 Brücken komplett zerstört,  1 Brücke instabil, 2 Brücken Unterspülungen</t>
  </si>
  <si>
    <t>Wiederherstellung von 2 Brücken, Abriss von 1 Brücke, Sanierung von 2 Brücken</t>
  </si>
  <si>
    <t>Behelfsbrücke</t>
  </si>
  <si>
    <t>Sportplatz komplett überflutet, Sportplatzgebäude zerstört</t>
  </si>
  <si>
    <t>Dümpelfeld
Lückenbach
Niederadenau</t>
  </si>
  <si>
    <t>Hangrutsch, unterspülte Brückenbauwerke, Durchlass zu, Bankett abgerissen</t>
  </si>
  <si>
    <t>Sanierung Wirtschaftswege</t>
  </si>
  <si>
    <t>Wartehallen</t>
  </si>
  <si>
    <t>Hangrutsch</t>
  </si>
  <si>
    <t>Reparatur von Schadstellen</t>
  </si>
  <si>
    <t>Einlaufbauwerke</t>
  </si>
  <si>
    <t>keine Einlaufbauwerke mehr vorhanden</t>
  </si>
  <si>
    <t>Einlaufbauwerke erforderlich</t>
  </si>
  <si>
    <t>Bahndämme</t>
  </si>
  <si>
    <t>Erschließung neues Baugebiet "Am Hohn"</t>
  </si>
  <si>
    <t>Dümpelfeld OT Lückenbach</t>
  </si>
  <si>
    <t>teilweise verschüttet, Gehwege teilweise komplett weggespült</t>
  </si>
  <si>
    <t>Sanierung Straßen</t>
  </si>
  <si>
    <t>Umfeld DGH und Feuerwehrmuseum Wiesenfläche verschüttet</t>
  </si>
  <si>
    <t>neue Umfeldgestaltung</t>
  </si>
  <si>
    <t>Kinder- und Jugendhilfe</t>
  </si>
  <si>
    <t>Spielplatz überflutet, Spielgeräte beschädigt</t>
  </si>
  <si>
    <t>Sanierung Spielplatz</t>
  </si>
  <si>
    <t>Buswartehalle aus Verankerung gerissen</t>
  </si>
  <si>
    <t>Sanierung Buswartehalle</t>
  </si>
  <si>
    <t>Bachverrohrung Daufenbach in Ortsstraße</t>
  </si>
  <si>
    <t>Einlaufbauwerk zerstört, Bachverrohrung verstopft</t>
  </si>
  <si>
    <t>Reinigung Bachverrohrung/Einlauf-bauwerk mit Rechen erneuern</t>
  </si>
  <si>
    <t>Dümpelfeld OT Niederadenau</t>
  </si>
  <si>
    <t>Rinne und Kiesbett ausgespült</t>
  </si>
  <si>
    <t>Beseitigung Schäden</t>
  </si>
  <si>
    <t>Gebäude</t>
  </si>
  <si>
    <t>DGH und Feuerwehrgerätehaus</t>
  </si>
  <si>
    <t>Bolzplatz teilweise überspült</t>
  </si>
  <si>
    <t>Buswartehalle und Umfeld zerstört</t>
  </si>
  <si>
    <t>Pinzelstraße</t>
  </si>
  <si>
    <t>Brücke</t>
  </si>
  <si>
    <t>massive Beschädigungen, Ausspülungen</t>
  </si>
  <si>
    <t>Eichenbach</t>
  </si>
  <si>
    <t>Zufahrt Wochenendgebiet Brücke zerstört, Brückenbauwerk weggespült, Spannweite 8,20 m, Tiefe 3 m</t>
  </si>
  <si>
    <t>Wiederherstellung Zufahrt und Brücke</t>
  </si>
  <si>
    <t>OG Eichenbach</t>
  </si>
  <si>
    <t>Hangrutsch, Ausspülungen, Durchlässe zu</t>
  </si>
  <si>
    <t>Verfüllen der Wege, Beseitigen Hangrutsch, Durchlässe frei machen</t>
  </si>
  <si>
    <t>an 3 Ortsstraßen Schäden durch Räumfahrzeuge, Gehwege zerstört, Unterspülungen, Straßenbelag zerstört</t>
  </si>
  <si>
    <t>Beseitigen der Schäden</t>
  </si>
  <si>
    <t>OG Fuchshofen</t>
  </si>
  <si>
    <t>Überflutungsbereich Hauptstraße K 17</t>
  </si>
  <si>
    <t>Verdrückungen, Schäden durch Räumfahrzeuge, Unterspülungen</t>
  </si>
  <si>
    <t>Gebäude und Umfeld</t>
  </si>
  <si>
    <t>DGH stark beschädigt und kotaminiert</t>
  </si>
  <si>
    <t>Gemeindeparkplatz Oberfläche weggeschwemmt, Platz mit Bänken komplett zerstört, Festplatz ausgeschwemmt</t>
  </si>
  <si>
    <t>Buswartehalle komplett weggeschwemmt</t>
  </si>
  <si>
    <t>Neubau Buswartehalle</t>
  </si>
  <si>
    <t>Hangrutsch, Schotterdecke zerstört, Abrutschungen, Schäden durch Räumfahrzeuge</t>
  </si>
  <si>
    <t>Wiederherstellung Wege</t>
  </si>
  <si>
    <t>Hangrutsch, Schotterdecke zerstört, Ausspülungen</t>
  </si>
  <si>
    <t>Harscheid</t>
  </si>
  <si>
    <t>Wirtschaftsweg</t>
  </si>
  <si>
    <t>längsseitige Ausspülungen bis 20 cm Tiefe, Länge 1000 m (mehrere Stellen)</t>
  </si>
  <si>
    <t>OG Harscheid</t>
  </si>
  <si>
    <t>Herschbroich</t>
  </si>
  <si>
    <t>Ausspülungen, Durchlässe zu, Asphalt unterspült</t>
  </si>
  <si>
    <t>Sanierung Wege</t>
  </si>
  <si>
    <t>OG Herschbroich</t>
  </si>
  <si>
    <t>Steinstraße</t>
  </si>
  <si>
    <t>Einlaufwerk mit Rechen und Geröllfang erneuern</t>
  </si>
  <si>
    <t>Hoffeld</t>
  </si>
  <si>
    <t xml:space="preserve"> Ausspülungen, Hang abgerissen, mit Geröll überspült, Durchlässe zu, teilweise komplett zerstört</t>
  </si>
  <si>
    <t>OG Hoffeld</t>
  </si>
  <si>
    <t>Basaltsee</t>
  </si>
  <si>
    <t>Erkundung/Gutachten</t>
  </si>
  <si>
    <t>ReparaturErsatzbeschaffung bewegliches Anlagevermögen der Gemeinde</t>
  </si>
  <si>
    <t>Honerath</t>
  </si>
  <si>
    <t>Ausspülungen Hangrutsche</t>
  </si>
  <si>
    <t>OG Honerath</t>
  </si>
  <si>
    <t>Hümmel</t>
  </si>
  <si>
    <t xml:space="preserve"> teilweise Wege komplett zerstört, Brückenbauwerk weggespült, Ausspülungen, Ausbrüche, Durchlässe weggespült</t>
  </si>
  <si>
    <t>OG Hümmel</t>
  </si>
  <si>
    <t>Ortssstraßen</t>
  </si>
  <si>
    <t>5 Ortsstraßen betroffen, Totalverlust Überdorfstraße, teilweise komplett zerstört, teilweise Abbrüche, Straßenbeleuchtung zerstört, Deckschicht Totalverlust, Ausspülungen</t>
  </si>
  <si>
    <t>Wiederherstellung von 5 Straßen</t>
  </si>
  <si>
    <t>OG Insul</t>
  </si>
  <si>
    <t>Gehwege</t>
  </si>
  <si>
    <t>Gehwege, Straßenbeleuchtung, Haltebuchten zerstört</t>
  </si>
  <si>
    <t>Feuchteschäden DGH</t>
  </si>
  <si>
    <t>Oktoberfestplatz komplett zerstört</t>
  </si>
  <si>
    <t>Neubaugebiet</t>
  </si>
  <si>
    <t>überschwemmt, Beschädigung durch Räumfahrzeuge, Müllabladeplatz</t>
  </si>
  <si>
    <t>event. Bodenaustausch</t>
  </si>
  <si>
    <t>Sportplatz,  Sportplatzgebäude und Kleinspielfeld komplett zerstört</t>
  </si>
  <si>
    <t>Neubau Sportplatz und Gebäude</t>
  </si>
  <si>
    <t>2 Kinderspielplätze komplett zerstört</t>
  </si>
  <si>
    <t>2 Wege</t>
  </si>
  <si>
    <t>teilweise total zerstört, Schotterbelag abgeschwemmt, Unterbau ausgeschwemmt, Straßenbeleuchtung zerstört, Schäden durch Räumfahrzeuge</t>
  </si>
  <si>
    <t>teilweise komplett weggespült, Hangrutsch, Durchlässe überspült, Furt überspült, Bankette abgerissen</t>
  </si>
  <si>
    <t>Buswartehalle am DGH</t>
  </si>
  <si>
    <t>Buswartehalle zerstört</t>
  </si>
  <si>
    <t>Ufermauer an der Ahr (Ahrsteig)</t>
  </si>
  <si>
    <t>teilweise zerstört und Unterspülungen</t>
  </si>
  <si>
    <t>Bauleitplanung</t>
  </si>
  <si>
    <t>Erschließung neues Baugebiet für Ersatzbauten</t>
  </si>
  <si>
    <t>Reparatur/Unterhaltung/Ersatzbeschaffung bewegliches Anlagevermögen der Gemeinde</t>
  </si>
  <si>
    <t>Kaltenborn</t>
  </si>
  <si>
    <t>leichte längsseitige Ausspülungen bis 10 cm Tiefe auf bis zu 1000 m Länge (mehrere Stellen)</t>
  </si>
  <si>
    <t>OG Kaltenborn</t>
  </si>
  <si>
    <t>Schwaderbachstraße</t>
  </si>
  <si>
    <t>Ufermauer zerstört</t>
  </si>
  <si>
    <t>Kottenborn</t>
  </si>
  <si>
    <t>bei 6 Wegen Durchlässe zugespült, Ausspülungen</t>
  </si>
  <si>
    <t>OG Kottenborn</t>
  </si>
  <si>
    <t>Leimbach</t>
  </si>
  <si>
    <t>Bankette abgerissen, Durchlässe zugespült, Hangrutsch, Weg abgerutscht, Asphalt unterspült</t>
  </si>
  <si>
    <t>OG Leimbach</t>
  </si>
  <si>
    <t>Meuspath</t>
  </si>
  <si>
    <t>leichte längsseitige Ausspülungen bis  10 cm Tiefe auf bis zu 1000 m Länge (mehrere Stellen)</t>
  </si>
  <si>
    <t>OG Meuspath</t>
  </si>
  <si>
    <t>Müllenbach</t>
  </si>
  <si>
    <t>leichte längsseitige Ausspülungen bis 20 cm Tiefe auf bis zu 250 m Länge (mehrere Stellen)</t>
  </si>
  <si>
    <t>OG Müllenbach</t>
  </si>
  <si>
    <t>Müsch</t>
  </si>
  <si>
    <t>Verdrückungen Bordsteine, Absackungen Fundamente, Straßen und Gehwege oberflächig beschädigt</t>
  </si>
  <si>
    <t>Wiederherstellung Straßen</t>
  </si>
  <si>
    <t>OG Müsch</t>
  </si>
  <si>
    <t>Wiederherstellung bzw. Reparatur</t>
  </si>
  <si>
    <t>Spielplatz, Bolzplatz, Parkanlage, Grünanlage</t>
  </si>
  <si>
    <t>Wiederherstellung Plätze</t>
  </si>
  <si>
    <t>Neubau Brücke</t>
  </si>
  <si>
    <t>starke BeschädigungenTotalverlust</t>
  </si>
  <si>
    <t>Ausspülungen, Durchlässe zugespült, Wege teilweise nicht mehr vorhanden, Absackungen, Wege teilweise nicht mehr befahrbar</t>
  </si>
  <si>
    <t>Sanierung Wirtschaftswege und Forstwege</t>
  </si>
  <si>
    <t>Nürburg</t>
  </si>
  <si>
    <t>Ausspülungen</t>
  </si>
  <si>
    <t>OG Nürburg</t>
  </si>
  <si>
    <t>Ohlenhard</t>
  </si>
  <si>
    <t>Ausspülungen, Durchlässe verstopft, Bankette abgerutscht, Hang abgerutscht</t>
  </si>
  <si>
    <t>OG Ohlenhard</t>
  </si>
  <si>
    <t>Pomster</t>
  </si>
  <si>
    <t>Ausspülungen, Durchlässe verstopft, mit Geröll überspült, Brückenauflager stark ausgespült</t>
  </si>
  <si>
    <t>OG Pomster</t>
  </si>
  <si>
    <t>Zerstörung</t>
  </si>
  <si>
    <t>Erneuerung Straßenbeleuchtung in Kirmutscheid</t>
  </si>
  <si>
    <t>Quiddelbach</t>
  </si>
  <si>
    <t>Forstwege</t>
  </si>
  <si>
    <t>2 Wege ausgespült, Durchlässe überspült</t>
  </si>
  <si>
    <t>OG Quiddelbach</t>
  </si>
  <si>
    <t>Reifferscheid</t>
  </si>
  <si>
    <t>Ausspülungen, Hangrutsche, Durchlässe überspült, Bankette abgerissen</t>
  </si>
  <si>
    <t>OG Reifferscheid</t>
  </si>
  <si>
    <t>Rodder</t>
  </si>
  <si>
    <t>starke Ausspülungen</t>
  </si>
  <si>
    <t>OG Rodder</t>
  </si>
  <si>
    <t>7 Ortsstraßen betroffen, teilweise komplett weggeschwemmt, Schäden durch Räumfahrzeuge, Hangrutsch Brückenstraße und Römerstraße</t>
  </si>
  <si>
    <t>Sanierung der Straßen teilweise Neubau</t>
  </si>
  <si>
    <t>OG Schuld</t>
  </si>
  <si>
    <t>Entlang L 73 und K 26 zerstört durch Flut und Räumfahrzeuge</t>
  </si>
  <si>
    <t>Wiederherstellung Gehwege</t>
  </si>
  <si>
    <t>DGH</t>
  </si>
  <si>
    <t>Bubenleyhalle komplett zerstört</t>
  </si>
  <si>
    <t xml:space="preserve">Kriegerdenkmal zerstört </t>
  </si>
  <si>
    <t>Neuanlage Platz</t>
  </si>
  <si>
    <t xml:space="preserve">Geländer und Korpus zerstört Bahnhofstraße, Brücke Domhof komplett zerstört, </t>
  </si>
  <si>
    <t>Sanierung Brücke, Neubau Brücke</t>
  </si>
  <si>
    <t>Sportplatz und Gebäude komplett überflutet, Tennisplatz/Bolzplatz weggespült</t>
  </si>
  <si>
    <t>Neuanlage Sportplatz und Gebäude sowie Bolzplatz</t>
  </si>
  <si>
    <t>Jugendtreff und Spielplatz überflutet</t>
  </si>
  <si>
    <t>2 Buswartehallen und Umfeld weggeschwemmt</t>
  </si>
  <si>
    <t>Rad- und Fußgängerbrücke</t>
  </si>
  <si>
    <t>Stephansbrücke weggeschwemmt</t>
  </si>
  <si>
    <t>3 Wege komplett weggeschwemmt, 1 Weg Beschädigungen Fahrbahn und Wasserführung</t>
  </si>
  <si>
    <t>Neubau und Sanierung Wege</t>
  </si>
  <si>
    <t xml:space="preserve"> 2 Wege komplett weggespült, Unterspülungen, Durchlässe überspült, Bankette abgerissen</t>
  </si>
  <si>
    <t>Römerstraße Hangsicherung</t>
  </si>
  <si>
    <t>Straßenbeleuchtung entlang der L 73 (von Einmündung K 26 bis Einmündung L 75)</t>
  </si>
  <si>
    <t>Straßenbeleuchtung zerstört</t>
  </si>
  <si>
    <t>Erneuerung Straßenbeleuchtung</t>
  </si>
  <si>
    <t>Senscheid</t>
  </si>
  <si>
    <t>Druchlässe zugespült, Bankette abgerissen</t>
  </si>
  <si>
    <t>OG Senscheid</t>
  </si>
  <si>
    <t>Sierscheid</t>
  </si>
  <si>
    <t>Hangrutsche, Durchlässe zugespült, teilweise Wege abgerissen</t>
  </si>
  <si>
    <t>OG Sierscheid</t>
  </si>
  <si>
    <t>Trierscheid</t>
  </si>
  <si>
    <t>Ausspülungen, Hangrutsche, Durchlässe zu, Bankette abgerutscht, Brückenzufahrt zerstört</t>
  </si>
  <si>
    <t>OG Trierscheid</t>
  </si>
  <si>
    <t>Wershofen</t>
  </si>
  <si>
    <t>Durchlässe zugespült, Ausspülungen, teilweise Weg komplett weggespült, Hang droht abzurutschen</t>
  </si>
  <si>
    <t>OG Wershofen</t>
  </si>
  <si>
    <t>temporäre Maßnahmen zur Sicherung  Ortslage Laufenbacher Hof</t>
  </si>
  <si>
    <t>Wiesemscheid</t>
  </si>
  <si>
    <t>leichte längsseitige Ausspülungen bis 20 cm Tiefe auf bis zu 1000 m (mehrere Stellen)</t>
  </si>
  <si>
    <t>OG Wiesemscheid</t>
  </si>
  <si>
    <t>Wimbach</t>
  </si>
  <si>
    <t>Ausspülungen, Druchlässe zugespült</t>
  </si>
  <si>
    <t>OG Wimbach</t>
  </si>
  <si>
    <t>Winnerath</t>
  </si>
  <si>
    <t>Durchlässe zu, Ausspülungen, Hang und Bankette teilweise abgerissen</t>
  </si>
  <si>
    <t>OG Winnerath</t>
  </si>
  <si>
    <t>Wirft</t>
  </si>
  <si>
    <t>OG Wirft</t>
  </si>
  <si>
    <t>Abfallbeseitigung</t>
  </si>
  <si>
    <t>Ersatzbeschaffung Ausrüstungsgegenstände Freiwillige Feuerwehr</t>
  </si>
  <si>
    <t xml:space="preserve">Beschädigt bzw. unbrauchbar geworden: 
u. a. Schlauchmaterial, Handlampen, Feuerwehrleinen, Teleskopstative, 3 Tauchpumpen, 1 Pumpe TS 6  FW Barweiler, Sandsäcke etc. </t>
  </si>
  <si>
    <t>Ersatzbeschaffung von Feuerwehreinsatzbekleidung</t>
  </si>
  <si>
    <t>Feuerwehreinsatzbekleidung beschädigt bzw. unbrauchbar geworden</t>
  </si>
  <si>
    <t>Ersatzbeschaffung eines Löschfahrzeuges</t>
  </si>
  <si>
    <t>In Schuld beschädigtes Feuerwehrfahrzeug LF 8 /6 der FFW Schuld (wirtschaftlicher Totalschaden)</t>
  </si>
  <si>
    <t>FFW Schuld</t>
  </si>
  <si>
    <t xml:space="preserve">Reparatur der Feuerwehrdrehleiter DLK 23-12 </t>
  </si>
  <si>
    <t xml:space="preserve">Feuerwehrdrehleiter DLK 23-12 der FFW Adenau stark beschädigt </t>
  </si>
  <si>
    <t>FFW Adenau</t>
  </si>
  <si>
    <t>Technische Ausrüstung</t>
  </si>
  <si>
    <t>Zerstörte und verlorengegange  IT, bewegliche Ausrüstungsgegegenstände</t>
  </si>
  <si>
    <t xml:space="preserve">Verbandsgemeinde Adenau </t>
  </si>
  <si>
    <t>Beratungskosten</t>
  </si>
  <si>
    <t>Zukunftskonzeption</t>
  </si>
  <si>
    <t>moderierte Erstellung einer Zukunftskonzeption für das betroffene Gebiet</t>
  </si>
  <si>
    <t>Bachkanal am Gemeindehaus</t>
  </si>
  <si>
    <t>Einlaufbauwerk zerstört Verstopfung Kanal mit Bachkies</t>
  </si>
  <si>
    <t>OG Antweiler
LK Ahrweiler</t>
  </si>
  <si>
    <t>Bachverrohrung Talstraße</t>
  </si>
  <si>
    <t>komplett verstopft, teilweise zerstörte Verrohrung</t>
  </si>
  <si>
    <t>OG Dümpelfeld
Cläsgens/Cybolka</t>
  </si>
  <si>
    <t>Bachverrohrung 
Im Ölligsberg</t>
  </si>
  <si>
    <t>komplett verstopft, Brückenfundamente teilweise freigespült</t>
  </si>
  <si>
    <t xml:space="preserve">OG Dümpelfeld
</t>
  </si>
  <si>
    <t>Lückenbach</t>
  </si>
  <si>
    <t>Bachverlauf oberhalb der Verrohrung volller Geröll</t>
  </si>
  <si>
    <t>Daufenbach</t>
  </si>
  <si>
    <t>Einlauf Schutzgitter weggerissen</t>
  </si>
  <si>
    <t>Einlauf Pinzelstraße</t>
  </si>
  <si>
    <t>Einlauf Bach in Verrohrung komplett verstopft</t>
  </si>
  <si>
    <t>Müsch, Antweiler, Fuchshofen, Schuld, Insul</t>
  </si>
  <si>
    <t xml:space="preserve">Wiederaufbau „Ortskanalsysteme Oberahr“ einschl. Systemreinigung                  </t>
  </si>
  <si>
    <t xml:space="preserve">VG Adenau </t>
  </si>
  <si>
    <t>Dorsel bis Dümpelfeld</t>
  </si>
  <si>
    <t>Wiederaufbau „Haupt-und Verbindungssammler Oberahr“ einschl. Systemreinigung</t>
  </si>
  <si>
    <t xml:space="preserve">Wiederaufbau „Kläranlage Dümpelfeld, Ersatzinvestition und Brückenzuwegung“ sowie KA Ohlenhard </t>
  </si>
  <si>
    <t>Wiederaufbau „Rückhaltebecken und Sonderbauwerke“</t>
  </si>
  <si>
    <t>VG</t>
  </si>
  <si>
    <t>Wiederherstellung von Gewässern</t>
  </si>
  <si>
    <t>div.</t>
  </si>
  <si>
    <t>Verbandsgemeinde - Abteilung: Hochbau</t>
  </si>
  <si>
    <t>Anpassung der Bebauungspläne aufgrund vorläufiger besonderer Gefährungsbereiche seitens der Struktur- und Genehmigungsdirektion Nord - Verbandsgemeinde</t>
  </si>
  <si>
    <t>nicht zutreffend</t>
  </si>
  <si>
    <t>Gemäß Besprechung vom 14.12.2021 mit der VG sind für das Inventar 200.000,-€ einzustellen.</t>
  </si>
  <si>
    <t>Wiederbeschaffung</t>
  </si>
  <si>
    <t>Verbandsgemeinde Altenahr</t>
  </si>
  <si>
    <t>Feuerwehrhaus Altenahr</t>
  </si>
  <si>
    <t>EG und Außenanlagen beschädigt Böschungssicherung zur Ahr erforderlich (Gabionenwand).</t>
  </si>
  <si>
    <t>Instandsetzung Gebäude und Außenanlagen. Ersetzen des beschädigten bzw. verloren gegangenen Inventars und Ausrüstung.</t>
  </si>
  <si>
    <t>Feuerwehrhaus Kreuzberg</t>
  </si>
  <si>
    <t>Totalschaden.</t>
  </si>
  <si>
    <t>Neubau. Ersetzen des beschädigten bzw. verloren gegangenen Inventars und Ausrüstung.</t>
  </si>
  <si>
    <t>Feuerwehrhaus Dernau</t>
  </si>
  <si>
    <t>Schäden im EG, Außenanlagen und Inventar/Ausrüstung. Gutachten für Gebäude (ohne Außenanlage und Inventar) Thees+Partner liegt vor.</t>
  </si>
  <si>
    <t>Instandsetzung des Gebäudes und der Außenanlagen. Ersatz des beschädigten und verloren gegangenen Inventars und der Ausrüstung.</t>
  </si>
  <si>
    <t>Feuerwehrhaus Liers</t>
  </si>
  <si>
    <t>Zustand sehr schlecht. Gutachten von Thees+Partner liegt vor.</t>
  </si>
  <si>
    <t>Neubau. Ersatz Ausrüstung und Inventar..</t>
  </si>
  <si>
    <t>Feuerwehrhaus Mayschoß</t>
  </si>
  <si>
    <t>Beschädigt. EG.</t>
  </si>
  <si>
    <t>Feuerwehrhaus Rech</t>
  </si>
  <si>
    <t>Totaschaden. Gutachten von Thees+Partner liegt vor.</t>
  </si>
  <si>
    <t>Neubau an anderer Stelle.</t>
  </si>
  <si>
    <t>Feuerwehrhaus Ahrbrück</t>
  </si>
  <si>
    <t>EG betroffen. Schaden am Gebäude gemäß Thees+Partner. Schaden Außenanlagen. Schaden Ausrüstung und Inventar.</t>
  </si>
  <si>
    <t>Instandsetzung der Schäden am Gebäude und an den Außenanlagen. Ersetzen der Ausrüstung und des Inventars.</t>
  </si>
  <si>
    <t>Interims-Feuerwehrhaus Altenahr</t>
  </si>
  <si>
    <t>Bei der Flutkatastrophe am 14.07.2021 wurde das Stützpunktfeuerwehrhaus inkl. Ausstattung der Freiwilligen Feuerwehr Altenahr stark in Mitleidenschaft gezogen. Um den Brandschutz und die Hilfeleistung in der Verbandsgemeinde Altenahr kurzfristig zu gewährleisten, muss ein Interims-Feuerwehrhaus (Leichtbauhalle) inkl. Container für Werkstätten (z. B. Atemschutz) und der Feuerwehreinsatzzentrale beschafft werden, da die vorhandenen Fahrzeuge vor Winterbeginn frostfrei untergebracht werden müssen. Alternativen stehe keine zur Verfügung. Die Halle selbst wird durch einen Verband getragen, die aufgeführten Kosten dienen zur Bereitung und Befestigung des Untergrunds und der Infrastruktur sowie der Beschaffung von Bürocontainern zur Nutzung als Werkstatt.</t>
  </si>
  <si>
    <t>temporärer Ersatzbau, mit herrichten des Grundstücks (aspahltieren) einschl. Ver- und Entsorgungsleitungen</t>
  </si>
  <si>
    <t>Interims-Feuerwehrhaus Kreuzberg</t>
  </si>
  <si>
    <t>Bei der Flutkatastrophe am 14.07.2021 wurde das Feuerwehrhaus inkl. Ausstattung der Freiwilligen Feuerwehr Kreuzberg zerstört (Gutachten liegt vor). Um den Brandschutz und die Hilfeleistung in der Ortsgemeinde Kreuzberg kurzfristig zu gewährleisten, muss ein Interims-Feuerwehrhaus (Leichtbauhalle) beschafft werden, da die vorhandenen Fahrzeuge vor Winterbeginn frostfrei untergebracht werden müssen. Alternativen stehe keine zur Verfügung.</t>
  </si>
  <si>
    <t>Interimsmaßnahme. Temporärer Ersatzbau, mit Herrichten des Grundstücks (Asphalt) einschl. Ver- und Entsorgungsleitungen</t>
  </si>
  <si>
    <t>Interims-Feuerwehrhaus Mayschoß</t>
  </si>
  <si>
    <t>Bei der Flutkatastrophe am 14.07.2021 wurde das Feuerwehrhaus inkl. Ausstattung der Freiwilligen Feuerwehr Mayschoß zerstört (Gutachten liegt vor). Um den Brandschutz und die Hilfeleistung in der Ortsgemeinde Mayschoß kurzfristig zu gewährleisten, muss ein Interims-Feuerwehrhaus (Leichtbauhalle) beschafft werden, da die vorhandenen Fahrzeuge vor Winterbeginn frostfrei untergebracht werden müssen. Alternativen stehe keine zur Verfügung.</t>
  </si>
  <si>
    <t>Interimsmaßnahme.</t>
  </si>
  <si>
    <t>Interims-Feuerwehrhaus Rech</t>
  </si>
  <si>
    <t>Bei der Flutkatastrophe am 14.07.2021 wurde das Feuerwehrhaus inkl. Ausstattung der Freiwilligen Feuerwehr Rech zerstört (Gutachten liegt vor). Um den Brandschutz und die Hilfeleistung in der Ortsgemeinde Rech kurzfristig zu gewährleisten, muss ein Interims-Feuerwehrhaus (Leichtbauhalle) beschafft werden, da die vorhandenen Fahrzeuge vor Winterbeginn frostfrei untergebracht werden müssen. Alternativen stehe keine zur Verfügung.</t>
  </si>
  <si>
    <t>Interimsmaßnahme. Ersatzbau auf Flurstück 194, temporärer Ersatzbau, mit herrichten des Grundstücks (aspahltieren) einschl. Ver- und Entsorgungsleitungen</t>
  </si>
  <si>
    <t>Interims-Feuerwehrhaus Ahrbrück</t>
  </si>
  <si>
    <t>Interimsmaßnahme. Ca. 3000€ pro Monat gemäß Aussage OB Herr Radermacher bis Feuerwehrhaus wiederhergestellt. Annahme bis Wiederherstellung des Feuerwerhhauses 36Monate x 3000€ = 108.000,-€</t>
  </si>
  <si>
    <t>Bis zur Fertigstellung der Sanierungsarbeiten müssen Feuerwehrfahrzeuge und Ausrüstung entsprechend gelagert werden.</t>
  </si>
  <si>
    <t>Instandsetzung Gebäude und Außenanlagen.</t>
  </si>
  <si>
    <t>KG und EG stark beschädigt. Schaden am Gebäude gemäß Gutachten Thees+Partner.</t>
  </si>
  <si>
    <t>Ersatzneubau</t>
  </si>
  <si>
    <t>Gemäß Angaben Herr Lothar Radermacher sind für 3 Jahre 35.000,-€ anzusetzen. (Miete und Nebenkosten "Hotel Roßberg" Annahme für Räumen, Umzug und Renovierung Hotel nach Auszug der Gemeinde 150.000,-€.  Für die Wiederherstellung des Tennisplatzes (2x12m x 25m) 165,-€/m=99.000,-€, Für Zeltkonstruktion 35.000,-€</t>
  </si>
  <si>
    <t>Grundschule Ahrbrück</t>
  </si>
  <si>
    <t>Nur Untergeschoss betroffen. Schaden am Gebäude gemäß Thees+Partner.</t>
  </si>
  <si>
    <t>Instandsetzung der Schäden am Gebäude und an den Außenanlagen.</t>
  </si>
  <si>
    <t>Gesamtgebäude EG und OG</t>
  </si>
  <si>
    <t>Schäden im KG, EG und 1.OG.</t>
  </si>
  <si>
    <t>Verbandsgemeinde Altenahr VG</t>
  </si>
  <si>
    <t>Schäden an UG, EG, Sporthalle und Verwaltungstrakt. Gutachten für Gebäude (ohne Außenanlage und Inventar) Thees+Partner liegt vor.</t>
  </si>
  <si>
    <t>Interimsmaßnahme</t>
  </si>
  <si>
    <t>Betriebskosten</t>
  </si>
  <si>
    <t>Gesamtgebäude stark beschädigt.</t>
  </si>
  <si>
    <t>Instandsetzung Gebäude und Außenanlagen</t>
  </si>
  <si>
    <t>Verbandsgemeinde - Abteilung: Tiefbau</t>
  </si>
  <si>
    <t>Detaillierte Bestandsaufnahme zur Vorbereitung und Durchführung der Wiederaufbaumaßnahmen im Bereich Infrastruktur</t>
  </si>
  <si>
    <t>Verbandsgemeinde - Abteilung: Verbandsgemeinde Allgemein</t>
  </si>
  <si>
    <t>Erstellung Datenbank &amp; Maßnahmenplan</t>
  </si>
  <si>
    <t>Projektsteuerung Wiederaufbau</t>
  </si>
  <si>
    <t>Rathaus VG Altenahr Ersatzmaßnahme(Hotel Am Roßberg) -  Temporäre Büro - Miete, Container und Zeltkosten</t>
  </si>
  <si>
    <t>Miete + NK 35.000 EUR/Monat x 36 Monate</t>
  </si>
  <si>
    <t>Bauleitplanungen in den OGs</t>
  </si>
  <si>
    <t>Beratungsleistungen für diverse Bauleitplanungen in den Ortsgemeinden der VG Altenahr</t>
  </si>
  <si>
    <t>Dokumentensicherung und Daten aus Rathaus - Archiv Bauamt</t>
  </si>
  <si>
    <t>Wasserschäden an Dokumenten</t>
  </si>
  <si>
    <t>Restaurierung / WIederherstellung</t>
  </si>
  <si>
    <t>Dokumentensicherung und Daten aus Rathaus - Archiv Standesamt Personenbestandsbücher</t>
  </si>
  <si>
    <t>Wiederaufbaubedingte Rechtsberatung der Verbandsgemeinde Altenahr</t>
  </si>
  <si>
    <t>Städtebauliches Leitkonzept Nachhaltiger Wiederaufbau „Flut“</t>
  </si>
  <si>
    <t>Städtebauliche und planungsrechtliche Beratung zum nachhaltigen Wiederaufbau</t>
  </si>
  <si>
    <t>Flutbedingte Teilfortschreibung Flächennutzungsplan</t>
  </si>
  <si>
    <t>Dokumentensicherung und Daten aus Rathaus - Archiv Standesamt mit für die Heimatgeschichte bedeutsamer Unterlagen (Kultur)</t>
  </si>
  <si>
    <t>Maßnahmen zur Abfallentsorgung Teil 1</t>
  </si>
  <si>
    <t>Abrechnung Erstattung der bereits geleisteten Kosten der abgerechneten Maßnahmen zur Abfallentsorgung auf den kommunalen Grundstücken.</t>
  </si>
  <si>
    <t>Maßnahmen zur Abfallentsorgung Teil 2</t>
  </si>
  <si>
    <t>Maßnahmen zur Abfallentsorgung Teil 3</t>
  </si>
  <si>
    <t>Maßnahmen zur Abfallentsorgung Teil 4</t>
  </si>
  <si>
    <t>Maßnahmen zur Abfallentsorgung - ausstehende Arbeiten</t>
  </si>
  <si>
    <t>Maßnahmen zur Abfallentsorgung auf den kommunalen Grundstücken.</t>
  </si>
  <si>
    <t>Drehleiter DL(A)K 23/12</t>
  </si>
  <si>
    <t>Bei der Flutkatastrophe am 14.07.2021 wurde die Drehleiter DL(A)K 23/12 inkl. Beladung der Freiwilligen Feuerwehr Altenahr zerstört (Gutachten liegt vor). Um den Brandschutz und die Hilfeleistung in der Verbandsgemeinde Altenahr zu gewährleisten, ist eine umgehende Ersatzbeschaffung einer DL(A)K 23/12 inkl. Beladung zwingend erforderlich. Ein Reservefahrzeug steht für einen begrenzten Zeitraum zur Verfügung.</t>
  </si>
  <si>
    <t>Löschfahrzeug HLF 20/16</t>
  </si>
  <si>
    <t>Bei der Flutkatastrophe am 14.07.2021 wurde das Löschfahrzeug HLF 20/16 inkl. Beladung der Freiwilligen Feuerwehr Altenahr zerstört (Gutachten liegt vor). Um den Brandschutz und die Hilfeleistung in der Verbandsgemeinde Altenahr zu gewährleisten, ist eine umgehende Ersatzbeschaffung eines HLF 20 inkl. Beladung zwingend erforderlich. Ein Reservefahrzeug steht für einen begrenzten Zeitraum zur Verfügung.</t>
  </si>
  <si>
    <t>TSF-W inkl. Beladung</t>
  </si>
  <si>
    <t>Bei der Flutkatastrophe am 14.07.2021 wurde das TSF inkl. Beladung der Freiwilligen Feuerwehr Kreuzberg zerstört (Gutachten liegt vor). Um den Brandschutz und die Hilfeleistung in der Orstgemeinde Kreuzberg zu gewährleisten, ist eine Ersatzbeschaffung eines TSF-W inkl. Beladung zwingend erforderlich. Ein Reservefahrzeug steht für einen begrenzten Zeitraum zur Verfügung.</t>
  </si>
  <si>
    <t>Ausrüstung Feuerwehr - Ahrbrück</t>
  </si>
  <si>
    <t>Gemäß Angaben zur Feuerwehrausrüstung Herr Frank Linnarz, Wehrleiter VG Altenahr. (Email vom 27.12.2021)</t>
  </si>
  <si>
    <t>Ersatzbeschaffung.</t>
  </si>
  <si>
    <t>Ausrüstung Feuerwehr - Altenahr</t>
  </si>
  <si>
    <t>Gemäß Angaben zur Feuerwehrausrüstung Herr Frank Linnarz, Wehrleiter VG Altenahr. (Email vom 27.12.2021). In den Kosten ist die Ausrüstung von Altenahr und Kreuzberg enthalten.</t>
  </si>
  <si>
    <t>Ausrüstung Feuerwehr - Dernau</t>
  </si>
  <si>
    <t>Ausrüstung Feuerwehr - Hönningen</t>
  </si>
  <si>
    <t>Gemäß Angaben zur Feuerwehrausrüstung Herr Frank Linnarz, Wehrleiter VG Altenahr. (Email vom 27.12.2021).  In den Kosten ist die Ausrüstung von Hönningen und Liers enthalten.</t>
  </si>
  <si>
    <t>Ausrüstung Feuerwehr - Lind</t>
  </si>
  <si>
    <t>Ausrüstung Feuerwehr - Rech</t>
  </si>
  <si>
    <t>Ausrüstung Feuerwehr - Anhänger Notstrom (Leistung 40kVA)</t>
  </si>
  <si>
    <t>Totalschaden</t>
  </si>
  <si>
    <t>Ersatz für durch die Flut verloren gegangenen Anhänger</t>
  </si>
  <si>
    <t>Ausrüstung Feuerwehr - Mayschoß</t>
  </si>
  <si>
    <t>Neubau Feuerwehrhaus Altenahr</t>
  </si>
  <si>
    <t>Neubau Stützpunktfeuerwehr der Verbandsgemeinde im hochwasserfreien Bereich. (Klärung mit IM RLP)</t>
  </si>
  <si>
    <t>Ortsgemeinde: Kalenborn - Ortsteil: Kalenborn</t>
  </si>
  <si>
    <t>Wassergräben, Lichtraumprofil &amp; Mulcharbeiten der Banketten</t>
  </si>
  <si>
    <t>beschädigt</t>
  </si>
  <si>
    <t>Ortsgemeinde Kalenborn KA</t>
  </si>
  <si>
    <t>niedrig</t>
  </si>
  <si>
    <t>Wirtschaftswege OG Kalenborn</t>
  </si>
  <si>
    <t>beschädigt gem. Liste von OB Winnen, 8140 m</t>
  </si>
  <si>
    <t>Ortsgemeinde: Kalenborn</t>
  </si>
  <si>
    <t>Anpassung der Bebauungspläne aufgrund vorläufiger besonderer Gefährungsbereiche seitens der Struktur- und Genehmigungsdirektion Nord - Kalenborn</t>
  </si>
  <si>
    <t>Ortsgemeinde: Kesseling - Ortsteil: Kesseling</t>
  </si>
  <si>
    <t>Brücke Gartenstraße Staffeler Bach</t>
  </si>
  <si>
    <t>beschädigt, siehe Gutachten</t>
  </si>
  <si>
    <t>siehe Gutachten der DEKRA</t>
  </si>
  <si>
    <t>Ortsgemeinde Kesseling KE</t>
  </si>
  <si>
    <t>Brücke Kirchstraße Weidenbach</t>
  </si>
  <si>
    <t>siehe Gutachten von DEKRA</t>
  </si>
  <si>
    <t>Brücke Bachstraße Kesselinger Bach</t>
  </si>
  <si>
    <t>Maßnahmen gemäß Gutachten der DEKRA</t>
  </si>
  <si>
    <t>Brücke Hauptstraße/Bolzplatz Kesselinger Bach</t>
  </si>
  <si>
    <t>Maßnahmen gemäß Gutachten von DEKRA</t>
  </si>
  <si>
    <t>Brücke Kesselinger Bach</t>
  </si>
  <si>
    <t>einsturzgefährdet</t>
  </si>
  <si>
    <t>Annahme Ersatzneubau wegen starker Schädigung; Vergrößerung Durchflussquerschnitt ist zu prüfen.</t>
  </si>
  <si>
    <t>Brücke Hundeplatz Staffeler Bach</t>
  </si>
  <si>
    <t>stark beschädigt, siehe Gutachten</t>
  </si>
  <si>
    <t>Brücke Auf der Teichwiese Weidenbach</t>
  </si>
  <si>
    <t>Brücke Weidenbacher Bach</t>
  </si>
  <si>
    <t>Ortsgemeinde: Kesseling - Ortsteil: Weidenbach</t>
  </si>
  <si>
    <t>Brücke Weidenbach Zulauf 1</t>
  </si>
  <si>
    <t>beschädigt, siehe Gutachten, provisorische Absturzsicherung</t>
  </si>
  <si>
    <t>Brücke Lindenstraße Weidenbach</t>
  </si>
  <si>
    <t>Brücke Lindenstraße Zulauf Weidenbach</t>
  </si>
  <si>
    <t>Brücke Weidenbach Zulauf 2</t>
  </si>
  <si>
    <t>beschädigt, siehe Gutachten, unzureichende Absturzsicherung</t>
  </si>
  <si>
    <t>Ortsgemeinde: Kesseling - Ortsteil: Staffel</t>
  </si>
  <si>
    <t>Brücke Im Geisenrech Staffeler Bach</t>
  </si>
  <si>
    <t>beschädigt, siehe Gutachten, Lage zu identifizieren</t>
  </si>
  <si>
    <t>Detaillierte Maßnahmen siehe Gutachten von DEKRA</t>
  </si>
  <si>
    <t>Brücke Auf dem Acker Staffeler Bach</t>
  </si>
  <si>
    <t>Brücke Bergstraße Staffeler Bach</t>
  </si>
  <si>
    <t>Brücke Zufahrt Keuler Staffeler Bach</t>
  </si>
  <si>
    <t>Gemeindehaus Kesseling (altes Pfarrhaus)</t>
  </si>
  <si>
    <t>Beschädigt. Unterspült, inkl. Brunnenanlage, inkl. 2 Bänke beschädigt</t>
  </si>
  <si>
    <t>Instandsetzung.
Versicherungsleistungen noch nicht bestätigt. Sollte die  Versicherung die Kosten übernehmen wird diese Maßnahme nicht beantragt.</t>
  </si>
  <si>
    <t>Kesselinger Straße L85 Kesseling - Gehweg</t>
  </si>
  <si>
    <t>1.100 m leicht beschädigt, teilweise beidseitiger Gehweg</t>
  </si>
  <si>
    <t>Parkplatz Teichstraße</t>
  </si>
  <si>
    <t>beschädigt, gepflastert, 190 m²</t>
  </si>
  <si>
    <t>Parkplatz Bolzplatz</t>
  </si>
  <si>
    <t>beschädigt, gepflastert, 1.600 m²</t>
  </si>
  <si>
    <t>Ortsgemeinde: Kesseling - Ortsteil: Kesseling, Staffel</t>
  </si>
  <si>
    <t>Temporäre Verkehrssicherung - Kesseling</t>
  </si>
  <si>
    <t>Herstellung temporärer Verkehrssicherung</t>
  </si>
  <si>
    <t>Straßenschilder - Kesseling</t>
  </si>
  <si>
    <t>beschädigt 12 Schilder geschätzt</t>
  </si>
  <si>
    <t>Bolzplatzhaus Kesseling</t>
  </si>
  <si>
    <t>Beschädigt. BGF 116,52m2.</t>
  </si>
  <si>
    <t>Instandsetzung.</t>
  </si>
  <si>
    <t>Bolzplatz Kesseling</t>
  </si>
  <si>
    <t>beschädigt, verschlammt, inkl. Zaunanlage und Bank, 1.500 m²</t>
  </si>
  <si>
    <t>Im Pressgarten - Straßenkörper</t>
  </si>
  <si>
    <t>180m, beschädigt, inkl. 1 Straßenleuchte; 1.260 m² einseitiger Gehweg</t>
  </si>
  <si>
    <t>Steinerbergstraße - Straßenkörper</t>
  </si>
  <si>
    <t>Weiherstraße - Straßenkörper</t>
  </si>
  <si>
    <t>215m, beschädigt; 1.290 m²</t>
  </si>
  <si>
    <t>Bachstraße - Straßenkörper</t>
  </si>
  <si>
    <t>100m, beschädigt; 500 m² einseitiger Gehweg</t>
  </si>
  <si>
    <t>Teichstraße - Straßenkörper</t>
  </si>
  <si>
    <t>70m, beschädigt; 245 m²</t>
  </si>
  <si>
    <t>Kirchstraße - Straßenkörper</t>
  </si>
  <si>
    <t>80m, beschädigt; 400 m² beidseitiger Gehweg</t>
  </si>
  <si>
    <t>Kapellenstraße - Straßenkörper</t>
  </si>
  <si>
    <t>250m, beschädigt; 875 m²</t>
  </si>
  <si>
    <t>Temporäre Straßenbeleuchtung OG Kesseling</t>
  </si>
  <si>
    <t>Temporäre Straßenbeleuchtung</t>
  </si>
  <si>
    <t>Ortsgemeinde: Kesseling - Ortsteil: Staffel, Kesseling</t>
  </si>
  <si>
    <t>Straßenmöblierung OG Kesseling</t>
  </si>
  <si>
    <t>Bänke: 1 Stück in Staffel</t>
  </si>
  <si>
    <t>Ortsgemeinde: Kesseling - Ortsteil: Kesseling, Staffel, Weidenbach</t>
  </si>
  <si>
    <t>Wirtschaftswege unbefestigt OG Kesseling</t>
  </si>
  <si>
    <t>leicht beschädigt, Schäden gemäß Liste vom Förster Markus Noak inkl. Durchlässe, insgesamt 31.350 m, 78.375 m²</t>
  </si>
  <si>
    <t>Ortsgemeinde: Kesseling</t>
  </si>
  <si>
    <t>Anpassung der Bebauungspläne aufgrund vorläufiger besonderer Gefährungsbereiche seitens der Struktur- und Genehmigungsdirektion Nord - Kesseling</t>
  </si>
  <si>
    <t>Ortsgemeinde: Lind - Ortsteil: Obliers</t>
  </si>
  <si>
    <t>Gemeindehaus Obliers</t>
  </si>
  <si>
    <t>Bau neues Gemeindehaus im überschwemmungsfreien Bereich, hier ist noch der Ankauf eines Grundstück erforderlich. Das neue Gemeindehaus muss dem aktuellen Stand der Technik entsprechen (behindertengerecht, getrennte Toiletten, Parkplätze, Mindestgröße Versammlungsraum etc. ) und wird deshalb notwendigerweise größer als das alte von der Flut zerstörte Gemeindehaus. Entsprechendes Inventar (Stühle, Tische etc. ) wurde mit berücksichtigt.</t>
  </si>
  <si>
    <t>Ortsgemeinde Lind LI</t>
  </si>
  <si>
    <t>Ortsgemeinde: Lind - Ortsteil: Lind, Obliers, Plittersdorf</t>
  </si>
  <si>
    <t>Bachdurchlässe Wirtschaftswege OG Lind</t>
  </si>
  <si>
    <t>22 Stück beschädigt</t>
  </si>
  <si>
    <t>Hangrutsche OG Lind</t>
  </si>
  <si>
    <t>21 Hangrutsche</t>
  </si>
  <si>
    <t>Anschüttung Material, Sicherung Böschungsfuß</t>
  </si>
  <si>
    <t>Grünanlage am Gemeindehaus</t>
  </si>
  <si>
    <t>Grünfläche am ehemaligen Gemeindehaus zerstört 140 m²</t>
  </si>
  <si>
    <t>Wiederherstellung und Neubepflanzung</t>
  </si>
  <si>
    <t>Parkplatz Obliers</t>
  </si>
  <si>
    <t>zerstört, wassergebundene Decke, 180 m²</t>
  </si>
  <si>
    <t>Straßenschilder - Lind</t>
  </si>
  <si>
    <t>Spielplatz Obliers</t>
  </si>
  <si>
    <t>zerstört, inkl. Zaunanlage, Tischtennisplatte und Bank, Schutzhütte unterspült, 1.250 m²</t>
  </si>
  <si>
    <t>Wiederherstellung Einzäunung, Pflasterarbeiten, Schutzhütte, Anschaffung Tischtennisplatte und Bank</t>
  </si>
  <si>
    <t>150m, beschädigt; 795 m² einseitiger Gehweg</t>
  </si>
  <si>
    <t>Straßenbeleuchtung OG Lind</t>
  </si>
  <si>
    <t>Straßenmöblierung OG Lind</t>
  </si>
  <si>
    <t>Wirtschaftswege unbefestigt OG Lind</t>
  </si>
  <si>
    <t>Wirtschaftswege befestigt OG Lind</t>
  </si>
  <si>
    <t>beschädigt, 2 Asphaltwege unterspült, 50 m, 130 m²</t>
  </si>
  <si>
    <t>Ortsgemeinde: Lind</t>
  </si>
  <si>
    <t>Anpassung der Bebauungspläne aufgrund vorläufiger besonderer Gefährungsbereiche seitens der Struktur- und Genehmigungsdirektion Nord - Lind</t>
  </si>
  <si>
    <t>Ortsgemeinde: Hönningen - Ortsteil: Hönningen</t>
  </si>
  <si>
    <t>Lagerhalle oberhalb Schulstraße</t>
  </si>
  <si>
    <t>Neubau.</t>
  </si>
  <si>
    <t>Ortsgemeinde Hönningen HO</t>
  </si>
  <si>
    <t>Brücke hinter der Fabrik (Vor Kiehren)</t>
  </si>
  <si>
    <t>Die Hälfte der Brücke wurde weggeschwemmt. Starke Risse am noch stehenden Brückenbogen.</t>
  </si>
  <si>
    <t>Ortsgemeinde: Hönningen - Ortsteil: Liers</t>
  </si>
  <si>
    <t>Brücke Liersbach (Fußgänger)</t>
  </si>
  <si>
    <t>zerstört</t>
  </si>
  <si>
    <t>Ersatzneubau incl. Gründung; Durchflussquerschnitt ist zu prüfen</t>
  </si>
  <si>
    <t>Brücke Ahrstraße</t>
  </si>
  <si>
    <t>Gutachten DEKRA liegt nicht vor. Sehr geringer Durchflussquerschnitt; Ersatzneubau ist zu prüfen</t>
  </si>
  <si>
    <t>Brücke Hauptstraße Mühlengraben</t>
  </si>
  <si>
    <t>Ausspülungen im Bereich der Flügel und Widerlager</t>
  </si>
  <si>
    <t>Rückverfüllung Widerlager, Handschachtung Bachbett, Kolkschutz</t>
  </si>
  <si>
    <t>Gemeindehaus Liers</t>
  </si>
  <si>
    <t>Totalschaden, inkl. Jugendraum.</t>
  </si>
  <si>
    <t>Interimsmaßnahme Gemeindehaus Liers</t>
  </si>
  <si>
    <t>Interimsmaßnahme. Gemeinde bekommt ein Interimsgemeindehaus geschenkt! Hier nur Kosten für Herstellung der Aufstellfläche und der Anschlüsse für Ver- und Entsorgung.</t>
  </si>
  <si>
    <t>Buswartehäuschen mit Aushangkasten</t>
  </si>
  <si>
    <t>Ortsgemeinde: Hönningen - Ortsteil: Hönningen, Liers</t>
  </si>
  <si>
    <t>Bodenaustausch und Wiederherstellung der Fläche der temporären Schuttdeponien - Hönningen</t>
  </si>
  <si>
    <t>2 Schuttdeponien in den Ortslagen:
Hönningen, ca. 14.500 m²
Liers, ca. 6.500 m²</t>
  </si>
  <si>
    <t>Bodenaustausch und Wiederherstellung</t>
  </si>
  <si>
    <t>Abbaggern Hangrutsch und Entsorgung Material, Hang wiederherstellen</t>
  </si>
  <si>
    <t>2 Hangrutsche</t>
  </si>
  <si>
    <t>Hangrutsch am Wirtschaftsweg oberhalb Kapellenstr</t>
  </si>
  <si>
    <t>Hangrutsch am Wirtschaftsweg oberhalb Waldstr</t>
  </si>
  <si>
    <t>Ahrstraße/Liersbachtal K28 - Gehweg</t>
  </si>
  <si>
    <t>550 m zerstört, einseitiger Gehweg</t>
  </si>
  <si>
    <t>Straßenbegleitgrün Bergstraße - Grünfläche / Bäume</t>
  </si>
  <si>
    <t>10 Bäume beschädigt</t>
  </si>
  <si>
    <t>Neuplanzung</t>
  </si>
  <si>
    <t>Hubertuskapelle</t>
  </si>
  <si>
    <t>Beschädigt.</t>
  </si>
  <si>
    <t>Instandsetzung. Dacharbeiten sind vergeben (BA); Restaurierung durch Dr. Uli Eltgen mit 
interessierten Bürgerinnen und Bürger der Ortsgemeinde;</t>
  </si>
  <si>
    <t>Kindergarten Wibbelstätz Hönningen</t>
  </si>
  <si>
    <t>Stark beschädigt. Das Gebäude wurde vollständig entkernt und der Estrich sowie der Putz herausgestemmt. Die Heizungsanlage Totalschaden.</t>
  </si>
  <si>
    <t>Instandsetzung. Gutachten vorhanden. Der Architektenauftrag ist an Monreal vergeben. Hinsichtlich des Baus einer neuen Turnhalle laufen Gespräche hinsichtlich einer Lösung in Kombination mit dem SV Hönningen und der DJK Stadtlohn sowie der Karnevalsgesellschaft Rot-Weiß Hönningen.</t>
  </si>
  <si>
    <t>Parkplatz am Sportplatz</t>
  </si>
  <si>
    <t>zerstört, wassergebundene Decke 2.200 m²</t>
  </si>
  <si>
    <t>Wanderparkplatz</t>
  </si>
  <si>
    <t>zerstört, 100 m² Natursteinpflaster, wassergebundene Decke, inkl. Straßenbegleitgrün, 690 m²</t>
  </si>
  <si>
    <t>Mehrgenerationenplatz Hönningen</t>
  </si>
  <si>
    <t>beschädigt, gepflastert, 2.100 m²</t>
  </si>
  <si>
    <t>Ahrradweg Hönningen-Brück</t>
  </si>
  <si>
    <t>Wiederherstellung bzw. Umlegung auf alternative Trasse</t>
  </si>
  <si>
    <t>Ahrradweg Hönningen-Liers</t>
  </si>
  <si>
    <t>Ahrradweg Liers-Dümpelfeld</t>
  </si>
  <si>
    <t>Skulpturen am Skulpturenweg</t>
  </si>
  <si>
    <t>Einige Skulpturen sind beschädigt.</t>
  </si>
  <si>
    <t>Ersetzen / Instandsetzung der Skulpturen.</t>
  </si>
  <si>
    <t>Dorfbrunnen Ecke Liersbachtalstraße/Ahrstraße</t>
  </si>
  <si>
    <t>Maibaumloch Liers</t>
  </si>
  <si>
    <t>Temporäre Verkehrssicherung - Hönningen</t>
  </si>
  <si>
    <t>Straßenschilder - Hönningen</t>
  </si>
  <si>
    <t>beschädigt 15 Schilder geschätzt</t>
  </si>
  <si>
    <t>Wiederherstellung Zulauf/Überlauf</t>
  </si>
  <si>
    <t>Spielplatz und Bolzplatz Liers</t>
  </si>
  <si>
    <t>zerstört 2.300 m²</t>
  </si>
  <si>
    <t>Ersatzgrundstück sowie Wiederherstellung von Spielplatz und Bolzplatz an anderer Stelle.</t>
  </si>
  <si>
    <t>Sportheim Hönningen</t>
  </si>
  <si>
    <t>Neubau. Gebäude muss abgerissen werden; derzeit laufen Gespräch hinsichtlich einer Lösung in Kombination mit der DJK Stadtlohn, Gutachten vorhanden.</t>
  </si>
  <si>
    <t>Sportplatz Hönningen</t>
  </si>
  <si>
    <t>stark beschädigt 7.900 m²</t>
  </si>
  <si>
    <t>Bolzplatz Hönningen</t>
  </si>
  <si>
    <t>zerstört 1.800 m²</t>
  </si>
  <si>
    <t>550m, zerstört; 2.750 m² einseitiger Gehweg</t>
  </si>
  <si>
    <t>Ahrstraße - Straßenkörper</t>
  </si>
  <si>
    <t>70m, beschädigt; 315 m²</t>
  </si>
  <si>
    <t>Im Haag - Straßenkörper</t>
  </si>
  <si>
    <t>70m, beschädigt; 426 m² einseitiger Gehweg</t>
  </si>
  <si>
    <t>Zufahrt zum Friedhof Liers - Straßenkörper</t>
  </si>
  <si>
    <t>50m, zerstört; 250 m²</t>
  </si>
  <si>
    <t>Schulstraße - Straßenkörper</t>
  </si>
  <si>
    <t>450m, zerstört; 2.250 m²</t>
  </si>
  <si>
    <t>In den Weidenhecken - Straßenkörper</t>
  </si>
  <si>
    <t>400m, beschädigt; 2.400 m² einseitiger Gehweg</t>
  </si>
  <si>
    <t>Hauptstraße - Straßenkörper</t>
  </si>
  <si>
    <t>1200m, Folgeschäden durch Verkehr; 9.480 m² beidseitiger Gehweg</t>
  </si>
  <si>
    <t>Im Böhnauel - Straßenkörper</t>
  </si>
  <si>
    <t>285m, beschädigt; 1.881 m²</t>
  </si>
  <si>
    <t>Bergstraße - Straßenkörper</t>
  </si>
  <si>
    <t>250m, beschädigt; 1.650 m² beidseitiger Gehweg</t>
  </si>
  <si>
    <t>Im Sonnenwinkel - Straßenkörper</t>
  </si>
  <si>
    <t>100m, beschädigt; 660 m²</t>
  </si>
  <si>
    <t>Herrenwiese - Straßenkörper</t>
  </si>
  <si>
    <t>Waldstraße - Straßenkörper</t>
  </si>
  <si>
    <t>155m, beschädigt; 853 m²</t>
  </si>
  <si>
    <t>Frohnwiese - Straßenkörper</t>
  </si>
  <si>
    <t>65m, beschädigt: 325 m²</t>
  </si>
  <si>
    <t>Straßenbeleuchtung OG Hönningen</t>
  </si>
  <si>
    <t>Temporäre Straßenbeleuchtung OG Hönningen</t>
  </si>
  <si>
    <t>Straßenmöblierung OG Hönningen</t>
  </si>
  <si>
    <t>Bänke: 2 Stück (Holz)
Tische: 1  Stück (großer Natursteintisch/Mühlenstein)
Ein Weinrebenbogen Hauptstraße</t>
  </si>
  <si>
    <t>Brunnen am Sportplatz</t>
  </si>
  <si>
    <t>Brunnen für temporäre Wasserversorgung - später für Bewässerung des Sportplatzes</t>
  </si>
  <si>
    <t>Wirtschaftswege unbefestigt OG Hönningen</t>
  </si>
  <si>
    <t>beschädigt, Schäden gemäß Liste vom Förster Markus Noak, insgesamt 5.790 m,  14.475 m²</t>
  </si>
  <si>
    <t>zerstört, 235 m, 488 m²</t>
  </si>
  <si>
    <t>Ortsgemeinde: Hönningen</t>
  </si>
  <si>
    <t>Anpassung der Bebauungspläne aufgrund vorläufiger besonderer Gefährungsbereiche seitens der Struktur- und Genehmigungsdirektion Nord - Hönningen</t>
  </si>
  <si>
    <t>Ortsgemeinde: Berg - Ortsteil: Berg</t>
  </si>
  <si>
    <t>Brücke Vischelbach 8</t>
  </si>
  <si>
    <t>Brücke incl. Unterbauten komplett zerstört; Rückbau noch nicht erfolgt; Zugang nur über schmalen Forstweg</t>
  </si>
  <si>
    <t>Ortsgemeinde Berg BE</t>
  </si>
  <si>
    <t>Brücke Vischelbach 7</t>
  </si>
  <si>
    <t>Geländer flußabwärts fehlt; Zuwegung und Hinterfüllung wieder neu angelegt; Risse in Flügeln; Kantenprofil Überbau deformiert</t>
  </si>
  <si>
    <t>Beseitigung der Schäden</t>
  </si>
  <si>
    <t>Brücke Vischelbach 6</t>
  </si>
  <si>
    <t>Betonbrüstung beidseitig beschädigt und bereits wieder erneuert; Böschung flussabwärts freigespült und wiederhergestellt; Weg vor und hinter der Brücke auf ca. 30 m ausgespült und neu hinterfüllt; Geländer fehlt</t>
  </si>
  <si>
    <t>Großteil der Schäden wurde beseitigt. Rechnung liegt vor.</t>
  </si>
  <si>
    <t>Bachdurchlass Vischelbach</t>
  </si>
  <si>
    <t>zerstört (Nr. 504)</t>
  </si>
  <si>
    <t>Ortsgemeinde: Berg - Ortsteil: Krälingen</t>
  </si>
  <si>
    <t>Sportplatz Krälingen (Helfercamp)</t>
  </si>
  <si>
    <t>Sportplatz wiederherstellen nach Abbau Helfercamp (Hauptsächlich Erdarbeiten), 6.800 m²</t>
  </si>
  <si>
    <t>Ortsgemeinde: Berg - Ortsteil: Häselingen</t>
  </si>
  <si>
    <t>Wirtschaftsweg Häselinger Steilstück</t>
  </si>
  <si>
    <t>beschädigt, 400 m, 1.000 m²</t>
  </si>
  <si>
    <t>Wirtschaftswege unbefestigt OG Berg</t>
  </si>
  <si>
    <t>Ortsgemeinde: Berg</t>
  </si>
  <si>
    <t>Anpassung der Bebauungspläne aufgrund vorläufiger besonderer Gefährungsbereiche seitens der Struktur- und Genehmigungsdirektion Nord - Berg</t>
  </si>
  <si>
    <t>Ortsgemeinde: Kirchsahr - Ortsteil: Binzenbach</t>
  </si>
  <si>
    <t>Brücke Sahrbach</t>
  </si>
  <si>
    <t>Anschlagschaden am Überbau, Brückengeländer deformiert</t>
  </si>
  <si>
    <t>Reparatur der genannten Schäden</t>
  </si>
  <si>
    <t>Ortsgemeinde Kirchsahr KI</t>
  </si>
  <si>
    <t>Fußgängerbrücke Effelsberger Bach</t>
  </si>
  <si>
    <t>Fußgängerbrücke Sahrbach 1</t>
  </si>
  <si>
    <t>Fußgängerbrücke Sahrbach 2</t>
  </si>
  <si>
    <t>Ortsgemeinde: Kirchsahr - Ortsteil: Burgsahr</t>
  </si>
  <si>
    <t>Buswartehäuschen Burgsahr</t>
  </si>
  <si>
    <t>Buswartehäuschen Binzenbach</t>
  </si>
  <si>
    <t>Ortsgemeinde: Kirchsahr - Ortsteil: Kirchsahr</t>
  </si>
  <si>
    <t>Bodenaustausch und Wiederherstellung der Fläche der temporären Schuttdeponien - Kirchsahr</t>
  </si>
  <si>
    <t>1 Schuttdeponie in der Ortslage Kirchsahr, ca. 9.000 m²</t>
  </si>
  <si>
    <t>Ortsgemeinde: Kirchsahr - Ortsteil: Kirchsahr, Binzenbach, Burgsahr</t>
  </si>
  <si>
    <t>6 Stück beschädigt</t>
  </si>
  <si>
    <t>Ortsgemeinde: Kirchsahr - Ortsteil: Kirchsahr, Burgsahr, Binzenbach</t>
  </si>
  <si>
    <t>Fußweg Burgsahr-Binzenbach-Kirchsahr (parallel zur L77)</t>
  </si>
  <si>
    <t>1.470 m zerstört, unbefestigt</t>
  </si>
  <si>
    <t>Ahrstraße L77 - Gehweg</t>
  </si>
  <si>
    <t>120 m zerstört, beidseitiger Gehweg</t>
  </si>
  <si>
    <t>Sahrstr L77 - Gehweg</t>
  </si>
  <si>
    <t>270 m beschädigt, einseitiger Gehweg</t>
  </si>
  <si>
    <t>Straßenbegleitgrün Aarstraße L77 - Grünfläche / Bäume</t>
  </si>
  <si>
    <t>zerstört, 70 m²</t>
  </si>
  <si>
    <t>Heiligenhäuschen (Kapelle)</t>
  </si>
  <si>
    <t>Tür kaputt, Inventarschaden, Platz aus Natursteinpflaster beschädigt.</t>
  </si>
  <si>
    <t>Wanderparkplatz Kirchsahr 1</t>
  </si>
  <si>
    <t>beschädigt, wassergebundene Decke, 1.000 m²</t>
  </si>
  <si>
    <t>Wanderparkplatz Kirchsahr 2</t>
  </si>
  <si>
    <t>beschädigt, wassergebundene Decke, 780 m²</t>
  </si>
  <si>
    <t>Festplatz am Feuerwehrhaus</t>
  </si>
  <si>
    <t>beschädigt, inkl. Außenanlagen und Rasenfläche, 3.500 m²</t>
  </si>
  <si>
    <t>Leitplanken Kirchsahr</t>
  </si>
  <si>
    <t>teilweise beschädigt, geschätzt 60 m</t>
  </si>
  <si>
    <t>Temporäre Verkehrssicherung - Kirchsahr</t>
  </si>
  <si>
    <t>Straßenschilder - Kirchsahr</t>
  </si>
  <si>
    <t>Bolzplatz Kirchsahr</t>
  </si>
  <si>
    <t>zerstört, inkl. Ballfangzaun, Sitzplätze, Außenanlagen, Rasenfläche, Belag Basketballfeld, 470 m²</t>
  </si>
  <si>
    <t>Im Heidenthal - Straßenkörper</t>
  </si>
  <si>
    <t>90m, Anbindungen, Oberflächen, Einläufe; 360 m²</t>
  </si>
  <si>
    <t>Am Ginsterberg - Straßenkörper</t>
  </si>
  <si>
    <t>186m, Hangbefestigung, Straße; 466 m²</t>
  </si>
  <si>
    <t>An der Eck - Straßenkörper</t>
  </si>
  <si>
    <t>55m, Einmündungsbereich; 146 m²</t>
  </si>
  <si>
    <t>Auf dem Morgen - Straßenkörper</t>
  </si>
  <si>
    <t>155m, Einmündungsbereich, Hangwasserschäden; 543 m²</t>
  </si>
  <si>
    <t>Thürnerweg - Straßenkörper</t>
  </si>
  <si>
    <t>275m, obere Bereiche beschädigt; 1.100 m²</t>
  </si>
  <si>
    <t>Am Spielplatz - Straßenkörper</t>
  </si>
  <si>
    <t>122m, Einmündungsbereich; 427 m²</t>
  </si>
  <si>
    <t>Heidenberg - Straßenkörper</t>
  </si>
  <si>
    <t>75m, beschädigt; 199 m²</t>
  </si>
  <si>
    <t>Mühlenweg - Straßenkörper</t>
  </si>
  <si>
    <t>100m, beschädigt; 265 m²</t>
  </si>
  <si>
    <t>Weberstraße - Straßenkörper</t>
  </si>
  <si>
    <t>50m, Einmündungsbereich beschädigt 200 m²</t>
  </si>
  <si>
    <t>Kirchweg - Straßenkörper</t>
  </si>
  <si>
    <t>18m, beschädigt, 72 m²</t>
  </si>
  <si>
    <t>Straßenbeleuchtung OG Kirchsahr</t>
  </si>
  <si>
    <t>Mühlenweg: 2 Leuchten beschädigt (Kirchsahr)
Burgstraße K30: 2 Leuchten beschädigt (Burgsahr)
Sahrstraße L77: 15 Leuchten Totalschaden inkl. Kabel, Leerrohr, Fundamente und Erdarbeiten (Binzenbach)</t>
  </si>
  <si>
    <t>Temporäre Straßenbeleuchtung OG Kirchsahr</t>
  </si>
  <si>
    <t>Straßenmöblierung OG Kirchsahr</t>
  </si>
  <si>
    <t>beschädigt, 80 m</t>
  </si>
  <si>
    <t>beschädigt (teilweise im Privateigentum), 150 m</t>
  </si>
  <si>
    <t>Wirtschaftsweg In der Eschbach</t>
  </si>
  <si>
    <t>beschädigt, Ufer/Erosionsschäden, 625 m, 1.563 m²</t>
  </si>
  <si>
    <t>Wiederherstellung bereits erfolgt</t>
  </si>
  <si>
    <t>Wirtschaftsweg Mühlenweg/Mühlenteich</t>
  </si>
  <si>
    <t>leicht beschädigt, Verlängerung Mühlweg, beschädigt, 300 m, 750 m²</t>
  </si>
  <si>
    <t>Wirtschaftswege unbefestigt OG Kirchsahr</t>
  </si>
  <si>
    <t>beschädigt, insgesamt 15.700 m</t>
  </si>
  <si>
    <t>Ortsgemeinde: Kirchsahr</t>
  </si>
  <si>
    <t>Anpassung der Bebauungspläne aufgrund vorläufiger besonderer Gefährungsbereiche seitens der Struktur- und Genehmigungsdirektion Nord - Kirchsahr</t>
  </si>
  <si>
    <t>Ortsgemeinde: Heckenbach</t>
  </si>
  <si>
    <t>Anpassung der Bebauungspläne aufgrund vorläufiger besonderer Gefährungsbereiche seitens der Struktur- und Genehmigungsdirektion Nord - Heckenbach</t>
  </si>
  <si>
    <t>Ortsgemeinde: Rech - Ortsteil: Rech</t>
  </si>
  <si>
    <t>Lagerhalle Rech</t>
  </si>
  <si>
    <t>Ortsgemeinde Rech RE</t>
  </si>
  <si>
    <t>Lagerhalle neben Friedhofshalle</t>
  </si>
  <si>
    <t>Brücke Rech (Nepomukbrücke)</t>
  </si>
  <si>
    <t>komplett zerstört (2008 für 1.3 Mio EUR saniert)</t>
  </si>
  <si>
    <t>Ersatzneubau Oberstrom</t>
  </si>
  <si>
    <t>Widerlager und Zuwegung für Behelfsbrücke Rech</t>
  </si>
  <si>
    <t>Erstellung einer Behelfsbrücke incl. Zuwegung</t>
  </si>
  <si>
    <t>Ersatzneubau Fußgängerbrücke am Standort Nepomukbrücke</t>
  </si>
  <si>
    <t>Brücke teilweise weggeschwemmt</t>
  </si>
  <si>
    <t>Ersatzneubau für Fußgänger</t>
  </si>
  <si>
    <t>Gemeindehaus Rech</t>
  </si>
  <si>
    <t>KG + EG stark beschädigt, Toilettenanlage + Nebengebäude komplett zerstört</t>
  </si>
  <si>
    <t>Interimsmaßnahme Gemeindehaus Rech</t>
  </si>
  <si>
    <t>Buswartehäuschen Rech</t>
  </si>
  <si>
    <t>Bodenaustausch und Wiederherstellung der Fläche der temporären Schuttdeponien - Rech</t>
  </si>
  <si>
    <t>1 Schuttdeponie in der Ortslage Rech, ca. 6.700 m²</t>
  </si>
  <si>
    <t>Bauhof Rech Inventar</t>
  </si>
  <si>
    <t>gemäß Inventarliste</t>
  </si>
  <si>
    <t>Traktor Bauhof</t>
  </si>
  <si>
    <t>Friedhofshalle Rech</t>
  </si>
  <si>
    <t>Rotweinstraße B267 Rech - Gehweg</t>
  </si>
  <si>
    <t>1.630 m beschädigt, teilweise beidseitiger Gehweg</t>
  </si>
  <si>
    <t>Bäume entlang der Ahr in Rech - Grünfläche / Bäume</t>
  </si>
  <si>
    <t>45 Pfirsich- und Nußbäume entlang der Ahr zerstört</t>
  </si>
  <si>
    <t>Neupflanzung</t>
  </si>
  <si>
    <t>Rohrdurchlass Am Herrenberg (Oberflächenentwässerung)</t>
  </si>
  <si>
    <t>Rohrdurchlass DN1000 unter B267 zerstört, ca. 10m</t>
  </si>
  <si>
    <t>Parkplatz Burgwiese</t>
  </si>
  <si>
    <t>zerstört, wassergebundene Decke, 800 m²</t>
  </si>
  <si>
    <t>Parkplatz Rotweinstraße</t>
  </si>
  <si>
    <t>zerstört, wassergebundene Decke, 1.700 m²</t>
  </si>
  <si>
    <t>Platz am Dorfgemeinschaftshaus Rech</t>
  </si>
  <si>
    <t>komplett zerstört, gepflastert, inkl. 2 große Lindenbäume und Pergola, 250 m²</t>
  </si>
  <si>
    <t>Mehrgenerationenplatz Rech</t>
  </si>
  <si>
    <t>zerstört, gepflastert, 1.300 m²</t>
  </si>
  <si>
    <t>Ahrradweg Rech-Mayschoß</t>
  </si>
  <si>
    <t>Brunnenhäuschen inkl. Pumpenanlage für Bewässerung Bolzplatz und Zählerschrank</t>
  </si>
  <si>
    <t>Maibaumloch Rech</t>
  </si>
  <si>
    <t>Überlaufbecken durch eingespültes Geröll gefüllt - teilweise Wege und wegeverrohrungen beschädigt und unterspült</t>
  </si>
  <si>
    <t>Temporäre Verkehrssicherung - Rech</t>
  </si>
  <si>
    <t>Straßenschilder - Rech</t>
  </si>
  <si>
    <t>beschädigt 20 Schilder geschätzt</t>
  </si>
  <si>
    <t>Spielplatz Rech</t>
  </si>
  <si>
    <t>komplett zerstört, inkl. Einfriedung und Bäume, 600 m²</t>
  </si>
  <si>
    <t>Bolzplatz und Basketballplatz Rech</t>
  </si>
  <si>
    <t>komplett zerstört inkl. Zaunanlage, 2.500 m²</t>
  </si>
  <si>
    <t>Brückenstraße - Straßenkörper</t>
  </si>
  <si>
    <t>130m, komplett zerstört; 715 m² beidseitiger Gehweg</t>
  </si>
  <si>
    <t>Burgwiese - Straßenkörper</t>
  </si>
  <si>
    <t>485m, beschädigt; 2.183 m²</t>
  </si>
  <si>
    <t>Nollstraße - Straßenkörper</t>
  </si>
  <si>
    <t>80m, Teilweise Gehweg Pflaster beschädigt; 280 m² beidseitiger Gehweg</t>
  </si>
  <si>
    <t>Bärenbachstraße - Straßenkörper</t>
  </si>
  <si>
    <t>50m, Teilweise Gehweg Pflaster beschädigt; 280 m² beidseitiger Gehweg</t>
  </si>
  <si>
    <t>Bahnweg - Straßenkörper</t>
  </si>
  <si>
    <t>115m, beschädigt; 690 m²</t>
  </si>
  <si>
    <t>Am Herrenberg - Straßenkörper</t>
  </si>
  <si>
    <t>90m, Naturstein Großpflaster beschädigt; 315 m²</t>
  </si>
  <si>
    <t>Altenpfad - Straßenkörper</t>
  </si>
  <si>
    <t>65m, beschädigt; 429 m² einseitiger Gehweg</t>
  </si>
  <si>
    <t>In der Aue - Straßenkörper</t>
  </si>
  <si>
    <t>380m, beschädigt, Umleitungsstrecke; 2.280 m² einseitiger Gehweg</t>
  </si>
  <si>
    <t>Hostertgasse - Straßenkörper</t>
  </si>
  <si>
    <t>20m, beschädigt; 70 m² beidseitiger Gehweg</t>
  </si>
  <si>
    <t>Im Bungert - Straßenkörper</t>
  </si>
  <si>
    <t>70m, beschädigt; 462 m²</t>
  </si>
  <si>
    <t>Lehmstraße - Straßenkörper</t>
  </si>
  <si>
    <t>75m, beschädigt; 450 m²</t>
  </si>
  <si>
    <t>Verbindung zwischen Lehmstr und Brückenstr (temp. Maßnahme)</t>
  </si>
  <si>
    <t>temporäre Maßnahme</t>
  </si>
  <si>
    <t>60m, temp. Maßnahme; 180 m²</t>
  </si>
  <si>
    <t>Verbindung zw. Bärenbachstr und Burgwiese - Entlastung Brückenstraße (temp. Maßnahme)</t>
  </si>
  <si>
    <t>Temporäre Straßenbeleuchtung OG Rech</t>
  </si>
  <si>
    <t>Straßenbeleuchtung OG Rech</t>
  </si>
  <si>
    <t>Straßenmöblierung OG Rech</t>
  </si>
  <si>
    <t>Infotafeln: 4 Stück
Begrüßungsschild: 1 Stück
Bänke: 10 Stück
Bankgruppen: 3 Stück 
Tische: 3 Stück</t>
  </si>
  <si>
    <t>Stützwände Naturstein Nepomukbrücke</t>
  </si>
  <si>
    <t>3 Teilstücke zerstört</t>
  </si>
  <si>
    <t>Zugang zur Ahr Naturstein Nepomukbrücke</t>
  </si>
  <si>
    <t>zerstört, oberhalb Nepomuk Brücke</t>
  </si>
  <si>
    <t>Stützwand Gehweg an der B267</t>
  </si>
  <si>
    <t>35m, beschädigt, Rotweinstraße Hausnr. 12-16</t>
  </si>
  <si>
    <t>Ahrsteig</t>
  </si>
  <si>
    <t>zerstört, ca. 430 m</t>
  </si>
  <si>
    <t>Wirtschaftswege unbefestigt OG Rech</t>
  </si>
  <si>
    <t>beschädigt, Schäden gemäß OB Gieler (8 Teilstücke, insgesamt 3.125 m, 7.813 m²)
1 Teilstück rechtseitig der Ahr teilweise mit Bruchstein-Stützmauern gesichert</t>
  </si>
  <si>
    <t>Wirtschaftswege befestigt OG Rech</t>
  </si>
  <si>
    <t>beschädigt, insgesamt 975 m, 2.925 m²</t>
  </si>
  <si>
    <t>Wirtschaftswege unbefestigt OG Rech (Revierförster)</t>
  </si>
  <si>
    <t>beschädigt, gemäß Liste vom Förster Markus Noak (insgesamt 3.730 m, 9.325 m²)</t>
  </si>
  <si>
    <t>Ortsgemeinde: Rech</t>
  </si>
  <si>
    <t>Anpassung der Bebauungspläne aufgrund vorläufiger besonderer Gefährungsbereiche seitens der Struktur- und Genehmigungsdirektion Nord - Rech</t>
  </si>
  <si>
    <t>Ortsgemeinde: Altenahr - Ortsteil: Altenahr</t>
  </si>
  <si>
    <t>Bauhof Altenahr</t>
  </si>
  <si>
    <t>Neubau. Inventar ersetzen.</t>
  </si>
  <si>
    <t>Ortsgemeinde Altenahr AA</t>
  </si>
  <si>
    <t>Ortsbürgermeister Fuhrmann, Rüdiger - Ortsteil: Altenahr, Kontakt: ruediger.fuhrmann@altenahr-ahr.de, 0163 7 632 632</t>
  </si>
  <si>
    <t>Brücke Altenburger Straße</t>
  </si>
  <si>
    <t>Torso steht, Decke u Geländer fehlen</t>
  </si>
  <si>
    <t>Neubau einer ansprechenden Fußgängerbrücke mit großen Spannweiten für die Vergrößerung des Durchflussquerschnittes vorgesehen.</t>
  </si>
  <si>
    <t>Brücke Seilbahnstraße</t>
  </si>
  <si>
    <t>Teil des Ahrtalradweges, abgerissen</t>
  </si>
  <si>
    <t>Ersatzneubau; Durchflussquerschnitt ist zu prüfen.</t>
  </si>
  <si>
    <t>Brücke Langfigtal Mitte (Fußweg)</t>
  </si>
  <si>
    <t>Fußgängerbrücke, Aluminium, 2020 gebaut</t>
  </si>
  <si>
    <t>Brücke Kläranlage Altenahr (Fußgänger)</t>
  </si>
  <si>
    <t>Brücke Langfigtal (Wirtschaftsweg)</t>
  </si>
  <si>
    <t>Ersatzneubau; Durchflussquerschnitt ist zu prüfen</t>
  </si>
  <si>
    <t>Ortsgemeinde: Altenahr - Ortsteil: Reimerzhoven</t>
  </si>
  <si>
    <t>Brücke Rotweinstraße</t>
  </si>
  <si>
    <t>Fußgängerbrücke, zerstört</t>
  </si>
  <si>
    <t>Ortsgemeinde: Altenahr - Ortsteil: Altenburg</t>
  </si>
  <si>
    <t>Brücke Kreuzberger Straße (Fußgänger)</t>
  </si>
  <si>
    <t>Brücke Kreuzberger Straße (Wirtschaftsweg)</t>
  </si>
  <si>
    <t>Ortsgemeinde: Altenahr - Ortsteil: Kreuzberg</t>
  </si>
  <si>
    <t>Brücke Münstereifeler Straße</t>
  </si>
  <si>
    <t>Fußgängersteg Sahrbach, zerstört</t>
  </si>
  <si>
    <t>Neubau Fußgängerbrücke incl. Gründung; Vergrößerung des Durchflussquerschnittes ist zu prüfen.</t>
  </si>
  <si>
    <t>Brücke Vischelbach 1</t>
  </si>
  <si>
    <t>starke Schädigung des Natursteinbogens; Absturzsicherung nur provisorisch</t>
  </si>
  <si>
    <t>Brücke Vischelbach 2</t>
  </si>
  <si>
    <t>Böschung ausgespült</t>
  </si>
  <si>
    <t>Ausgespülte Böschung wieder herstellen, Handschachtung unter der Brücke zur Herstellung des Durchflussquerschnittes</t>
  </si>
  <si>
    <t>Brücke Vischelbach 3</t>
  </si>
  <si>
    <t>Starke Schädigung des Überbaus und der Unterbauten; provisorische Absturzsicherung</t>
  </si>
  <si>
    <t>Ersatzneubau; Vergrößerung des Durchflussquerschnittes ist zu prüfen.</t>
  </si>
  <si>
    <t>Brücke Vischelbach 4</t>
  </si>
  <si>
    <t>Ausspülungen an beiden Widerlagern und Bodenplatte am Unterlauf, Überbau mit Asphaltschaden</t>
  </si>
  <si>
    <t>Brücke Vischelbach 5</t>
  </si>
  <si>
    <t>Geländer weggespült, Ausspülungen an beiden Widerlagern am Unterlauf; Schäden am Asphalt und Beton am Überbau</t>
  </si>
  <si>
    <t>Brücke Mühlengraben 1</t>
  </si>
  <si>
    <t>weggeschwemmt</t>
  </si>
  <si>
    <t>Ersatzneubau; Vergrößerung Durchflussquerschnitt ist zu prüfen.</t>
  </si>
  <si>
    <t>Brücke Mühlengraben 2</t>
  </si>
  <si>
    <t>stark beschädigt, keine Absturzsicherung oder Leitplanken vorhanden</t>
  </si>
  <si>
    <t>Ersatzneubau vorgesehen; Vergrößerung Durchflussquerschnitt ist zu prüfen.</t>
  </si>
  <si>
    <t>Brücke In Dangeln Sahrbach</t>
  </si>
  <si>
    <t>Starke Beschädigungen am Überbau und an den Unterbauten; nur provisorische Absturzsicherung</t>
  </si>
  <si>
    <t>Widerlager und Zuwegung für Behelfsbrücke Altenburg</t>
  </si>
  <si>
    <t>Widerlager und Zuwegung für Behelfsbrücke Altenahr</t>
  </si>
  <si>
    <t>Gemeindehaus Kreuzberg</t>
  </si>
  <si>
    <t>Gemeindehaus (alte Schule) und Garagen, zerstört,  siehe Gutachten Monreal.</t>
  </si>
  <si>
    <t>Bushaltestelle an der Linde</t>
  </si>
  <si>
    <t>Totalschaden, inkl. Bank.</t>
  </si>
  <si>
    <t>Ortsgemeinde: Altenahr - Ortsteil: Altenahr, Kreuzberg, Altenburg</t>
  </si>
  <si>
    <t>Bodenaustausch und Wiederherstellung der Fläche der temporären Schuttdeponien - Altenahr, Altenburg und Kreuzberg</t>
  </si>
  <si>
    <t>3 Schuttdeponien in der Ortslagen 
Altenahr (Tennisplätze), ca. 9.000 m²
Altenburg, ca. 650 m²
Kreuzberg, ca. 7.250 m²</t>
  </si>
  <si>
    <t>Hangrutsch am Ahrsteig</t>
  </si>
  <si>
    <t>Traktor für Bauhof OG Altenahr</t>
  </si>
  <si>
    <t>Ersatz für durch die Flut zerstörten Traktor des Bauhofes.</t>
  </si>
  <si>
    <t>Friedhof Altenahr</t>
  </si>
  <si>
    <t>beschädigt, 4.000 m²</t>
  </si>
  <si>
    <t>Friedhofshalle Altenahr</t>
  </si>
  <si>
    <t>Totalschaden.  Schaden Inventar. Außenanlagen in Friedhof enthalten.</t>
  </si>
  <si>
    <t>Fußweg zwischen Münstereifeler Straße und Am Staufenberg</t>
  </si>
  <si>
    <t>45 m beschädigt</t>
  </si>
  <si>
    <t>Altenburger Straße B267 - Gehweg</t>
  </si>
  <si>
    <t>930 m  beschädigt, teilweise beidseitiger Geh- bzw. Wanderweg</t>
  </si>
  <si>
    <t>Brückenstraße B267 - Gehweg</t>
  </si>
  <si>
    <t>500 m beschädigt, beidseitiger Gehweg</t>
  </si>
  <si>
    <t>Tunnelstraße B267 - Gehweg</t>
  </si>
  <si>
    <t>800 m beschädigt, inkl. im Tunnelbereich, beidseitiger Gehweg</t>
  </si>
  <si>
    <t>Rotweinstraße B267 - Gehweg</t>
  </si>
  <si>
    <t>2.200 m beschädigt, beidseitiger Gehweg</t>
  </si>
  <si>
    <t>Kreuzberger Straße B267 - Gehweg</t>
  </si>
  <si>
    <t>1.430 m beschädigt, beidseitiger Gehweg</t>
  </si>
  <si>
    <t>Münstereifeler Straße L76 - Gehweg</t>
  </si>
  <si>
    <t>1.100 m beschädigt, beidseitiger Gehweg</t>
  </si>
  <si>
    <t>Ortsgemeinde: Altenahr</t>
  </si>
  <si>
    <t>Straßenbegleitgrün (Bäume/Beete) OG Altenahr</t>
  </si>
  <si>
    <t>diverse Stellen zerstört</t>
  </si>
  <si>
    <t>Kapelle Rotweinstraße</t>
  </si>
  <si>
    <t>Instandsetzung Gebäude und Außenanlagen. Ersetzen Inventar.</t>
  </si>
  <si>
    <t>Jugendraum Kreuzberg</t>
  </si>
  <si>
    <t>Parkplatz Winzerverein</t>
  </si>
  <si>
    <t>zerstört, gepflastert, inkl. 2 Schranken, 2 Kartenlesegeräte, 1 Parkscheinautomat, 5.300 m²</t>
  </si>
  <si>
    <t>Parkplatz Altenburg</t>
  </si>
  <si>
    <t>stark beschädigt, asphaltiert, 400 m²</t>
  </si>
  <si>
    <t>Parkplatz am Brunnen</t>
  </si>
  <si>
    <t>zerstört, wassergebundene Decke, 140 m²</t>
  </si>
  <si>
    <t>Buswendeplatz</t>
  </si>
  <si>
    <t>zerstört, asphaltiert, inkl. Wartehäuschen, 750 m²</t>
  </si>
  <si>
    <t>Brunnenplatz</t>
  </si>
  <si>
    <t>zerstört, gepflastert, 300 m²</t>
  </si>
  <si>
    <t>Dorfplatz an der Bahnhofstraße</t>
  </si>
  <si>
    <t>zerstört, gepflastert, inkl. Treppenanlage, 2 Bänke, Gedenkstein, Begleitgrün, 220 m²</t>
  </si>
  <si>
    <t>Dorfplatz am Rathaus</t>
  </si>
  <si>
    <t>leicht beschädigt, gepflastert, inkl. Marienfigur, 145 m²</t>
  </si>
  <si>
    <t>Platz am Haus des Gastes</t>
  </si>
  <si>
    <t>zerstört, gepflastert, inkl. Zuwegung, 100 m²</t>
  </si>
  <si>
    <t>Ortsgemeinde: Altenahr - Ortsteil: Altenahr, Kreuzberg</t>
  </si>
  <si>
    <t>Ahrradweg Altenahr-Kreuzberg</t>
  </si>
  <si>
    <t>Ahrradweg Kreuzberg-Pützfeld</t>
  </si>
  <si>
    <t>Ortsgemeinde: Altenahr - Ortsteil: Altenahr, Reimerzhoven</t>
  </si>
  <si>
    <t>LBM, da dieser Ahrradwegabschnitt noch nicht offiziell an die OG übergeben wurde</t>
  </si>
  <si>
    <t>Ehem. Schule Altenahr</t>
  </si>
  <si>
    <t>Haus des Gastes Altenahr (ehem. Bahnhof)</t>
  </si>
  <si>
    <t>KG + EG sowie Aussenanlagen beschädigt, siehe Gutachten Monreal.</t>
  </si>
  <si>
    <t>Instandsetzung Gebäude und Außenanlagen. Inventar ersetzen.</t>
  </si>
  <si>
    <t>Heiligenhäuschen Burgstraße</t>
  </si>
  <si>
    <t>Gebäude Am Pappenauel (Halle)</t>
  </si>
  <si>
    <t>Neubau Gebäude und Außenanlagen. Inventar ersetzen.</t>
  </si>
  <si>
    <t>Felssicherung Tunnelstraße (Anwesen Roller)</t>
  </si>
  <si>
    <t>Felssturz</t>
  </si>
  <si>
    <t>Treppenanlage Seilbahnstraße</t>
  </si>
  <si>
    <t>Treppenanlage zw. Rotweinstr. und Bergstr.</t>
  </si>
  <si>
    <t>Treppenanlage und Fußweg zur Burg von Münstereifeler Straße aus</t>
  </si>
  <si>
    <t>unterer Teil beschädigt</t>
  </si>
  <si>
    <t>Ortsgemeinde: Altenahr - Ortsteil: Altenahr, Altenburg, Kreuzberg</t>
  </si>
  <si>
    <t>Maibaumlöcher Altenahr, Altenburg, Kreuzberg</t>
  </si>
  <si>
    <t>3 Stück zerstört (Festplätze Altenahr, Altenburg, Kreuzberg), Maibaumloch in Altenburg inkl. Wasser- und Stromanschluß</t>
  </si>
  <si>
    <t>Temporäre Verkehrssicherung - Altenahr</t>
  </si>
  <si>
    <t>Straßenschilder - Altenahr</t>
  </si>
  <si>
    <t>beschädigt, 431 Schilder gemäß Aufstellung von Herr Stefan Calenborn vom 22.12.2021</t>
  </si>
  <si>
    <t>Böschungssicherung provisorische Zuwegung Langfigtal</t>
  </si>
  <si>
    <t>Durch den erhöhten Wasserstand der Ahr wurden bei der provisorisch hergestellten Zuwegung zum Langfigtal im Böschungsfußbereich Ausschwemmungen festgestellt</t>
  </si>
  <si>
    <t>Sicherungsmaßnahmen durch den Einbau von Wasserbausteinen</t>
  </si>
  <si>
    <t>Spielplatz Altenahr</t>
  </si>
  <si>
    <t>zerstört, 1.650 m²</t>
  </si>
  <si>
    <t>Spielplatz Altenburg</t>
  </si>
  <si>
    <t>zerstört, 1.000 m²</t>
  </si>
  <si>
    <t>Spielplatz Kreuzberg</t>
  </si>
  <si>
    <t>zerstört, inkl. Zaunanlage, 450 m²</t>
  </si>
  <si>
    <t>Sportheim Kreuzberg</t>
  </si>
  <si>
    <t>Totalschaden. BGF 140 m²</t>
  </si>
  <si>
    <t>Bolzplatz Altenahr</t>
  </si>
  <si>
    <t>zerstört, 900 m²</t>
  </si>
  <si>
    <t>Sportplatz Kreuzberg</t>
  </si>
  <si>
    <t>zerstört, inkl. Flutlichtanlage, Geländer, 6.800 m²</t>
  </si>
  <si>
    <t>Tennisplätze Altenahr</t>
  </si>
  <si>
    <t>Wiederaufbau</t>
  </si>
  <si>
    <t>800m, zerstört; 437 m²</t>
  </si>
  <si>
    <t>Seilbahnstraße - Straßenkörper</t>
  </si>
  <si>
    <t>600m, beschädigt; 1.443 m² beidseitiger Gehweg</t>
  </si>
  <si>
    <t>Roßberg (Verbindung B257/B267) - Straßenkörper</t>
  </si>
  <si>
    <t>1350m; Sturzflut ab Bodenbach, unterer Bereich beschädigt, es existiert eine Vereinbarung mit LBMRP da Roßberg Verbindung zwischen B257 und B267 ist; 10.665 m² beidseitiger Gehweg</t>
  </si>
  <si>
    <t>Mühlengasse - Straßenkörper</t>
  </si>
  <si>
    <t>Im Langfigtal - Straßenkörper</t>
  </si>
  <si>
    <t>700m, zerstört; 2.100 m²</t>
  </si>
  <si>
    <t>200m; unterer Bereich zerstört, oberer Bereich beschädigt; 212 m²</t>
  </si>
  <si>
    <t>Am Weiher - Straßenkörper</t>
  </si>
  <si>
    <t>400m; beschädigt, alte Ahrschleife; 2.923m² beidseitiger Gehweg</t>
  </si>
  <si>
    <t>Auf Green - Straßenkörper</t>
  </si>
  <si>
    <t>200m; beschädigt, alte Ahrschleife; 825 m² beidseitiger Gehweg</t>
  </si>
  <si>
    <t>Am Steinacker - Straßenkörper</t>
  </si>
  <si>
    <t>800m; beschädigt, alte Ahrschleife; 1.980 m² beidseitiger Gehweg</t>
  </si>
  <si>
    <t>150m; beschädigt, alte Ahrschleife; 1.089 m² einseitiger Gehweg</t>
  </si>
  <si>
    <t>Am Horn - Straßenkörper</t>
  </si>
  <si>
    <t>400m; beschädigt, alte Ahrschleife; 2.568 m² einseitiger Gehweg</t>
  </si>
  <si>
    <t>Im Kleegarten - Straßenkörper</t>
  </si>
  <si>
    <t>230m, beschädigt, alte Ahrschleife; 1.817 m² beidseitiger Gehweg</t>
  </si>
  <si>
    <t>Mittelstraße - Straßenkörper</t>
  </si>
  <si>
    <t>200m; beschädigt, alte Ahrschleife; 563 m²</t>
  </si>
  <si>
    <t>Im Auel (Altenburg) - Straßenkörper</t>
  </si>
  <si>
    <t>400m; beschädigt, alte Ahrschleife; 1.484 m²</t>
  </si>
  <si>
    <t>An der Burg - Straßenkörper</t>
  </si>
  <si>
    <t>200m; beschädigt, alte Ahrschleife; 507 m² beidseitiger Gehweg</t>
  </si>
  <si>
    <t>Dorfstraße - Straßenkörper</t>
  </si>
  <si>
    <t>200m; beschädigt, alte Ahrschleife; 514 m²</t>
  </si>
  <si>
    <t>Auf der Pappelauel - Straßenkörper</t>
  </si>
  <si>
    <t>500m; beschädigt; 3.180 m²</t>
  </si>
  <si>
    <t>Bahnhofstraße - Straßenkörper</t>
  </si>
  <si>
    <t>1600m; teilweise zerstört; 4.950 m²</t>
  </si>
  <si>
    <t>Staufenberg - Straßenkörper</t>
  </si>
  <si>
    <t>200m; beschädigt; 2.838 m² beidseitiger Gehweg</t>
  </si>
  <si>
    <t>Im Vischeltal - Straßenkörper</t>
  </si>
  <si>
    <t>900m; beschädigt; 2650 m²</t>
  </si>
  <si>
    <t>Burgstraße - Straßenkörper</t>
  </si>
  <si>
    <t>200m; beschädigt, 2 Teilstücke; 546 m2</t>
  </si>
  <si>
    <t>Am Sahrbach - Straßenkörper</t>
  </si>
  <si>
    <t>300m; beschädigt bis OD Ende; 660 m²</t>
  </si>
  <si>
    <t>Im Mühlengarten - Straßenkörper</t>
  </si>
  <si>
    <t>450m; beschädigt; 760 m²</t>
  </si>
  <si>
    <t>Im Roten Feld - Straßenkörper</t>
  </si>
  <si>
    <t>250m; beschädigt, kurzes Stück Einmündung Im Mühlengarten; 520 m²</t>
  </si>
  <si>
    <t>Linder Weg - Straßenkörper</t>
  </si>
  <si>
    <t>500m; leicht beschädigt; 1.000 m2</t>
  </si>
  <si>
    <t>Am Brunnen - Straßenkörper</t>
  </si>
  <si>
    <t>400m; beschädigt; 1.332 m² einsietiger Gehweg</t>
  </si>
  <si>
    <t>Gieretsberg - Straßenkörper</t>
  </si>
  <si>
    <t>100m, Geländer und Beleuchtung beschädigt; 265 m²</t>
  </si>
  <si>
    <t>Im Wallgarten - Straßenkörper</t>
  </si>
  <si>
    <t>100m; zerstört inkl. Betonstützwand; 660 m²</t>
  </si>
  <si>
    <t>Im Auel (Kreuzberg) - Straßenkörper</t>
  </si>
  <si>
    <t>123m, beschädigt, inkl. Verkehrsinsel, Parkfläche, Stützmauer und Geländer; 740 m²</t>
  </si>
  <si>
    <t>Zufahrt zum Sportplatz - Straßenkörper</t>
  </si>
  <si>
    <t>220m, zerstört; 660 m²</t>
  </si>
  <si>
    <t>Alte Schulstraße - Straßenkörper</t>
  </si>
  <si>
    <t>80m, beschädigt; 424 m²</t>
  </si>
  <si>
    <t>Bahnhofstraße (temp. Maßnahme)</t>
  </si>
  <si>
    <t>200m, temp. Maßnahme; 1.320 m²</t>
  </si>
  <si>
    <t>temp. Maßnahme Asphalteinbau</t>
  </si>
  <si>
    <t>Pützgasse - Straßenkörper</t>
  </si>
  <si>
    <t>130m, beschädigt, 858 m²</t>
  </si>
  <si>
    <t>Weinbergstraße - Straßenkörper</t>
  </si>
  <si>
    <t>125m, beschädigt, 825 m²</t>
  </si>
  <si>
    <t>Kreuzberger Straße (Stichstraße) - Straßenkörper</t>
  </si>
  <si>
    <t>100m beschädigt, 530 m²</t>
  </si>
  <si>
    <t>Am Laypütz - Straßenkörper</t>
  </si>
  <si>
    <t>100 m beschädigt, 750 m³</t>
  </si>
  <si>
    <t>Ortsgemeinde: Altenahr - Ortsteil: Altenahr, Altenburg, Kreuzberg, Reimerzhoven</t>
  </si>
  <si>
    <t>Straßenbeleuchtung OG Altenahr</t>
  </si>
  <si>
    <t>Altenahr: auf ca. 3.200 m Beleuchtung beschädigt/zerstört
Altenburg: auf ca. 3.850 m Beleuchtung beschädigt/zerstört
Kreuzberg: auf ca. 6.100 m Beleuchtung beschädigt/zerstört
Reimerzhoven: auf ca. 1.400 m Beleuchtung beschädigt/zerstört
(Leuchtenabstand jeweils 30m)</t>
  </si>
  <si>
    <t>Temporäre Straßenbeleuchtung OG Altenahr</t>
  </si>
  <si>
    <t>Straßenmöblierung OG Altenahr</t>
  </si>
  <si>
    <t>Aushang-/Schaukästen: 8 Stück 
Bänke: 91 Stück
Tische: 7 Stück
Mülleimer: 37 Stück</t>
  </si>
  <si>
    <t>teilweise beschädigt, 2 Treppenanlagen zerstört, ca. 1000 m</t>
  </si>
  <si>
    <t>Ortsgemeinde: Altenahr - Ortsteil: Altenahr, Altenburg</t>
  </si>
  <si>
    <t>Wanderwege Altenahr/Altenburg (Langfigtal, Zur Jugendherberge)</t>
  </si>
  <si>
    <t>zerstört, Wanderweg Langfigtal, ca. 3.420 m
beschädigt, Wanderweg zur Jugendherberge, 380 m</t>
  </si>
  <si>
    <t>zerstört, ca. 150 m</t>
  </si>
  <si>
    <t>Wirtschaftsweg Altenahr (Verlängerung Pützgasse)</t>
  </si>
  <si>
    <t>beschädigt, 260 m, 650 m²</t>
  </si>
  <si>
    <t>Wirtschaftswege Altenburg (2 Teilstücke)</t>
  </si>
  <si>
    <t>zerstört, 2 Teilstücke, insgesamt 800 m, 2.000 m²</t>
  </si>
  <si>
    <t>Wirtschaftswege Kreuzberg (Verlängerung Linder Weg, Im Vischeltal)</t>
  </si>
  <si>
    <t>2 Wege beschädigt: Verlängerung Linder Weg und Verlängerung Im Vischeltal, insgesamt 2.600 m, 6.500 m²</t>
  </si>
  <si>
    <t>Wirtschaftswege Reimerzhoven (Bergstr)</t>
  </si>
  <si>
    <t>zerstört, Bergstraße, 600 m, 1.500 m²</t>
  </si>
  <si>
    <t>Wirtschaftsweg Altenahr befestigt (Zur Jugendherberge)</t>
  </si>
  <si>
    <t>beschädigt, betonierter Wirtschaftsweg zur Jugendherberge (rechte Ahrseite), 700 m, 1.750 m²</t>
  </si>
  <si>
    <t>Wohngebäude Bahnhofstr. (Alte Post)</t>
  </si>
  <si>
    <t>Totalschaden. BGF ca. 232 m²</t>
  </si>
  <si>
    <t>Wohnhaus In Dangeln</t>
  </si>
  <si>
    <t>Beschädigt, Gutachten vorhanden. BGF ca. 360 m²</t>
  </si>
  <si>
    <t>Anpassung der Bebauungspläne aufgrund vorläufiger besonderer Gefährungsbereiche seitens der Struktur- und Genehmigungsdirektion Nord - Altenahr</t>
  </si>
  <si>
    <t>Ortsgemeinde: Dernau - Ortsteil: Dernau</t>
  </si>
  <si>
    <t>Bauhof Dernau</t>
  </si>
  <si>
    <t>Neubau. Ersatz des beschädigten und verloren gegangenen Inventars und der Ausrüstung.</t>
  </si>
  <si>
    <t>Ortsgemeinde Dernau DE</t>
  </si>
  <si>
    <t>Gerätehallen am Friedhof (2 Stück)</t>
  </si>
  <si>
    <t>Brücke Ahrweg</t>
  </si>
  <si>
    <t>Widerlager und Zuwegung für Behelfsbrücke Dernau</t>
  </si>
  <si>
    <t>Brücke Steinbergsmühle inkl. 2 Stützwände</t>
  </si>
  <si>
    <t>Ausbesserung Naturstein-Flügelwand Südwest ca. 3 m²
Naturstein-Brüstung erneuern Länge ca. 10 m
Stützwand fehlt Nordost ca. 50 m²
Kolkschutz 2 Widerlager und 2 Pfeiler</t>
  </si>
  <si>
    <t>provisorische Absturzsicherung</t>
  </si>
  <si>
    <t>Gemeindehaus Dernau</t>
  </si>
  <si>
    <t>Eingangsbereich, Aufzug, Treppenanlage und Heizung beschädigt.</t>
  </si>
  <si>
    <t>Instandsetzung Eingangsbereich, Aufzug, Treppenanlage und Heizung.&amp;nbsp; Ersatz des beschädigten und verloren gegangenen Inventars. Die Ortsgemeinde Dernau keine Elementarschadenversicherung für ihre Objekte abgeschlossen. Für das gesamte Gebäude hat die Ahr-Winzer eG bei der R+V Allgemeine Versicherungs AG jedoch eine Elementarschadenversicherung abgeschlossen und stellt der Ortsgemeinde Dernau jährlich einen anteiligen Betrag in Rechnung. Für das gesamte Gebäude hat die Ahr-Winzer eG bei der R+V Allgemeine Versicherungs AG jedoch eine Elementarschadenversicherung abgeschlossen und stellt der Ortsgemeinde Dernau jährlich einen anteiligen Betrag in Rechnung. Die Versicherungssumme beläuft sich auf 1.917.137€</t>
  </si>
  <si>
    <t>Buswartehäuschen Bahnhof</t>
  </si>
  <si>
    <t>Ortsgemeinde: Dernau - Ortsteil: Dernau, Marienthal</t>
  </si>
  <si>
    <t>Bodenaustausch und Wiederherstellung der Fläche der temporären Schuttdeponien - Dernau und Marienthal</t>
  </si>
  <si>
    <t>3 Schuttdeponien in der Ortslagen:
Dernau, ca. 85.000 m²
Dernau (Bachstraße), ca. 7.200 m²
Marienthal, ca. 4.500 m²</t>
  </si>
  <si>
    <t>Friedhof Dernau</t>
  </si>
  <si>
    <t>Friedhofswege und Einfriedung (Tore und Torpfosten aus Bruchstein) beschädigt, großes Natursteinkreuz beschädigt, 5 Bäume beschädigt, 5.700 m²</t>
  </si>
  <si>
    <t>Friedhofsweg bereits repariert, Rechnung liegt OG vor</t>
  </si>
  <si>
    <t>Friedhofshalle Dernau</t>
  </si>
  <si>
    <t>Instandsetzung des Gebäudes. Ersatz des beschädigten und verloren gegangenen Inventars.</t>
  </si>
  <si>
    <t>Fußweg Pfarrgarten - Bachstr</t>
  </si>
  <si>
    <t>95 m beschädigt</t>
  </si>
  <si>
    <t>Fußweg Pfarrgarten - Wingertstr</t>
  </si>
  <si>
    <t>65 m beschädigt</t>
  </si>
  <si>
    <t>B267 (Gewerbegebiet) - Gehweg</t>
  </si>
  <si>
    <t>175 m leicht beschädigt, einseitiger Gehweg</t>
  </si>
  <si>
    <t>Schmittmannstraße B267 - Gehweg</t>
  </si>
  <si>
    <t>3.725 m beschädigt, teilweise beidseitiger Gehweg</t>
  </si>
  <si>
    <t>Ortsgemeinde: Dernau - Ortsteil: Marienthal</t>
  </si>
  <si>
    <t>Rotweinstraße B267 Dernau - Gehweg</t>
  </si>
  <si>
    <t>230 m beschädigt, einseitiger Gehweg</t>
  </si>
  <si>
    <t>Straßenbegleitgrün Dernau - Grünfläche / Bäume</t>
  </si>
  <si>
    <t>54 Bäume beschädigt</t>
  </si>
  <si>
    <t>Ausgleichsfläche für Gewerbegebiet - Grünfläche / Bäume</t>
  </si>
  <si>
    <t>49 Bäume zerstört</t>
  </si>
  <si>
    <t>Kindergarten Dernau (katholische Kirche)</t>
  </si>
  <si>
    <t>Neubau. Kostenschätzung der Regionalarchitekten des Bischhöflichen Generalvikariates (Brief Bistum Trier vom 26.11.2021) liegt vor.</t>
  </si>
  <si>
    <t>Interimsmaßnahme Kindergarten Dernau</t>
  </si>
  <si>
    <t>Oberflächenentwässerung Gewerbegebiet Im Auel</t>
  </si>
  <si>
    <t>330 m beschädigt, Regenrückhaltebecken verschlammt 725 m²</t>
  </si>
  <si>
    <t>beschädigt, gepflastert, inkl. 10 Bäume, 2.200 m²</t>
  </si>
  <si>
    <t>zerstört, asphaltiert, inkl. 1 Parkscheinautomat und Maibaumloch, 1.300 m²</t>
  </si>
  <si>
    <t>Parkplatz gegenüber Esso Tankstelle</t>
  </si>
  <si>
    <t>zerstört, asphaltiert, inkl. 1 Parkscheinautomat, 2.200 m³</t>
  </si>
  <si>
    <t>Parkplatz P+R</t>
  </si>
  <si>
    <t>zerstört, wassergebundene Decke, inkl. 1 Parkscheinautomat, 500 m²</t>
  </si>
  <si>
    <t>Parkplatz Steinbergsmühle</t>
  </si>
  <si>
    <t>zerstört, wassergebundene Decke, inkl. 1 Parkscheinautomat, 600 m²</t>
  </si>
  <si>
    <t>Weinbrunnenplatz/Festplatz</t>
  </si>
  <si>
    <t>zerstört, gepflastert, inkl. Pergola, 6 Blumenbeete, 3 große Blumenkübel, 8 Fahnenmasten, 4 Wasseranschlüsse, 2 Großschirme, 6 Bänke, 2 Mülleimer, 10 Absperrpfosten, Parkscheinautomat, 1.700 m²</t>
  </si>
  <si>
    <t>Dorfplatz Burgstraße</t>
  </si>
  <si>
    <t>beschädigt, gepflastert, inkl. Brunnen, Bänke, Tische, 170 m²</t>
  </si>
  <si>
    <t>Dorfplatz Pfarrgarten</t>
  </si>
  <si>
    <t>beschädigt, gepflastert, inkl. Pergola, 360 m²</t>
  </si>
  <si>
    <t>Franz-Trarbach-Platz</t>
  </si>
  <si>
    <t>stark beschädigt, gepflastert, inkl. großes Blumenbeet, 2 Bänke, 2 Fahnenmasten, 2 Transparente, 250 m²</t>
  </si>
  <si>
    <t>Weinköniginnenplatz</t>
  </si>
  <si>
    <t>zerstört. Grünfläche, inkl. 2 Fahnenmasten, 1 schmiedeeisernes Transparent, 1 Holzfass, 30 Weinstöcke, Blumenbeet, 1 Bank, 500 m²</t>
  </si>
  <si>
    <t>Ahrradweg Dernau-Marienthal</t>
  </si>
  <si>
    <t>Mathias Heiligenhaus</t>
  </si>
  <si>
    <t>Bildstock Denkmal Hauptstr</t>
  </si>
  <si>
    <t>Bildstock Denkmal Burgstr</t>
  </si>
  <si>
    <t>Bildstock Denkmal B267</t>
  </si>
  <si>
    <t>Ausschankgebäude am Festplatz Dernau</t>
  </si>
  <si>
    <t>Totalschaden. Ausschankgebäude zerstört, inkl. Theke, Küchenzeile, Regale, Kühlschränke, Fensterläden, Alu-Rollladen, Spülmaschine, Technikraum mit Inventar</t>
  </si>
  <si>
    <t>Toilettenanlage Festplatz Dernau</t>
  </si>
  <si>
    <t>Totalschaden. Toilettengebäude zerstört (3x Herren, 2x Damen), Technikraum, Abstellraum, 2 Lagerräume, 1 Haltestelle</t>
  </si>
  <si>
    <t>Temporäre Verkehrssicherung - Dernau</t>
  </si>
  <si>
    <t>Straßenschilder - Dernau</t>
  </si>
  <si>
    <t>beschädigt 50 Schilder geschätzt</t>
  </si>
  <si>
    <t>Fischweiher Marienthal</t>
  </si>
  <si>
    <t>zerstört, 1500 m²</t>
  </si>
  <si>
    <t>Spielplatz Hardtbergstraße Dernau</t>
  </si>
  <si>
    <t>zerstört, 200 m²</t>
  </si>
  <si>
    <t>Spielpatz Bonner Straße Dernau</t>
  </si>
  <si>
    <t>beschädigt, 900 m²</t>
  </si>
  <si>
    <t>Sportheim Dernau</t>
  </si>
  <si>
    <t>Stark beschädigt, kein Gutachten. BGF 275 m²</t>
  </si>
  <si>
    <t>Instandsetzung des Gebäudes.</t>
  </si>
  <si>
    <t>Tennisplatzgebäude Dernau</t>
  </si>
  <si>
    <t>Totalschaden. BGF ca. 130 m²</t>
  </si>
  <si>
    <t>Sportplatz Dernau (Vor Müllert)</t>
  </si>
  <si>
    <t>schwer beschädigt, inkl. Kunstrasenplatz, Bolzplatz, Einfriedung, Eingangstor, 3 Flutlichtmasten, 6 Bänke, Tribüne, Geländer, 100m-Tartanbahn, Weitsprunganlage, Kugelstoßanlage, Hochsprunganlage, Gerätehaus, 9.500 m²</t>
  </si>
  <si>
    <t>Tennisplätze Dernau</t>
  </si>
  <si>
    <t>zerstört, inkl. 3 Ascheplätze, Flutlichtanlage (1 Platz), Bewässerungsanlage, Ballfangzaunanlage, 4.300 m²</t>
  </si>
  <si>
    <t>Friedenstr - Straßenkörper</t>
  </si>
  <si>
    <t>275m, beschädigt; 2.338 m2 beidseitiger Gehweg</t>
  </si>
  <si>
    <t>Gartenstraße (befestigt) - Straßenkörper</t>
  </si>
  <si>
    <t>290m, beschädigt; 1.740 m²</t>
  </si>
  <si>
    <t>Gartenstraße (unbefestigt) - Straßenkörper</t>
  </si>
  <si>
    <t>11m, beschädigt; 66 m²</t>
  </si>
  <si>
    <t>80m, beschädigt, Kollateralschäden; 240 m2</t>
  </si>
  <si>
    <t>35m, beschädigt, Kollateralschäden; 175 m² einseitiger Gehweg</t>
  </si>
  <si>
    <t>Bonner Straße - Straßenkörper</t>
  </si>
  <si>
    <t>480m, beschädigt; 3.168 m² beidseitiger Gehweg</t>
  </si>
  <si>
    <t>Im Guten Acker - Straßenkörper</t>
  </si>
  <si>
    <t>200m, beschädigt inkl. Wendehammer; 1.000 m²</t>
  </si>
  <si>
    <t>Steinbergsmühle - Straßenkörper</t>
  </si>
  <si>
    <t>215m, zerstört; 792 m²</t>
  </si>
  <si>
    <t>Bachstraße (inkl. Stichstraße) - Straßenkörper</t>
  </si>
  <si>
    <t>465m, beschädigt, Kollateralschäden; 3069m²</t>
  </si>
  <si>
    <t>100m, beschädigt; 660 m² beidseitiger Gehweg</t>
  </si>
  <si>
    <t>Bungertstraße - Straßenkörper</t>
  </si>
  <si>
    <t>350m, beschädigt, Kollateralschäden; 2.625 m² beidseitiger Gehweg</t>
  </si>
  <si>
    <t>Burgunder Straße - Straßenkörper</t>
  </si>
  <si>
    <t>125m, beschädigt; 1.063 m² beidseitiger Gehweg</t>
  </si>
  <si>
    <t>Hardtbergstraße - Straßenkörper</t>
  </si>
  <si>
    <t>640m, beschädigt; 5.440 m² beidseitiger Gehweg</t>
  </si>
  <si>
    <t>Mahrweg - Straßenkörper</t>
  </si>
  <si>
    <t>225m, beschädigt; 1.913 m² beidseitiger Gehweg</t>
  </si>
  <si>
    <t>Pfarrgarten - Straßenkörper</t>
  </si>
  <si>
    <t>365m, beschädigt; 3.103 m² beidseitiger Gehweg</t>
  </si>
  <si>
    <t>Wingertstraße - Straßenkörper</t>
  </si>
  <si>
    <t>345m, beschädigt. 2.933 m² beidseitiger Gehweg</t>
  </si>
  <si>
    <t>Haupstraße - Straßenkörper</t>
  </si>
  <si>
    <t>475m, beschädigt, Kollateralschäden; 3.135 m² beidseitiger Gehweg</t>
  </si>
  <si>
    <t>Zaungartenstraße - Straßenkörper</t>
  </si>
  <si>
    <t>370m, beschädigt, Kollateralschäden; 220 m² beidseitiger Gehweg</t>
  </si>
  <si>
    <t>Römerstraße - Straßenkörper</t>
  </si>
  <si>
    <t>455m, beschädigt; 3.185 m2 beidseitiger Gehweg</t>
  </si>
  <si>
    <t>Ahrweg - Straßenkörper</t>
  </si>
  <si>
    <t>1000m, beschädigt inkl. Metallgeländer; 6.600 m² einseitiger Gehweg</t>
  </si>
  <si>
    <t>Im Burggarten - Straßenkörper</t>
  </si>
  <si>
    <t>255m, beschädigt; 1.683 m² einseitiger Gehweg</t>
  </si>
  <si>
    <t>Im Auel - Straßenkörper</t>
  </si>
  <si>
    <t>450m, beschädigt; 4.050 m²</t>
  </si>
  <si>
    <t>Linksabbiegespur an der B267 (zum Gewerbegebiet) - Straßenkörper</t>
  </si>
  <si>
    <t>175m, beschädigt; 578 m²</t>
  </si>
  <si>
    <t>Butterweg - Straßenkörper</t>
  </si>
  <si>
    <t>40m, beschädigt; 120 m²</t>
  </si>
  <si>
    <t>Straßenbeleuchtung OG Dernau</t>
  </si>
  <si>
    <t>Bisher keine Rückmeldung über die Anzahl der beschädigten Straßenbeleuchtung. Vorerst Annahme: 7.580 m Straßen waren überflutet. Bei 25% davon ist die Beleuchtung beschädigt</t>
  </si>
  <si>
    <t>Temporäre Straßenbeleuchtung OG Dernau</t>
  </si>
  <si>
    <t>Maibaumloch und Sitzecke aus Grauwacke (Parkplatz vor Posten 6), diverse Bänke und Tische in Dernau und Marienthal</t>
  </si>
  <si>
    <t>Ahrwanderweg</t>
  </si>
  <si>
    <t>zerstört, ca. 475 m</t>
  </si>
  <si>
    <t>zerstört. 740 m,1.850 m²</t>
  </si>
  <si>
    <t>leicht beschädigt, 930 m, 2.325 m²</t>
  </si>
  <si>
    <t>zerstört, 240 m, 600 m²</t>
  </si>
  <si>
    <t>Wirtschaftsweg unbefestigt (Verlängerung Im Auel)</t>
  </si>
  <si>
    <t>Wirtschaftswege unbefestigt OG Dernau</t>
  </si>
  <si>
    <t>beschädigt, insgesamt 5.150 m, 12.875 m²</t>
  </si>
  <si>
    <t>zerstört, 180 m, 450 m²</t>
  </si>
  <si>
    <t>Wirtschaftswege befestigt OG Dernau</t>
  </si>
  <si>
    <t>beschädigt, 270 m, 675 m²</t>
  </si>
  <si>
    <t>Ortsgemeinde: Dernau</t>
  </si>
  <si>
    <t>Anpassung der Bebauungspläne aufgrund vorläufiger besonderer Gefährungsbereiche seitens der Struktur- und Genehmigungsdirektion Nord - Dernau</t>
  </si>
  <si>
    <t>Ortsgemeinde: Mayschoß - Ortsteil: Mayschoß</t>
  </si>
  <si>
    <t>Brücke Sportplatz</t>
  </si>
  <si>
    <t>Brücke weggerissen</t>
  </si>
  <si>
    <t>Ersatzneubau erforderlich; 50% Zuschlag, da Brücke wegen Absenkung des Ufers voraussichtlich länger wird</t>
  </si>
  <si>
    <t>Ortsgemeinde Mayschoß MA</t>
  </si>
  <si>
    <t>Ortsgemeinde: Mayschoß - Ortsteil: Laach</t>
  </si>
  <si>
    <t>Brücke Laach (St. Anna Brücke)</t>
  </si>
  <si>
    <t>Brücke Bahnhof</t>
  </si>
  <si>
    <t>Brücke beschädigt (1cm Versatz)</t>
  </si>
  <si>
    <t>Überprüfung der Festigkeit, stabilisierende Maßnahmen, Erneuerung Geländer; Belag und Anschlussgeländer zur Straße</t>
  </si>
  <si>
    <t>Widerlager und Zuwegung für Behelfsbrücke Mayschoß</t>
  </si>
  <si>
    <t>Brücke Michaelishof</t>
  </si>
  <si>
    <t>Geländer Nord stark deformiert</t>
  </si>
  <si>
    <t>Brückengeländer Nord komplett abbrechen und erneuern</t>
  </si>
  <si>
    <t>Brücke Im Weiher</t>
  </si>
  <si>
    <t>Geländer nur provisorisch; Durchflussquerschnitt gering</t>
  </si>
  <si>
    <t>Geländer neu</t>
  </si>
  <si>
    <t>Brücke Radweg am Saffenburger  Tunnel</t>
  </si>
  <si>
    <t>Bauwerk wurde komplett zerstört.</t>
  </si>
  <si>
    <t>Ersatzneubau einer Radwegbrücke</t>
  </si>
  <si>
    <t>Bodenaustausch und Wiederherstellung der Fläche der temporären Schuttdeponien - Mayschoß</t>
  </si>
  <si>
    <t>1 Schuttdeponie in der Ortslage Mayschoß, ca. 17.000 m²</t>
  </si>
  <si>
    <t>Ortsgemeinde: Mayschoß - Ortsteil: Mayschoß, Laach</t>
  </si>
  <si>
    <t>Rotweinstraße B267 Mayschoß - Gehweg</t>
  </si>
  <si>
    <t>4.800 m größtenteils zerstört, teilweise beidseitiger Gehweg</t>
  </si>
  <si>
    <t>Bäume am Bahnhof Mayschoß - Grünfläche / Bäume</t>
  </si>
  <si>
    <t>22 Bäume inkl. Standsicherung weggeschwemmt</t>
  </si>
  <si>
    <t>Busparkplatz am Bahnhof Mayschoß</t>
  </si>
  <si>
    <t>größtenteils zerstört, Asphaltbelag weggespült, Vergitterung Unterführung zerstört; 4.000 m²</t>
  </si>
  <si>
    <t>Wohnmobilstellplatz</t>
  </si>
  <si>
    <t>stark beschädigt, asphaltiert, inkl. Beleuchtung, 3 Stromladestationen, Sanitärentsorgungsstelle, 6.500 m²</t>
  </si>
  <si>
    <t>größtenteils zerstört, wassergebundene Decke, inkl. Schranke, Poller, Parkscheinautomat, Geländer, Buswartehalle und Maibaumloch, 2.600 m²</t>
  </si>
  <si>
    <t>Parkplatz Laach 1</t>
  </si>
  <si>
    <t>zerstört, wassergebundene Decke, inkl. Parkscheinautomat, Bänke, Tische, Geländer, 2.500 m²</t>
  </si>
  <si>
    <t>Parkplatz Kriegerdenkmal</t>
  </si>
  <si>
    <t>zerstört, gepflastert, 800 m²</t>
  </si>
  <si>
    <t>Parkplatz Laach 2</t>
  </si>
  <si>
    <t>zerstört, wassergebundene Decke, 400 m²</t>
  </si>
  <si>
    <t>Parkplatz Etzardstraße</t>
  </si>
  <si>
    <t>zerstört, gepflastert, 360 m²</t>
  </si>
  <si>
    <t>Waagplatz</t>
  </si>
  <si>
    <t>Beschädigt, gepflastert, inkl. Dorfbrunnen, 10 Bäume, 4 Bänke, 2 Schirme, Beleuchtung, 2.500 m²</t>
  </si>
  <si>
    <t>Ortsgemeinde: Mayschoß - Ortsteil: Mayschoß, Laach, Lochmühle</t>
  </si>
  <si>
    <t>Ahrradweg Mayschoß-Rech und Mayschoß-Reimerzhoven</t>
  </si>
  <si>
    <t>Weinbrunnen Mayschoß</t>
  </si>
  <si>
    <t>Neubau und Ersatz für Inventar.</t>
  </si>
  <si>
    <t>Steelen am Ortsein- und ausgang</t>
  </si>
  <si>
    <t>Totalschaden, zwei künstlerisch gestaltete Metallsteelen weggeschwemmt</t>
  </si>
  <si>
    <t>Neubeschaffung</t>
  </si>
  <si>
    <t>Partnerschaftstafel St. Jordi</t>
  </si>
  <si>
    <t>Einrahmung und Dach beschädigt; durch Schlamm verschmutzt</t>
  </si>
  <si>
    <t>Toilettenhaus altes Feuerwehrgebäude</t>
  </si>
  <si>
    <t>Kunstobjekte/Projekte Jugendtreff</t>
  </si>
  <si>
    <t>Finanzmittel zur Erstellung neuer Kunstwerke</t>
  </si>
  <si>
    <t>Schlüsselanlage Gemeindehaus</t>
  </si>
  <si>
    <t>Fast alle Schlüssel befanden sich im Hause des BM und sind von der Flut zerstört worden.</t>
  </si>
  <si>
    <t>Einbau einer neuen Schließanlage</t>
  </si>
  <si>
    <t>Exponate am Eurode-Platz</t>
  </si>
  <si>
    <t>durch die Partnergemeinde zur Verfügung gestellten Unikate wurden beschädigt (alte Kohle-Lore, Edelstahlnadel, Glasplatten etc.)</t>
  </si>
  <si>
    <t>Kriegerdenkmal</t>
  </si>
  <si>
    <t>Beschädigt inkl. Grünanlage und Einfriedung</t>
  </si>
  <si>
    <t>Kreuzwegstationen entlang Tankenbach</t>
  </si>
  <si>
    <t>13 Stück, beschädigt</t>
  </si>
  <si>
    <t>Dorfbrunnen Mayschoß</t>
  </si>
  <si>
    <t>Ummantelung und Becken beschädigt</t>
  </si>
  <si>
    <t>Wasser- und Stromleitung zur Burgruine</t>
  </si>
  <si>
    <t>Anschlüsse für Strom und Wasser am Sportplatz zerstört inkl. Druckerhöhungsanlage, ca. 500 m</t>
  </si>
  <si>
    <t>Wiederherstellung durch Transformator WestNetz, Brunnenbohrung und Pumpenwerk vom Sportplatz</t>
  </si>
  <si>
    <t>Absperrgeländer und Zaun am Radweg</t>
  </si>
  <si>
    <t>beschädigt, je 3.200 m</t>
  </si>
  <si>
    <t>Temporäre Verkehrssicherung - Mayschoß</t>
  </si>
  <si>
    <t>Straßenschilder - Mayschoß</t>
  </si>
  <si>
    <t>beschädigt 25 Schilder geschätzt</t>
  </si>
  <si>
    <t>Spielplatz Im Auel Mayschoß</t>
  </si>
  <si>
    <t>beschädigt, 730 m²</t>
  </si>
  <si>
    <t>Sportheim Mayschoß</t>
  </si>
  <si>
    <t>Totalschaden. Gebäude mit Küche, Aufenthaltsraum, Vorratsraum, WCs, Umkleiden, Heizungsraum mit Ölheizung, Dachgeschoss mit gelagertem Material (Bänke, Tische, Netze, Fußbälle, Trainingsutensilien etc) musste abgerissen werden. BGF 140m2.</t>
  </si>
  <si>
    <t>Sportplatz Mayschoß</t>
  </si>
  <si>
    <t>zerstört, Sportplatz weggespült, inkl. 4 Tore, 5 Flutlichtmasten, Grillplatz mit Schwenkgrill, Bouleplatz mit Sitzbänken und Stühlen, 6.825 m²</t>
  </si>
  <si>
    <t>Wiederherstellung Sport- und Freizeitflächen einschließlich der Aufbauten</t>
  </si>
  <si>
    <t>830m, beschädigt, inkl. Kollateralschäden, da als Umleitungsstrecke benutzt; 6.308 m² beidseitiger Gehweg</t>
  </si>
  <si>
    <t>Etzhardstraße - Straßenkörper</t>
  </si>
  <si>
    <t>320m, beschädigt, inkl. Kollateralschäden, da als Umleitungsstrecke benutzt; 1.920 m²</t>
  </si>
  <si>
    <t>Etzhardgasse - Straßenkörper</t>
  </si>
  <si>
    <t>105m, beschädigt; 210 m²</t>
  </si>
  <si>
    <t>Waagstraße - Straßenkörper</t>
  </si>
  <si>
    <t>205m, beschädigt; 718 m²</t>
  </si>
  <si>
    <t>300m, beschädigt, inkl. Kollateralschäden, da als Umleitungsstrecke benutzt; 1.200 m² einseitiger Gehweg</t>
  </si>
  <si>
    <t>Tiergartenstraße - Straßenkörper</t>
  </si>
  <si>
    <t>310m, beschädigt;1643 m²</t>
  </si>
  <si>
    <t>Sonnscheidstraße - Straßenkörper</t>
  </si>
  <si>
    <t>350m, beschädigt, teilweise überspült, 1.575 m²</t>
  </si>
  <si>
    <t>Notzufahrt von Kalenborn nach Mayschoß (temp. Maßnahme)</t>
  </si>
  <si>
    <t>1400m, temp. Zufahrt; 4.200 m²</t>
  </si>
  <si>
    <t>Temporäre Herstellung</t>
  </si>
  <si>
    <t>In der Rutsch (Verbindung Waagstr und Bungertstr) - Straßenkörper</t>
  </si>
  <si>
    <t>90m, beschädigt; 270 m²</t>
  </si>
  <si>
    <t>Verbindung Bungertstr und Rotweinstr - Straßenkörper</t>
  </si>
  <si>
    <t>100m, beschädigt; 200 m²</t>
  </si>
  <si>
    <t>Rotweinstraße (Stichstraße) - Straßenkörper</t>
  </si>
  <si>
    <t>Ortsgemeinde: Mayschoß - Ortsteil: Lochmühle</t>
  </si>
  <si>
    <t>Hinter der Mühle - Straßenkörper</t>
  </si>
  <si>
    <t>200m, beschädigt; 800 m²</t>
  </si>
  <si>
    <t>Altenbergstraße - Straßenkörper</t>
  </si>
  <si>
    <t>60m, beschädigt; 120 m²</t>
  </si>
  <si>
    <t>50m, beschädigt; 150 m²</t>
  </si>
  <si>
    <t>Dorfstraße (2 Stichgassen) - Straßenkörper</t>
  </si>
  <si>
    <t>70m, beschädigt; 175 m²</t>
  </si>
  <si>
    <t>Fuhrweg - Straßenkörper</t>
  </si>
  <si>
    <t>325m, beschädigt; 1.723 m²</t>
  </si>
  <si>
    <t>Zufahrt zum Spielplatz Im Auel - Straßenkörper</t>
  </si>
  <si>
    <t>60m, beschädigt, 180 m² unbefestigt</t>
  </si>
  <si>
    <t>Beleuchtung Radtunnel Mayschoß</t>
  </si>
  <si>
    <t>Anschlüsse, Schalter, Leitungen weggeschwemmt bzw. beschädigt, ca. 200 m Länge</t>
  </si>
  <si>
    <t>Straßenbeleuchtung OG Mayschoß</t>
  </si>
  <si>
    <t>ca. 50 Leuchten zerstört entlang B267, inkl. 7 Stromverteilerkästen</t>
  </si>
  <si>
    <t>Temporäre Straßenbeleuchtung OG Mayschoß</t>
  </si>
  <si>
    <t>Straßenmöblierung OG Mayschoß</t>
  </si>
  <si>
    <t>Aushang-/Schaukästen: 3 Stück</t>
  </si>
  <si>
    <t>Stützmauer Ahrufermauer Mayschoß (B267)</t>
  </si>
  <si>
    <t>teilweise weggerissen, 2.100 m</t>
  </si>
  <si>
    <t>Wiederherstellung und leichte Erhöhung im Rahmen des Hochwasserschutzes</t>
  </si>
  <si>
    <t>Brauchwasserbrunnen Hinter der Mühle</t>
  </si>
  <si>
    <t>Pumpe, Steigrohr, Ausgussrohr, Elektroanschlüsse zerstört; Bohrloch verschüttet</t>
  </si>
  <si>
    <t>Brauchwasserbrunnen Sportplatz</t>
  </si>
  <si>
    <t>leicht beschädigt, Abbrüche und Ausfliessungen, 1.410 m, 4.230 m²</t>
  </si>
  <si>
    <t>Wiederherstellung der Oberfläche mit ordnungsgemäßer Wasserführung</t>
  </si>
  <si>
    <t>Wirtschaftsweg als Verbindung zur Notzufahrt Kalenborn-Mayschoß</t>
  </si>
  <si>
    <t>zerstört, war teilweise asphaltiert, 380 m, 1.140 m²</t>
  </si>
  <si>
    <t>beschädigt, 160 m, 400 m²</t>
  </si>
  <si>
    <t>Wirtschaftswege unbefestigt OG Mayschoß</t>
  </si>
  <si>
    <t>Haus Rubitsky</t>
  </si>
  <si>
    <t>Miete der Kirche zu Versammlungs- und Lagerzwecken</t>
  </si>
  <si>
    <t>Diverse Beschädigungen, ein Türschloss defekt gegangen  etc. (Kollateralschäden).</t>
  </si>
  <si>
    <t>Ortsgemeinde: Mayschoß</t>
  </si>
  <si>
    <t>Anpassung der Bebauungspläne aufgrund vorläufiger besonderer Gefährungsbereiche seitens der Struktur- und Genehmigungsdirektion Nord - Mayschoß</t>
  </si>
  <si>
    <t>Ortsgemeinde: Ahrbrück - Ortsteil: Pützfeld</t>
  </si>
  <si>
    <t>Brücke Pützfeld</t>
  </si>
  <si>
    <t>sehr starke Beschädigungen an einem Brückenbogen;  Widerlager beschädigt; Geländer fehlt;</t>
  </si>
  <si>
    <t>Gutachten liegt nicht vor. 100% der Kosten für Ersatzneubau berücksichtigt; Durchflussquerschnitt ist zu prüfen</t>
  </si>
  <si>
    <t>Ortsgemeinde Ahrbrück AB</t>
  </si>
  <si>
    <t>Ortsgemeinde: Ahrbrück - Ortsteil: Brück</t>
  </si>
  <si>
    <t>Unterführung Ahrradweg</t>
  </si>
  <si>
    <t>Beschädigt, bereits abgetragen</t>
  </si>
  <si>
    <t>Ersatzneubau Fußgänger-/Radwegbrücke</t>
  </si>
  <si>
    <t>Ortsgemeinde: Ahrbrück - Ortsteil: Ahrbrück</t>
  </si>
  <si>
    <t>Brücke Kindergarten (Fußgänger) Holzbrücke</t>
  </si>
  <si>
    <t>Ersatzneubau von Unter- und Überbau; Vergrößerung Durchflussquerschnitt zu prüfen</t>
  </si>
  <si>
    <t>Brücke Sudetenstrasse</t>
  </si>
  <si>
    <t>Detaillierte Beschreibung der Schäden gemäß Gutachten der DEKRA</t>
  </si>
  <si>
    <t>Beschädigungsgrad wegen fehlendem Gutachten schwer abschätzbar; 25% der Kosten für Ersatzneubau berücksichtigt</t>
  </si>
  <si>
    <t>Brücke Denntalstrasse Kesselinger Bach</t>
  </si>
  <si>
    <t>Geländer beidseitig anbringen; Kolkschutz im Bereich der Brücke; Sonstiges</t>
  </si>
  <si>
    <t>Brücke Ermlandstrasse Kesselinger Bach</t>
  </si>
  <si>
    <t>Brücke Mühlenstraße</t>
  </si>
  <si>
    <t>Brücke Rochusstraße</t>
  </si>
  <si>
    <t>Brüstung stark beschädigt; provisorische Absturzsicherung;</t>
  </si>
  <si>
    <t>Brüstung/Geländer wieder herstellen; Freigespülte Böschung wurde bereits wieder verfüllt; Durchflussquerschnitt zu prüfen</t>
  </si>
  <si>
    <t>Widerlager und Zuwegung für Behelfsbrücke Brück</t>
  </si>
  <si>
    <t>Bürgerhaus "Alter Bahnhof" Ahrbrück</t>
  </si>
  <si>
    <t>KG und EG beschädigt, inkl. Heizung. Schaden am Gebäude,&amp;nbsp; Schaden an Außenanlagen und Inventar.</t>
  </si>
  <si>
    <t>Instandsetzung der Schäden am Gebäude und an den Außenanlagen. Ersetzen des Inventars.</t>
  </si>
  <si>
    <t>Bushaltestelle Ahrbrück</t>
  </si>
  <si>
    <t>Neubau des Gebäudes. Ersetzten des Inventars.</t>
  </si>
  <si>
    <t>Wartehäuschen am Fahrradweg</t>
  </si>
  <si>
    <t>Totalschaden. Schaden am Gebäude.. Schaden Inventar.</t>
  </si>
  <si>
    <t>Bushaltestelle Steinerbergstraße</t>
  </si>
  <si>
    <t>Grundstück Campingplatz Europa</t>
  </si>
  <si>
    <t>14300 m² Platz zerstört, inkl. 300 m Zuwegung</t>
  </si>
  <si>
    <t>Form der Wiederherstellung ist zu klären</t>
  </si>
  <si>
    <t>Grundstück Campingplatz Leuer</t>
  </si>
  <si>
    <t>11000 m² Platz zerstört</t>
  </si>
  <si>
    <t>Ortsgemeinde: Ahrbrück - Ortsteil: Brück, Pützfeld</t>
  </si>
  <si>
    <t>Bodenaustausch und Wiederherstellung der Fläche der temporären Schuttdeponien - Brück und Pützfeld</t>
  </si>
  <si>
    <t>2 Schuttdeponien in den Ortslagen:
Pützfeld (Campingplatz Europa), ca. 48.000 m²
Brück (Campingplatz Leuer), ca. 10.000 m²</t>
  </si>
  <si>
    <t>Bachdurchlass Weidenbach (Ermlandstraße)</t>
  </si>
  <si>
    <t>Bachdurchlässe Hirschbach</t>
  </si>
  <si>
    <t>3 Stück beschädigt</t>
  </si>
  <si>
    <t>Ortsgemeinde: Ahrbrück - Ortsteil: Ahrbrück, Brück, Pützfeld</t>
  </si>
  <si>
    <t>Bachdurchlässe Wirtschaftswege OG Ahrbrück</t>
  </si>
  <si>
    <t>17 Stück DN800 oder DN1000 beschädigt</t>
  </si>
  <si>
    <t>Hangrutsch Kesselinger Straße 17</t>
  </si>
  <si>
    <t>Hangrutsch Mühlenberg</t>
  </si>
  <si>
    <t>Hangrutsch Steinerbergstraße 5</t>
  </si>
  <si>
    <t>Linder Straße K29 - Gehweg</t>
  </si>
  <si>
    <t>100 m leicht beschädigt; einseitiger Gehweg</t>
  </si>
  <si>
    <t>Hauptstraße B257 - Gehweg</t>
  </si>
  <si>
    <t>2.600 m beschädigt; beidseitiger Gehweg</t>
  </si>
  <si>
    <t>Kesselinger Straße L85 Ahrbrück - Gehweg</t>
  </si>
  <si>
    <t>2.100 m leicht beschädigt; beidseitiger Gehweg</t>
  </si>
  <si>
    <t>Grünfläche für Mobilheime - Grünfläche / Bäume</t>
  </si>
  <si>
    <t>ca. 850 m²</t>
  </si>
  <si>
    <t>Ausgleichsfläche für temporäre Kläranlage - Grünfläche / Bäume</t>
  </si>
  <si>
    <t>ca. 5.000 m²</t>
  </si>
  <si>
    <t>Parkplatz am Friedhof</t>
  </si>
  <si>
    <t>leicht beschädigt, gepflastert, 1.800 m²</t>
  </si>
  <si>
    <t>Parkplatz Kirche</t>
  </si>
  <si>
    <t>zerstört, gepflastert, 330 m²</t>
  </si>
  <si>
    <t>Parkplatz Rother Hahn</t>
  </si>
  <si>
    <t>zerstört, wassergebundene Decke, 740 m²</t>
  </si>
  <si>
    <t>Parkplatz Bahnhof Brück</t>
  </si>
  <si>
    <t>leicht beschädigt, asphaltiert, 1.600 m²</t>
  </si>
  <si>
    <t>Dorfplatz "Der Bär"</t>
  </si>
  <si>
    <t>zerstört, 225 m², Pflasterfläche Kopfstein, inkl. Mauern, 2 höherwertige Bänke und 1 Tisch,  indirekte Brückenbeleuchtung und 4 Lampen um Altstadt Stil, Denkmal für die Befreiungskriege Vulo "Bär", Gedenktafel für 100 Jahre Ahrbrücke sowie 110-jährige Linde</t>
  </si>
  <si>
    <t>Ahrradweg Pützfeld-Kreuzberg</t>
  </si>
  <si>
    <t>Ahrradweg Brück-Hönningen</t>
  </si>
  <si>
    <t>Sängerhüsje</t>
  </si>
  <si>
    <t>Totalschaden am Gebäude. Schaden Außenanlagen.</t>
  </si>
  <si>
    <t>Neubau des Gebäudes und Außenanlagen.</t>
  </si>
  <si>
    <t>ehem. Feuerwehrgerätehaus (Roter Hahn)</t>
  </si>
  <si>
    <t>Ehem Feuerwehrgerätehaus, komplett zerstört.  Schaden Gebäude. Schaden Außenanlagen.</t>
  </si>
  <si>
    <t>Gebäude Campingplatz Europa</t>
  </si>
  <si>
    <t>Totalschaden, 2 Gebäude zerstört und abgerissen. Schaden am Gebäuden.</t>
  </si>
  <si>
    <t>Neubau des Gebäudes.</t>
  </si>
  <si>
    <t>Gebäude Campingplatz Leuer</t>
  </si>
  <si>
    <t>1 Gebäude zerstört und abgerissen. Schaden Gebäude. Schaden Inventar.</t>
  </si>
  <si>
    <t>Strommast am Festplatz Brück</t>
  </si>
  <si>
    <t>zerstört inkl. Beleuchtung und Verteilerkasten</t>
  </si>
  <si>
    <t>Bahnschotter (ehem. Bahntrasse)</t>
  </si>
  <si>
    <t>Felssicherung Sudentenstraße</t>
  </si>
  <si>
    <t>Felssturz, ca. 750 m²</t>
  </si>
  <si>
    <t>Notmaßnahme Schutzzaun, danach Felssicherung</t>
  </si>
  <si>
    <t>Temporäre Verkehrssicherung - Ahrbrück</t>
  </si>
  <si>
    <t>Straßenschilder - Ahrbrück</t>
  </si>
  <si>
    <t>Fläche für temp. Kläranlage</t>
  </si>
  <si>
    <t>Ersatzfläche für temp. Kläranlage unterhalb Kapelle</t>
  </si>
  <si>
    <t>Ersatzfläche für temp. Kläranlage unterhalb Pützfelder Kapelle</t>
  </si>
  <si>
    <t>Sportheim Ahrbrück</t>
  </si>
  <si>
    <t>Totalschaden, BGF =&gt; Grundfläche aus Liegenschaftsauszug gemessen 100 m²</t>
  </si>
  <si>
    <t>Sportplatz Ahrbrück</t>
  </si>
  <si>
    <t>stark beschädigt, 8.000 m²</t>
  </si>
  <si>
    <t>600 m, beschädigt; 3.360 m² beidseitiger Gehweg</t>
  </si>
  <si>
    <t>Dorfplatz + Unterführung - Straßenkörper</t>
  </si>
  <si>
    <t>80m, beschädigt; 396 m² beidseitiger Gehweg, inkl. ehem. Unterführung (Verbindung zur Lindener Straße)</t>
  </si>
  <si>
    <t>Pütztal - Straßenkörper</t>
  </si>
  <si>
    <t>180m, beschädigt; 2.580 m² einseitiger Gehweg</t>
  </si>
  <si>
    <t>Mühlenauel - Straßenkörper</t>
  </si>
  <si>
    <t>950m, beschädigt; 3.800 m²</t>
  </si>
  <si>
    <t>Sudetenstraße - Straßenkörper</t>
  </si>
  <si>
    <t>500m, beschädigt 3.432 m² beidseitiger Gehweg</t>
  </si>
  <si>
    <t>Denntalstraße - Straßenkörper</t>
  </si>
  <si>
    <t>500 m; beschädigt; 563 m² beidseitiger Gehweg</t>
  </si>
  <si>
    <t>Ermlandstraße - Straßenkörper</t>
  </si>
  <si>
    <t>50 m, vor und hinter der Brücke beschädigt; 40 m²</t>
  </si>
  <si>
    <t>Am Ahrufer - Straßenkörper</t>
  </si>
  <si>
    <t>200m, beschädigt; 720 m²</t>
  </si>
  <si>
    <t>115m, beschädigt; 345 m² befestigt</t>
  </si>
  <si>
    <t>Am Katzberg - Straßenkörper</t>
  </si>
  <si>
    <t>380m, beschädigt; 1.140 m² unbefestigt</t>
  </si>
  <si>
    <t>415m, beschädigt; 2.075 m²</t>
  </si>
  <si>
    <t>Rochusstraße - Straßenkörper</t>
  </si>
  <si>
    <t>140m, beschädigt durch Umleitungsverkehr wegen Brückensperrung Ermlandstraße, 560 m²</t>
  </si>
  <si>
    <t>Brunnenweg - Straßenkörper</t>
  </si>
  <si>
    <t>100m, beschädigt, stellenweise unbefestigt, 300 m²</t>
  </si>
  <si>
    <t>325m, beschädigt, 1.790 m²</t>
  </si>
  <si>
    <t>Wiesenpfad - Straßenkörper</t>
  </si>
  <si>
    <t>60m, beschädigt, 180 m²</t>
  </si>
  <si>
    <t>Temporäre Straßenbeleuchtung OG Ahrbrück</t>
  </si>
  <si>
    <t>Straßenbeleuchtung OG Ahrbrück</t>
  </si>
  <si>
    <t>67 Leuchten beschädigt</t>
  </si>
  <si>
    <t>Straßenmöblierung  OG Ahrbrück</t>
  </si>
  <si>
    <t>Aushangkästen: 3 Stück,
Begrüßungsstehlen: 2 Stück 
Bänke: 10 Stück 
Bankgruppen: 3 Stück</t>
  </si>
  <si>
    <t>zerstört, Rampe und Befestigungen weggebrochen, ca. 500 m</t>
  </si>
  <si>
    <t>Wanderweg Leyenköpfchen</t>
  </si>
  <si>
    <t>400 m zerstört, Rundwanderweg</t>
  </si>
  <si>
    <t>beschädigt, 300 m</t>
  </si>
  <si>
    <t>Wirtschaftswege OG Ahrbrück</t>
  </si>
  <si>
    <t>beschädigt, Schäden gemäß Liste vom Förster Markus Noak sowie Nachträge von OB Radermacher, insgesamt 17.800 m, 44.500 m²</t>
  </si>
  <si>
    <t>Ortsgemeinde: Ahrbrück</t>
  </si>
  <si>
    <t>Anpassung der Bebauungspläne aufgrund vorläufiger besonderer Gefährungsbereiche seitens der Struktur- und Genehmigungsdirektion Nord - Ahrbrück</t>
  </si>
  <si>
    <t>Brücke Zufahrt Kläranlage Altenahr</t>
  </si>
  <si>
    <t>Ersatzneubau; Alternativer Brückenstandort möglich</t>
  </si>
  <si>
    <t>Abwasserwerk Mittelahr - Ortsteil: Hönningen</t>
  </si>
  <si>
    <t>temporäre Kläranlage Hönningen 1000 EW</t>
  </si>
  <si>
    <t>Firma: DRK
Erdbau, Rohrleitungsbau, Kabelverlegung: 316.800 €
Techn. Ausrüstung: 100.000 €
Betriebskosten: 7.400 €/Monat x 5 Jahre</t>
  </si>
  <si>
    <t>Abwasserwerk Mittelahr AM</t>
  </si>
  <si>
    <t>Abwasserwerk Mittelahr - Ortsteil: Mayschoß</t>
  </si>
  <si>
    <t>Kläranlage Mayschoß 4000 EW</t>
  </si>
  <si>
    <t>Form des Wiederaufbaus ist zu klären</t>
  </si>
  <si>
    <t>Abwasserwerk Mittelahr - Ortsteil: Altenahr</t>
  </si>
  <si>
    <t>Kläranlage Altenahr 11000 EW</t>
  </si>
  <si>
    <t>Abwasserwerk Mittelahr - Ortsteil: Ahrbrück</t>
  </si>
  <si>
    <t>temporäre Kläranlage Brück 1500 EW</t>
  </si>
  <si>
    <t>Firma: Envimac
Erdbau, Rohrleitungsbau, Kabelverlegung: 79.200 €
Techn. Ausrüstung: 150.000 €
Mietkosten Kläranlage: 11.400 €/Monat x 5 Jahre
Betriebskosten: 7.400 €/Monat x 5 Jahre</t>
  </si>
  <si>
    <t>Abwasserwerk Mittelahr - Ortsteil: Pützfeld</t>
  </si>
  <si>
    <t>temporäre Kläranlage Pützfeld 250 EW</t>
  </si>
  <si>
    <t>Firma: Aquato
Erdbau, Rohrleitungsbau, Kabelverlegung: 132.000 €
Kläranlage: 104.000 €
Labor: 36.000 €
Miete Container: 1.300 €/Monat x 5 Jahre
Betriebskosten: 7.400 €/Monat x 5 Jahre</t>
  </si>
  <si>
    <t>Abwasserwerk Mittelahr - Ortsteil: Kreuzberg</t>
  </si>
  <si>
    <t>temporäre Kläranlage Kreuzberg 2x600 EW</t>
  </si>
  <si>
    <t>Firma: LKT
Erdbau, Rohrleitungsbau, Kabelverlegung: 364.000 €
Kläranlage: 2x 240.000 €
Betriebskosten: 7.400 €/Monat x 5 Jahre</t>
  </si>
  <si>
    <t>temporäre Kläranlage Mayschoß 600 EW</t>
  </si>
  <si>
    <t>temporäre Kläranlage Altenahr 700 EW</t>
  </si>
  <si>
    <t>Firma: ausstehend
Erdbau, Rohrleitungsbau, Kabelverlegung: 264.000 €
Kläranlage: 350.000 €
Betriebskosten: 7.400 €/Monat x 5 Jahre</t>
  </si>
  <si>
    <t>Abwasserwerk Mittelahr - Ortsteil: Liers</t>
  </si>
  <si>
    <t>Ortskanalisation Liers, inkl. Hausanschlüsse</t>
  </si>
  <si>
    <t>Schmutzwasser: 712m DN200
Regenwasser: 432m DN 250
teilweise zerstört, beschädigt oder verstopft</t>
  </si>
  <si>
    <t>Kamerabefahrung, Spülung. Reinigung, Wiederherstellung</t>
  </si>
  <si>
    <t>Ortskanalisation Hönningen, inkl. Hausanschlüsse</t>
  </si>
  <si>
    <t>Schmutzwasser: 852m DN200-400
Regenwasser: 1049m DN300-1200
Mischwasser: 272m DN350-1800
teilweise zerstört, beschädigt oder verstopft</t>
  </si>
  <si>
    <t>Abwasserwerk Mittelahr - Ortsteil: Brück</t>
  </si>
  <si>
    <t>Ortskanalisation Brück, inkl. Hausanschlüsse</t>
  </si>
  <si>
    <t>Schmutzwasser: 439m DN200-300
Regenwasser: 1060m DN200-1000
Mischwasser: 327m DN400
teilweise zerstört, beschädigt oder verstopft</t>
  </si>
  <si>
    <t>Ortskanalisation Ahrbrück, inkl. Hausanschlüsse</t>
  </si>
  <si>
    <t>Schmutzwasser: 2917m DN200-400
Regenwasser: 1686m DN200-600
teilweise zerstört, beschädigt oder verstopft</t>
  </si>
  <si>
    <t>Ortskanalisation Pützfeld, inkl. Hausanschlüsse</t>
  </si>
  <si>
    <t>Schmutzwasser: 1008m DN200-300
Regenwasser: 578m DN400-800
teilweise zerstört, beschädigt oder verstopft</t>
  </si>
  <si>
    <t>Ortskanalisation Kreuzberg, inkl. Hausanschlüsse</t>
  </si>
  <si>
    <t>Schmutzwasser: 2088m DN200-300
Regenwasser: 1915m DN300-800
Mischwasser: 95m DN150
teilweise zerstört, beschädigt oder verstopft</t>
  </si>
  <si>
    <t>Ortskanalisation Altenahr, inkl. Hausanschlüsse</t>
  </si>
  <si>
    <t>Schmutzwasser: 1454m DN200-300
Regenwasser: 1663m DN250-500
Mischwasser: 734m DN250-500
Verrohrung Roßbach: 1230m DN1800
teilweise zerstört, beschädigt oder verstopft</t>
  </si>
  <si>
    <t>Abwasserwerk Mittelahr - Ortsteil: Altenburg</t>
  </si>
  <si>
    <t>Ortskanalisation Altenburg, inkl. Hausanschlüsse</t>
  </si>
  <si>
    <t>Schmutzwasser: 2423m DN200-400
Regenwasser: 2438m DN200-800
Mischwasser: 195m DN300-400
teilweise zerstört, beschädigt oder verstopft</t>
  </si>
  <si>
    <t>Abwasserwerk Mittelahr - Ortsteil: Rech</t>
  </si>
  <si>
    <t>Ortskanalisation Rech, inkl. Hausanschlüsse</t>
  </si>
  <si>
    <t>Schmutzwasser: 662m DN200
Regenwasser: 1072m DN300-1200
Mischwasser: 428m DN200-400
teilweise zerstört, beschädigt oder verstopft</t>
  </si>
  <si>
    <t>Abwasserwerk Mittelahr - Ortsteil: Dernau, Marienthal</t>
  </si>
  <si>
    <t>Ortskanalisation Dernau und Marienthal, inkl. Hausanschlüsse</t>
  </si>
  <si>
    <t>Schmutzwasser: 1288m DN200-400
Regenwasser: 3375m DN300-1200
Mischwasser: 4736m DN250-800
teilweise zerstört, beschädigt oder verstopft</t>
  </si>
  <si>
    <t>Abwasserwerk Mittelahr - Ortsteil: Kirchsahr, Burgsahr, Binzenbach</t>
  </si>
  <si>
    <t>Ortskanalisation Kirchsahr, Burgsahr und Binzenbach, inkl. Hausanschlüsse</t>
  </si>
  <si>
    <t>Schmutzwasser: 102m DN200
Regenwasser: 787m DN300-500
teilweise zerstört, beschädigt oder verstopft</t>
  </si>
  <si>
    <t>Abwasserwerk Mittelahr - Ortsteil: Reimerzhoven</t>
  </si>
  <si>
    <t>Ortskanalisation Reimerzhoven, inkl. Hausanschlüsse</t>
  </si>
  <si>
    <t>Schmutzwasser: 241m DN150-250
teilweise zerstört, beschädigt oder verstopft</t>
  </si>
  <si>
    <t>Ortskanalisation Mayschoß, inkl. Hausanschlüsse</t>
  </si>
  <si>
    <t>Regenwasser: 646m DN200-1000
Mischwasser: 1412m DN150-600
teilweise zerstört, beschädigt oder verstopft</t>
  </si>
  <si>
    <t>Abwasserwerk Mittelahr - Ortsteil: Kesseling</t>
  </si>
  <si>
    <t>Ortskanalisation Kessling, inkl. Hausanschlüsse</t>
  </si>
  <si>
    <t>verschlammt / verstopft</t>
  </si>
  <si>
    <t>Spülung und Kamerabefahrung</t>
  </si>
  <si>
    <t>Stauraumstollen und RÜB Altenahr 640 m3</t>
  </si>
  <si>
    <t>Anlagentechnik beschädigt, verschlammt</t>
  </si>
  <si>
    <t>Reinigung und Austausch Anlagentechnik</t>
  </si>
  <si>
    <t>Regenüberlaufbecken Mayschoß 118 m3</t>
  </si>
  <si>
    <t>Regenüberlaufbecken Brück 228 m3</t>
  </si>
  <si>
    <t>Abwasserwerk Mittelahr - Ortsteil: Marienthal</t>
  </si>
  <si>
    <t>Regenüberlaufbecken Marienthal 670 m3</t>
  </si>
  <si>
    <t>Ahrquerung (Fuhrt) zur KA Mayschoß</t>
  </si>
  <si>
    <t>Abwasserwerk Mittelahr - Ortsteil: Dernau</t>
  </si>
  <si>
    <t>Pumpwerk Dernau</t>
  </si>
  <si>
    <t>Anlagentechnik zerstört</t>
  </si>
  <si>
    <t>Abwasserwerk Mittelahr - Ortsteil: Verbandsgemeinde</t>
  </si>
  <si>
    <t>Abwasserwerk Mittelahr - erhöhte Betriebskosten</t>
  </si>
  <si>
    <t>Abwasserwerk Mittelahr - Ortsteil: Kirchsahr, Burgsahr, Binzenbach, Kreuzberg</t>
  </si>
  <si>
    <t>Verbindungssammler SW Sahrbachtal Kirchsahr-Kreuzberg</t>
  </si>
  <si>
    <t>Schmutzwasser: 8020m DN200-250
teilweise zerstört, beschädigt oder verstopft</t>
  </si>
  <si>
    <t>Abwasserwerk Mittelahr - Ortsteil: Obliers, Liers</t>
  </si>
  <si>
    <t>Druckleitung SW Liersbachtal Obliers-Liers</t>
  </si>
  <si>
    <t>Schmutzwasser: 4508m DN200
Schäden unbekannt</t>
  </si>
  <si>
    <t>Abwasserwerk Mittelahr - Ortsteil: Liers, Hönningen, Brück, Pützfeld, Kreuzberg, Altenburg, Altenahr</t>
  </si>
  <si>
    <t>Verbindungssammler MW Ahrtal (Liers-KA Mittelahr)</t>
  </si>
  <si>
    <t>Mischwasser: 10909m DN200-600
teilweise zerstört, beschädigt oder verstopft</t>
  </si>
  <si>
    <t>Abwasserwerk Mittelahr - Ortsteil: Reimerzhoven, Laach, Mayschoß</t>
  </si>
  <si>
    <t>Verbindungssammler MW Ahrtal (Reimerzhoven-KA Mayschoß)</t>
  </si>
  <si>
    <t>Mischwasser: 2464m DN 250-800
teilweise zerstört, beschädigt oder verstopft</t>
  </si>
  <si>
    <t>Abwasserwerk Mittelahr - Ortsteil: Plittersdorf</t>
  </si>
  <si>
    <t>Verbindungssammler SW Plittersdorf-Sahrbachtal</t>
  </si>
  <si>
    <t>Schmutzwasser: 1420m DN200
Schäden unbekannt</t>
  </si>
  <si>
    <t>Abwasserwerk Mittelahr - Ortsteil: Krälingen</t>
  </si>
  <si>
    <t>Verbindungssammler SW Krälingen-Sahrbachtal</t>
  </si>
  <si>
    <t>Schmutzwasser: ca. 2400m DN200
Schäden unbekannt</t>
  </si>
  <si>
    <t>Abwasserwerk Mittelahr - Ortsteil: Winnen</t>
  </si>
  <si>
    <t>Verbindungssammler SW Winnen-Sahrbachtal</t>
  </si>
  <si>
    <t>Schmutzwasser: ca. 1300m DN200
Schäden unbekannt</t>
  </si>
  <si>
    <t>Rückbau Verbindungssammler MW Ahrtal (Liers-KA Mittelahr)</t>
  </si>
  <si>
    <t>Mischwasser: 8000m DN200-600
teilweise zerstört, beschädigt oder verstopft</t>
  </si>
  <si>
    <t>Erdarbeiten, Entsorgungskosten (Asbestzementrohre), Wasserhaltung, Böschungssicherung mit Wasserbausteinen</t>
  </si>
  <si>
    <t>Geländemodellierung an Gewässern 2. Ordnung (außerorts)</t>
  </si>
  <si>
    <t>Flusslauf hat sich teilweise verändert und Böschungen wurden weggeschwemmt (außerorts):
OG Hönningen: 2.216 m
OG Ahrbrück: 2.235 m
OG Altenahr: 3.833 m
OG Mayschoß: 2.711 m
OG Rech: 814 m
OG Dernau: 666 m</t>
  </si>
  <si>
    <t>Geländemodellierung an der Ahr (Gewässer 2. Ordnung)</t>
  </si>
  <si>
    <t>Renaturierung &amp; Rekultivierung Gewässer 3. Ordnung (außerorts)</t>
  </si>
  <si>
    <t>Flora an Bachläufen (außerorts) weggeschwemmt:
Sahrbach: 7.190 m
Liersbach: 5.396 m
Vischelbach: 8.464 m
Kesselinger/Staffeler Bach: 4.927 m</t>
  </si>
  <si>
    <t>Renaturierung und Rekultivierung von Bachläufen (außerorts)</t>
  </si>
  <si>
    <t>Geländemodellierung an Gewässern 3. Ordnung (außerorts)</t>
  </si>
  <si>
    <t>Bachläufe- und Böschungen weggeschwemmt (außerorts):
Sahrbach: 7.190 m
Liersbach: 5.396 m
Vischelbach: 8.464 m
Kesselinger/Staffeler Bach: 4.927 m</t>
  </si>
  <si>
    <t>Geländemodellierung an Bachläufen (Gewässer 3. Ordnung)</t>
  </si>
  <si>
    <t>Hochwasserschutzmaßnahmen/Retentionsflächen innerhalb der Verbandsgemeinde</t>
  </si>
  <si>
    <t>Fluttunnel Altenahr</t>
  </si>
  <si>
    <t>Fluttunnel als Verbindung zwischen Altenburg und Langfigtal Ahrschleife im Hochwasserfall. Annahme: 3 m Durchmesser, 150 m lang, inkl. Ein- und Auslaufbauwerk</t>
  </si>
  <si>
    <t>Flutpolder Sahrbachtal</t>
  </si>
  <si>
    <t>Flutpolder im Sahrbachtal zur Senkung des Spitzenabflusses bei Extremhochwasserereignissen durch gezieltes Fluten von Rückhaltebecken, inkl. Deich, Einlass- und Auslassbauwerk, Rückhalteraum (Polder)</t>
  </si>
  <si>
    <t>Verrohrung Eutzenbach</t>
  </si>
  <si>
    <t>Teilweise zerstört, teilweise beschädigt
Oberer Euzenbachlauf: Böschungen und Sohle beschädigt (siehe Gutachten)
DN800, ca. 630 m</t>
  </si>
  <si>
    <t>Kesselinger Bach (in Kesseling) - Gewässer</t>
  </si>
  <si>
    <t>Schäden an Wasserbausteine, Unterspülungen, Anlandungen inkl. Einlauf Euzenbach, Bolzplatzhaus unterspült (innerhalb Ortslage Kesseling), ca. 750 m</t>
  </si>
  <si>
    <t>Wiederherstellung Bachlauf über gesamte Strecke</t>
  </si>
  <si>
    <t>Weidenbach - Gewässer</t>
  </si>
  <si>
    <t>Diverse Schäden an Bachläufen, Böschungen und Ufern innerhalb der Ortslage Kesseling, ca. 400 m</t>
  </si>
  <si>
    <t>Staffeler Bach (in Staffel) - Gewässer</t>
  </si>
  <si>
    <t>Diverse Schäden an Bachläufen, Böschungen und Ufern innerhalb der Ortslage Staffel, ca. 850 m</t>
  </si>
  <si>
    <t>Einlaufbauwerk Eutzenbach</t>
  </si>
  <si>
    <t>Geländer beschädigt, mit Geschiebe gefüllt</t>
  </si>
  <si>
    <t>Liersbach (in Obliers) - Gewässer</t>
  </si>
  <si>
    <t>Diverse Schäden an Bachläufen, Böschungen und Ufern innerhalb der Ortslage Obliers, ca. 340 m</t>
  </si>
  <si>
    <t>Geländemodellierung an Gewässern 2. Ordnung (innerorts) -  OG Hönningen</t>
  </si>
  <si>
    <t>überschwemmt und teilweise abgetragen, teilweise hat sich der Ahrverlauf verändert, innerhalb der Ortslagen Liers (590 m) und Hönningen (2.019 m)</t>
  </si>
  <si>
    <t>Liersbach (in Liers) - Gewässer</t>
  </si>
  <si>
    <t>Diverse Schäden an Bachläufen, Böschungen und Ufern innerhalb der Ortslage Liers, ca. 410 m</t>
  </si>
  <si>
    <t>Zippelsbach - Gewässer</t>
  </si>
  <si>
    <t>Mühlengraben - Gewässer</t>
  </si>
  <si>
    <t>verschlammt, verstopft, ca. 1100 m</t>
  </si>
  <si>
    <t>Bachlauf reinigen und wiederherstellen</t>
  </si>
  <si>
    <t>Zulaufbauwerk Mühlgraben inkl. Schieber</t>
  </si>
  <si>
    <t>Regenrückhaltebecken Zippelsbach (Naturbecken)</t>
  </si>
  <si>
    <t>Vischelbach (in Berg) - Gewässer</t>
  </si>
  <si>
    <t>Diverse Schäden an Bachläufen, Böschungen und Ufern, ca 4500 m</t>
  </si>
  <si>
    <t>Bach im Wadental - Gewässer</t>
  </si>
  <si>
    <t>Diverse Schäden an Bachläufen, Böschungen und Ufern</t>
  </si>
  <si>
    <t>Wiederherstellung bereits erfolgt, Rechnung von Fa. Belfor liegt vor</t>
  </si>
  <si>
    <t>Sahrbach (in Kirchsahr) - Gewässer</t>
  </si>
  <si>
    <t>Diverse Schäden an Bachläufen, Böschungen und Ufern innerhalb der Ortslagen:
Kirchsahr: ca. 450 m, Arbeiten bereits ausgeführt
Binzenbach: ca. 960 m, Arbeiten bereits ausgeführt
Burgsahr: ca. 230 m, Arbeiten bereits ausgeführt</t>
  </si>
  <si>
    <t>Effelsberger Bach - Gewässer</t>
  </si>
  <si>
    <t>Diverse Schäden an Bachläufen, Böschungen und Ufern ca. 1.600 m, Arbeiten bereits ausgeführt</t>
  </si>
  <si>
    <t>Bachverrohrung Bärenbach</t>
  </si>
  <si>
    <t>unterer Teil und Auslauf beschädigt, DN1200 oder DN1400, ca. 450 m</t>
  </si>
  <si>
    <t>Bachverrohrung Nollbach</t>
  </si>
  <si>
    <t>DN800 beschädigt, mehrere Teilstücke ca. 245 m</t>
  </si>
  <si>
    <t>Geländemodellierung an Gewässern 2. Ordnung (innerorts) - OG Rech</t>
  </si>
  <si>
    <t>überschwemmt und teilweise abgetragen, teilweise hat sich der Ahrverlauf verändert, innerhalb der Ortslage Rech (958 m)</t>
  </si>
  <si>
    <t>Vischelbach (in Kreuzberg) - Gewässer</t>
  </si>
  <si>
    <t>Diverse Schäden an Bachläufen, Böschungen und Ufern innerhalb der Ortslage Kreuzberg, ca 365 m</t>
  </si>
  <si>
    <t>Verrohrung Roßbach</t>
  </si>
  <si>
    <t>DN1800, Gesamtlänge ca. 1.230 m, unterer Teil (ca. 100 m) und Auslauf in die Ahr beschädigt</t>
  </si>
  <si>
    <t>Geländemodellierung an Gewässern 2. Ordnung (innerorts) - OG Altenahr</t>
  </si>
  <si>
    <t>überschwemmt und teilweise abgetragen, teilweise hat sich der Ahrverlauf verändert, innerhalb der Ortslagen Altenahr, Altenburg, Kreuzberg (3.830 m) und Reimerzhoven (264 m)</t>
  </si>
  <si>
    <t>Sahrbach (in Kreuzberg) - Gewässer</t>
  </si>
  <si>
    <t>Diverse Schäden an Bachläufen, Böschungen und Ufern innerhalb der Ortslage Kreuzberg, ca. 650 m</t>
  </si>
  <si>
    <t>Bachverrohrung Kratzenbach</t>
  </si>
  <si>
    <t>zerstört, 400 m, DN800, inkl. Auslass in die Ahr</t>
  </si>
  <si>
    <t>Bachverrohrung Orbach</t>
  </si>
  <si>
    <t>DN600 beschädigt, ca. 275 m</t>
  </si>
  <si>
    <t>Steinbergsbach - Gewässer</t>
  </si>
  <si>
    <t>Böschung zum Wirtschaftsweg hin beschädigt, ca. 775 m</t>
  </si>
  <si>
    <t>Schlammfangbecken und Einlaufbauwerke</t>
  </si>
  <si>
    <t>9 Schlammfangbecken und 2 Einlaufbauwerke in den Weinbergen, mglw. Beschädigt bzw. verschlammt, Untersuchung notwendig</t>
  </si>
  <si>
    <t>Geländemodellierung an Gewässern 2. Ordnung (innerorts) - OG Dernau</t>
  </si>
  <si>
    <t>überschwemmt und teilweise abgetragen, teilweise hat sich der Ahrverlauf verändert, innerhalb der Ortslagen Dernau (1.760 m) und Marienthal (157 m)</t>
  </si>
  <si>
    <t>Geländemodellierung an Gewässern 2. Ordnung (innerorts) - OG Mayschoß</t>
  </si>
  <si>
    <t>überschwemmt und teilweise abgetragen, teilweise hat sich der Ahrverlauf verändert, innerhalb der Ortslagen Mayschoß (1.343 m) und
Laach (353 m)</t>
  </si>
  <si>
    <t>Hochwasserschutzwand Laach</t>
  </si>
  <si>
    <t>zerstört, ca. 40 m lang, 150 cm hoch</t>
  </si>
  <si>
    <t>Neubeschaffung und Wiederherstellung</t>
  </si>
  <si>
    <t>Verrohrung Steinbach</t>
  </si>
  <si>
    <t>DN800 oder DN1000, Schäden zu prüfen, Kamerabefahrung notwendig, 330 m</t>
  </si>
  <si>
    <t>Verrohrung Mirbach</t>
  </si>
  <si>
    <t>DN800 oder DN1000, Schäden zu prüfen, Kamerabefahrung notwendig, 150 m</t>
  </si>
  <si>
    <t>Verrohrung Dennbach (Karl-Kaufmann-Weg)</t>
  </si>
  <si>
    <t>durch Hangwasser beschädigt, 45 m</t>
  </si>
  <si>
    <t>Geländemodellierung an Gewässern 2. Ordnung (innerorts) - OG Ahrbrück</t>
  </si>
  <si>
    <t>überschwemmt und teilweise abgetragen, teilweise hat sich der Ahrverlauf verändert, innerhalb der Ortslagen Brück und Pützfeld (2.333 m)</t>
  </si>
  <si>
    <t>kleine Bachläufe OG Ahrbrück - Gewässer</t>
  </si>
  <si>
    <t>Diverse Schäden an Bachläufen, Böschungen und Ufern in der OG Ahrbrück (insgesamt 16310m):
Asbacheifen: 750m
Mirbach: 1900m
Steinbach: 2600m
Hirschbach: 1150m
Auschbach: 2550m
Dennbach: 2500m inkl. gemauerte Einfassung beschädigt
Miedenbach: 730m
Beilsbach: 560m (nur eine Seite)
Büsenbach: 1400m
Felsenbach: 250m
Herrschbachseifen: 450m
Daufenbach: 690m (einseitig)
Katzbach: 650m
Bach ohne Namen (Lokschuppen): 130m</t>
  </si>
  <si>
    <t>Kesselinger Bach (in Ahrbrück) - Gewässer</t>
  </si>
  <si>
    <t>Kesselinger Bach: 1615 m + ca. 100 Wasserbausteine wurden weggeschwemmt</t>
  </si>
  <si>
    <t>Dennbach Uferbestigung Naturstein</t>
  </si>
  <si>
    <t>300 m Uferbefestigung mit Natursteinverblendung beschädigt</t>
  </si>
  <si>
    <t>Rathaus</t>
  </si>
  <si>
    <t>Wiederinbetriebnahme des Rathausgebäudes. TGA muss erneuert werden. Beseitigung von Wasserschäden an Wänden und Böden</t>
  </si>
  <si>
    <t>Wollnowski, Dennis, Abteilung: 1.3 Gebäude- und Grundstücksmanagement, Betriebshof, Kontakt: dennis.wollnowski@bad-neuenahr-ahrweiler.de, 02641 / 87-0</t>
  </si>
  <si>
    <t>Rathaus, Ladenlokal (Krupp-Verlag)</t>
  </si>
  <si>
    <t>Räume komplett geflutet</t>
  </si>
  <si>
    <t>Sanierung der betroffenen Bereiche. Beseitigung von Wasserschäden an Wände und Böden sowie Erneuerung der technischen Anlagen</t>
  </si>
  <si>
    <t>Altes Rathaus Bad Neuenahr</t>
  </si>
  <si>
    <t>Will, Guido, Abteilung: 1.3.1 Liegenschaftsverwaltung und Grundstücksmanagement, Kontakt: guido.will@bad-neuenahr-ahrweiler.de, 02641-87-298</t>
  </si>
  <si>
    <t>Altes Rathaus Ahrweiler</t>
  </si>
  <si>
    <t>Keller und Erdgeschoss komplett geflutet</t>
  </si>
  <si>
    <t>Donchev, Doncho, Abteilung: 1.3 Gebäude- und Grundstücksmanagement, Betriebshof, Kontakt: donche.donchev@bad-neuenahr-ahrweiler.de, 02641 / 87-158</t>
  </si>
  <si>
    <t>Stadtarchiv und TI-Blankartshof</t>
  </si>
  <si>
    <t>Keller und Touristinfo komplett geflutet, Stadtarchiv im 1. OG unversehrt.</t>
  </si>
  <si>
    <t>Beseitigung von Rissen an Innenwänden, Putzschäden an Gebäude und Nebengebäude ausbessern, Trocknungsarbeiten,  Estrich und Bodenbelag entfernen und erneuern. Schäden an Treppe beseitigen, Wand- und Deckenbeläge entsorgen und erneuern, Fenster und Türen erneuern, Elektroinstallation erneuern, Heizung erneuern, Sanitäranlagen erneuern, Toranlage in Stand setzen</t>
  </si>
  <si>
    <t>Weißer Turm</t>
  </si>
  <si>
    <t>Keller und Teile EG geflutet, Aufzugstechnik zerstört, historische Malereien im Bereich "Kapelle" beschädigt, Heizung und Lüftugnsanlage zerstört</t>
  </si>
  <si>
    <t>Beseitigung von Wasserschäden an Wänden und Böden. Technische anlagen ersetzen. Aufzugstechnik erneuern</t>
  </si>
  <si>
    <t>Feuerwehrhaus Ahrweiler</t>
  </si>
  <si>
    <t>südlicher Gebäudeteil unterspült und inzwischen abgebrochen. Haustechnik komplett zerstört, Wohnung komplett geflutet.</t>
  </si>
  <si>
    <t>Ersatzneubau an gleicher/anderer Stelle, Umfang ca. 10 Stellplätze</t>
  </si>
  <si>
    <t>Laubner, Sybille, Abteilung: 1.3 Gebäude- und Grundstücksmanagement, Betriebshof, Kontakt: sybille.laubner@bad-neuenahr-ahrweiler, 02641 / 87-198</t>
  </si>
  <si>
    <t>Feuerwehrhaus Heppingen</t>
  </si>
  <si>
    <t>diverse Rissbildungen, statisch wirksame Schäden am Bestandsgebäude</t>
  </si>
  <si>
    <t>Ersatzneubau an anderer Stelle, Umfang 3 Fahrzeuge nicht wasserführend.</t>
  </si>
  <si>
    <t>Feuerwehrgerätehaus Heimersheim</t>
  </si>
  <si>
    <t>Untergeschoss komplett unter Wasser, Haustechnik größtenteils unbrauchbar</t>
  </si>
  <si>
    <t>Beseitigung von Wasserschäden an Wände und Böden Innen und Außen. Erneuerung von technischen Anlagen. Wiederaufbau von Außenanlagen</t>
  </si>
  <si>
    <t>Feuerwehrgerätehaus BN-Helfer Zentrale</t>
  </si>
  <si>
    <t>Das Gebäude an sich ist nicht betroffen. Es wurde als Standort für die Feuerwehrhelfer aus ganz Deutschland genutzt</t>
  </si>
  <si>
    <t>Das Gebäude muss nach dem Auszug von Feuerwehrhelfern etwas renoviert werden.</t>
  </si>
  <si>
    <t>Grundschule Bad Neuenahr</t>
  </si>
  <si>
    <t>Untergeschosse und Erdgeschoss geflutet, gesamte Haustechnik komplett zerstört, Gebäudehauptverteilung, Sprachalarmierung, Heizung.
Klassencontainer und Garage auf Schulhof Totalschaden</t>
  </si>
  <si>
    <t>Schnellstmöglicher Wiederaufbau unter Berücksichtigung einer dauerhaften Fünfzügigkeit</t>
  </si>
  <si>
    <t>Grundschule Bad Neuenahr, Turnhalle</t>
  </si>
  <si>
    <t>Sporthalle komplett unter Wasser, Doppelboden irreparabel geflutet, Sanitär, Elektro, Türen, Fenster</t>
  </si>
  <si>
    <t>Aloisius-Grundschule Ahrweiler, Schule</t>
  </si>
  <si>
    <t>Untergeschosse und Erdgeschoss geflutet, gesamte Haustechnik komplett zerstört. Hauptverteilung, Sprachalarmierung, Brandmeldeanlage, Heizung komplett zerstört. Wand-, Decken-, und Bodenbeläge sind zerstört. Fenster und Türen zerstört.</t>
  </si>
  <si>
    <t>Grundschule Ahrweiler, Turnhalle</t>
  </si>
  <si>
    <t>Sporthalle komplett unter Wasser, Doppelboden irreparabel geflutet. Schadenbilder in der Bodenplatte, Heizung Gebäudehauptverteilung, Elektro</t>
  </si>
  <si>
    <t>Beseitigung von Wasserschäden und Wiederaufbau</t>
  </si>
  <si>
    <t>Grundschule Heimersheim, Schule</t>
  </si>
  <si>
    <t>Von der Flut unbetroffen, wurde als Notunterkunft hergerichtet.</t>
  </si>
  <si>
    <t>Reinigen, Herstellung Heizung und Strom. Kleinere Reparaturen durch Schäden im Zuge der Belegung als Notunterkunft</t>
  </si>
  <si>
    <t>Realschule plus, Erich Kästner Schule</t>
  </si>
  <si>
    <t>Untergeschosse und Erdgeschoss geflutet, gesamte Haustechnik komplett zerstört. Gesamte Erdgeschossfassade (Fensterelemente, Türen und Wärmedämmverbundsystem) sowie Brandabschnittstüren komplett zerstört. GHV, ELT, Sprachalarmierung, Heizungsverteilung</t>
  </si>
  <si>
    <t>Realschule plus, Sporthalle</t>
  </si>
  <si>
    <t>Sporthalle komplett unter Wasser, Doppelboden irreparabel geflutet.Lüfttung, GHV, ELT, Tribüne, Sanitär, Notbeleuchung zerstört</t>
  </si>
  <si>
    <t>Kindergarten Bad Neuenahr (Arche Noah) im MGH</t>
  </si>
  <si>
    <t>Erdgeschoss und Keller komplett geflutet, Haustechnik und Ölheizung komplett zerstört, GHV, ELT, Aufzug, Brandmeldeanlage, Einbruchmeldeanlage</t>
  </si>
  <si>
    <t>Kindergarten Gimmigen (St.Lambertus)</t>
  </si>
  <si>
    <t>keine direkten Schäden, Notbeheizung erforderlich</t>
  </si>
  <si>
    <t>Wiederherstellung von Gasanschluss</t>
  </si>
  <si>
    <t>Kindergarten Ramersbach (Sausewind)</t>
  </si>
  <si>
    <t>keine direkten Schäden Notbeheizung erforderlich</t>
  </si>
  <si>
    <t>Kindertagesstätte Bachem (Rappelkiste)</t>
  </si>
  <si>
    <t>Reinigung der Grundleitungen, Haustechnik (Heizung und Elekro) müssen ersetzt werden. Putz- und Stuckarbeiten an Wänden(WDVS,Innenputz). Bodenarbeiten (Estricharbeiten, Fliesen- und Plattenarbeiten). Fenster und Türenarbeiten. Trockenabuarbeiten. Bodenbelagsarbeiten, Elektroinstallation.  Abwasser-, Wasser-, Heizung-, und Sanitärarbeiten.</t>
  </si>
  <si>
    <t>Kita St. Mauritius Heimersheim (Dritteigentum)</t>
  </si>
  <si>
    <t>nach Mitteilung Kirche voraussichtlich wirtschaftlicher Totalschaden</t>
  </si>
  <si>
    <t>kirchliches Eigentum</t>
  </si>
  <si>
    <t>Wiemer, Herbert, Abteilung: 1.3 Gebäude- und Grundstücksmanagement, Betriebshof, Kontakt: herbert.wiemer@bad-neuenahr-ahrweiler.de, 02641-87-151</t>
  </si>
  <si>
    <t>Kita St. Pius Bad Neuenahr (Dritteigentum)</t>
  </si>
  <si>
    <t>nach Mitteilung Kirche wirtschaftlicher Totalschaden</t>
  </si>
  <si>
    <t>Kindertagesstätte Blandine-Merten-Haus</t>
  </si>
  <si>
    <t>Wirtschaftlicher Totalschaden da doppelschaliges Mauerwerk und Komplettverlust Haustechnik.</t>
  </si>
  <si>
    <t>ehem. Haus der Jugend</t>
  </si>
  <si>
    <t>Kellergeschoss und EG komplett geflutet.</t>
  </si>
  <si>
    <t>Stadtmauer</t>
  </si>
  <si>
    <t>Aus- und Unterspülungen in verschiednen Bereichen</t>
  </si>
  <si>
    <t>Westtor mit Backhaus, Heimersheim</t>
  </si>
  <si>
    <t>Wasserschäden an Wänden und Boden</t>
  </si>
  <si>
    <t>Beseitigung von Wasserschäden an Wänden und Boden</t>
  </si>
  <si>
    <t>Bürgerhaus Walporzheim / Alte Schule</t>
  </si>
  <si>
    <t>Beseitigung von Wasserschäden</t>
  </si>
  <si>
    <t>Bürgerhaus Heppingen</t>
  </si>
  <si>
    <t>Heizung zerstört</t>
  </si>
  <si>
    <t>Vereinshaus Landskr. Burgsänger</t>
  </si>
  <si>
    <t>Gemeinschaftshaus Lohrsdorf</t>
  </si>
  <si>
    <t>Bürgerzentrum Ahrweiler</t>
  </si>
  <si>
    <t>Saalfläche geflutet, Lüftungsanlage komplett zerstört</t>
  </si>
  <si>
    <t>Landskroner Festhalle Heimersheim</t>
  </si>
  <si>
    <t>keine direkten Schäden, Kosten der Notbeheizung während der Nutzung als Notunterkunft</t>
  </si>
  <si>
    <t>Backhaus Walporzheim</t>
  </si>
  <si>
    <t>Betriebshof</t>
  </si>
  <si>
    <t>große Schäden an allen Gebäuden und an der Haustechnik, Werkzeug ging zum größten Teil verloren</t>
  </si>
  <si>
    <t>Sanierung vom Sozialgebäude und Werkstattgebäude. Ersatzbeschaffung diverser Werkzeuge</t>
  </si>
  <si>
    <t>Steinborn, Ottmar, Abteilung: 1.3.3 Betriebshof, Kontakt: ottmar.steinborn@bad-neuenahr-ahrweiler.de, 02641 / 87-279</t>
  </si>
  <si>
    <t>Betriebshof III Elektrowerkstatt</t>
  </si>
  <si>
    <t>Das Gebäude ist so stark beschädigt, dass es abgerissen werden muss</t>
  </si>
  <si>
    <t>Das Gebäude liegt im Hochwasserbereich und muss neu überplant werden. Aufbau ist aktuell nicht geplant</t>
  </si>
  <si>
    <t>Betriebshof IV Geräteschuppen</t>
  </si>
  <si>
    <t>massive Schäden am Gebäude und Technik</t>
  </si>
  <si>
    <t>Beseitigung von Wasserschäden, Austausch defekter Technik und Sanitäreinrichtungen</t>
  </si>
  <si>
    <t>Lagerhalle (altes Wasserwerk, Walporzheim)</t>
  </si>
  <si>
    <t>Restaurant Kleinertz</t>
  </si>
  <si>
    <t>Untergeschoss und Erdgeschoss komplett geflutet, Haustechnik und Elektrohauptverteilung im Keller komplett zerstört, Kühlungen im Keller Totalschaden, Abwassersystem Totalschaden, Toilettenanlagen im Keller komplett zerstört im EG schwer geschädigt</t>
  </si>
  <si>
    <t>Beseitigung von Wasserschäden an Wänden und Böden. Erneuerung von Türen und Fenstern. Elektroverteilung ersetzten, Kühlanlage und Heizungsanlage ersetzen. Wasser- und Abwassersystem wiederherstellen, Sanitäranlagen tauschen. Reparatur von Lastenaufzug und Speisenaufzug. Stahltor reparieren.</t>
  </si>
  <si>
    <t>Lennéschlösschen Cafe-Restaurant, Bad Neuenahr</t>
  </si>
  <si>
    <t>Kellergeschoss und Erdgeschoss komplett geflutet, Haustechnik in großen Teilen unbrauchbar, Kühltechnik und Toiletten im Erdgeschoss Totalschaden</t>
  </si>
  <si>
    <t>Beseitigung von Wasserschäden an Wänden und Böden. Reparaturen technischer Anlagen. Wiederherstellung von Außenanlagen</t>
  </si>
  <si>
    <t>Marktgarage Ahrweiler</t>
  </si>
  <si>
    <t>Beide Untergeschosse komplett geflutet, Technik Totalschaden</t>
  </si>
  <si>
    <t>Beseitigung von Wasserschäden an Wänden und Böden. 
Austausch von technischen Anlagen</t>
  </si>
  <si>
    <t>Parkhaus Lidl</t>
  </si>
  <si>
    <t>Unteres Parkdeck bis 1.30m geflutet. Schäden an der Beleuchtung und CO2-Warnanlage. Komplette Renovierung von Wandflächen erforderlich</t>
  </si>
  <si>
    <t>Entschlammen und reinigen. Beleuchtung wieder herstellen. Hebeanlage sowie CO2-Warnanlage Instand setzen</t>
  </si>
  <si>
    <t>Keller und Ergeschoss überflutet, Heizung zerstört. Starker Schimmelbefall</t>
  </si>
  <si>
    <t>Wohnhaus 1 WE, Büroräume, Nordstraße 10</t>
  </si>
  <si>
    <t>1. KG bis zu einer Höhe von ca. 1,50 geflutet 
2. KG komplett geflutet.
Heizungsinstallation wurde zerstört
Schornsteinanlage wurde zerstört</t>
  </si>
  <si>
    <t>Wasserschäden in KG beseitigen, Heizungsinstallation ersetzen, Schornsteinanlage aufbauen</t>
  </si>
  <si>
    <t>Wohnhaus 3 WE, Nordstraße 10</t>
  </si>
  <si>
    <t>geringe Überflutung im Keller</t>
  </si>
  <si>
    <t>Beseitigung von Wasserschäden im Keller an Wänden und Böden</t>
  </si>
  <si>
    <t>Wohnhaus 3 WE, Bad Neuenahr, Danziger Straße 1</t>
  </si>
  <si>
    <t>Keller komplett geflutet, Heizungen außer Funktion. ELT Gebäudehauptverteilung zerstört. Wandflächen, Böden, Türen, Fenster und Decken im UG betroffen.</t>
  </si>
  <si>
    <t>Beseitigung von Wasserschäden an Bauteilen. Instandsetzung TGA und ELT. Türen und Fenster und Außenanalgen</t>
  </si>
  <si>
    <t>Wohnhaus 3 WE, Bad Neuenahr, Danziger Straße 3</t>
  </si>
  <si>
    <t>Beseitigung von Wasserschäden an technischen Anlagen, Wänden, Böden, Türen und Fenster</t>
  </si>
  <si>
    <t>Wohnhaus 3 WE, Bad Neuenahr, Danziger Straße 5</t>
  </si>
  <si>
    <t>Beseitigung von Wasserschäden an technischen Anlagen, Wänden, Türen, Böden und Decken</t>
  </si>
  <si>
    <t>Wohnhaus 3 WE, Bad Neuenahr, Danziger Straße 7</t>
  </si>
  <si>
    <t>Beseitigung von Wasserschäden an Wänden, Böden und technischen Anlagen</t>
  </si>
  <si>
    <t>Wohnhaus 3 WE, Bad Neuenahr, Danziger Straße 9</t>
  </si>
  <si>
    <t>Beseitigung von Wasserschäden an Wänden, Böden, Türen und Fenstern. Instandsetzung von technischen Anlagen</t>
  </si>
  <si>
    <t>Wohnhaus 3 WE, Bad Neuenahr, Danziger Straße 11</t>
  </si>
  <si>
    <t>Kurgartenstr. 13, Touristinfo</t>
  </si>
  <si>
    <t>Das Gebäude ist so stark beschädigt, dass ein Neubau als wirtschaftlicher angesehen werden kann.</t>
  </si>
  <si>
    <t>Ersatzneubau an anderer Stelle auf gleichem Grundstück wird festgelegt.</t>
  </si>
  <si>
    <t>Kurparkterrassen-Café-Restaurant</t>
  </si>
  <si>
    <t>Keller- und Erdgeschoss komplett geflutet, Büroräume im Erdgeschoss komplett geflutet, Haustechnik komplett zerstört. Technik "großer Sprudel" zerstört.</t>
  </si>
  <si>
    <t>Haustechnik muss ersetzt werden. Estrich und Putz entfernen. Wand- und Bodenbeläge erneuern. Elektroinstallation erneuern. Technik am "großen Sprudel" sanieren</t>
  </si>
  <si>
    <t>Wasserförderung, Aufbereitung, Verteilung Großer Sprudel im Gebäude Thermalbadehaus der AG</t>
  </si>
  <si>
    <t>Einrichtungen und Geräte in großen Teilen zerstört</t>
  </si>
  <si>
    <t>Beseitigung von Wasserschäden. Ersatzneubau der Technik</t>
  </si>
  <si>
    <t>Ahr-Thermen</t>
  </si>
  <si>
    <t>Freibad Ahrweiler</t>
  </si>
  <si>
    <t>Gebäude Totalschaden, Schwimmbadtechnik schwer beschädigt, Becken noch kein abschließendes Schadensbild</t>
  </si>
  <si>
    <t>TWIN Bad Neuenahr</t>
  </si>
  <si>
    <t>Freibad und Freibadtechnik stark beschädigt</t>
  </si>
  <si>
    <t>Buswartehallen</t>
  </si>
  <si>
    <t>unterschiedlich betroffen von schadenlos bis Totalschaden</t>
  </si>
  <si>
    <t>Ersatzneubau bis kleinere Reparaturen</t>
  </si>
  <si>
    <t>Kapelle Heimersheim, Göppinger Straße</t>
  </si>
  <si>
    <t>1.Kapelle wurde überflutet
2. Das Wasser stand bis ca. 1.5m hoch.
3. starke Feuchteschäden an den Wänden.
4. Ausspülungen und Ausblühungen an den Außenwänden.
5. Risse an den Wänden</t>
  </si>
  <si>
    <t>Entfernung von Putz und Farbe an den Innenwänden. Beseitigung von Wandrissen.
Beseitigung von Ausblühungen
Erneutes Verputzen und Streicheln von Wänden</t>
  </si>
  <si>
    <t>Kapelle Heimersheim</t>
  </si>
  <si>
    <t>Wasserschäden an den Wänden und Boden. 
Teilweise Unterspülungen von Außen</t>
  </si>
  <si>
    <t>Wände müssen getrocknet werden, alte Farbe muss entfernt werden und erneut gestrichen werden.
Außenanlage muss wiederhergestellt werden, Unterspülung muss verfüllt werden.</t>
  </si>
  <si>
    <t>Kapelle  'Deo-Kapelle'</t>
  </si>
  <si>
    <t>Wasserschäden an den Wänden, Innen und Außen</t>
  </si>
  <si>
    <t>Wasserschäden an den Wänden beseitigen. Nach der Trocknung muss die Putzfarbe erneut aufgebracht werden.</t>
  </si>
  <si>
    <t>Friedhofshalle Heimersheim</t>
  </si>
  <si>
    <t>Schäden an der Beschallungsanlage. Wasserschäden an Wänden und Böden</t>
  </si>
  <si>
    <t>Beschallungsanlage reparieren. Wasserschäden an Wänden und Böden beseitigen.</t>
  </si>
  <si>
    <t>Friedhofshallen+alte Kapelle Ahrtorfriedhof Ahrweiler</t>
  </si>
  <si>
    <t>Sportplatzgebäude Ahrstadion</t>
  </si>
  <si>
    <t>Keller und EG geflutet, Haustechnik weitestgehend intakt</t>
  </si>
  <si>
    <t>Beseitigung von Wasserschäden im und um das Gebäude. Teilweise Erneuerung der technischen Anlagen</t>
  </si>
  <si>
    <t>Sportplatzgebäude Walporzheim</t>
  </si>
  <si>
    <t>Sportplatzgebäude Apollinarisstadion-Neubau</t>
  </si>
  <si>
    <t>Wasserschäden an technischen Anlagen sowie Wänden und Böden. Unterspüllungen im Außenbereich</t>
  </si>
  <si>
    <t>Beseitigung von Wasserschäden am Gebäude, technischen Anlagen und Außenanlagen</t>
  </si>
  <si>
    <t>alte Tribüne Apollinarisstadion</t>
  </si>
  <si>
    <t>Wasserschäden an der Baukonstruktion, größere Risse an Wänden. Schäden an Elektroinstallation</t>
  </si>
  <si>
    <t>Beseitigung von Wasserschäden an der Baukonstruktion. Beseitigung von Rissen und Asbest-Platten. Instandsetzung von Elektroinstallation</t>
  </si>
  <si>
    <t>Vereinsheim Ahrweiler BC</t>
  </si>
  <si>
    <t>Wasserschäden am Gebäude und technischen Anlagen</t>
  </si>
  <si>
    <t>Beseitigung von Wasserschäden Böden und Wänden sowie technischen Anlagen</t>
  </si>
  <si>
    <t>Toilettenanlage Busparkplatz Ahrweiler Ahrtor</t>
  </si>
  <si>
    <t>Zuleitungen Wasser und Strom getrennt, Technik beschädigt</t>
  </si>
  <si>
    <t>Technik erneuern, Boden- und Wandfliesen und WDVS neu.</t>
  </si>
  <si>
    <t>Toilettenanlage Parkplatz Niedertor</t>
  </si>
  <si>
    <t>Technik beschädigt, Grundleitungen verschlammt</t>
  </si>
  <si>
    <t>Erneuerung der Technik und Spülung von Leitungen</t>
  </si>
  <si>
    <t>Toilettenanlage Parkplatz Altenbaustraße</t>
  </si>
  <si>
    <t>Technik ersetzen, Leitungen spülen</t>
  </si>
  <si>
    <t>Toilettenanlage Parkplatz St.-Pius-Str.</t>
  </si>
  <si>
    <t>Toilettenanlage Am Weißen Turm / Tiefgarage</t>
  </si>
  <si>
    <t>Technik und Einrichtung beschädigt, Grundleitungen verschlammt</t>
  </si>
  <si>
    <t>Beseitigung von Wasserschäden am Gebäude und technischen Anlagen</t>
  </si>
  <si>
    <t>Toilettenanlage Herderweg</t>
  </si>
  <si>
    <t>komplett unter Wasser, Technik und Einrichtung zerstört</t>
  </si>
  <si>
    <t>Technik und Einrichtung muss ersetzt werden, Wand- und Bodenbeläge müssen eventuell teilweise erneuert werden</t>
  </si>
  <si>
    <t>Toilettenanlage Wadenheimerplatz</t>
  </si>
  <si>
    <t>Toilettenanlage Am Schwanenteich</t>
  </si>
  <si>
    <t>Totalschaden.
Großer Riss an der Wand, die Wand ist verdreht, Dachschäden durch die verdrehte Wand, Estrich und Fliesen sind kaputt, Fenster und Türen sind zerstört, Außenanlagen ausgespült. Die Sanitäreinrichtung ist ebenfalls zerstört</t>
  </si>
  <si>
    <t>Römervilla</t>
  </si>
  <si>
    <t>Der Schaden ist entstanden, als das Flutwasser über den Abflusskanal unserer Grundwasserabsenkung eingedrungen ist. Das Wasser stand im Keller des römischen Gebäudes, in verschiedenen Ausgrabungsbereichen und vor der Freitreppe und der Porticus des römischen Gebäudes.
Dadurch entstand ein Schaden am Holzsteg</t>
  </si>
  <si>
    <t>Aufnahme und Entsorgung der Unterkonstruktion, Herstellung einer Feuchtigkeitskopplung und Wiederherstellung der Unterkonstruktion vom Steg. Erneuerung aller Schrauben</t>
  </si>
  <si>
    <t>Dr. Ritzdorf, Hubertus, Abteilung: offen, Kontakt: , 02641 / 87-269</t>
  </si>
  <si>
    <t>Kaiserin Auguste Viktoria Park (temporäre Maßnahmen)</t>
  </si>
  <si>
    <t>Räumen und herstellen von temporären Wegen. Begradigung von Wiesen und wieder einsäen</t>
  </si>
  <si>
    <t>Christiane, Diel, Abteilung: 1.3.3 Betriebshof, Kontakt: , 01735681655</t>
  </si>
  <si>
    <t>Dahliengarten (temporäre Maßnahmen)</t>
  </si>
  <si>
    <t>Kurpark (temporäre Maßnahmen)</t>
  </si>
  <si>
    <t>landschaftlicher Bereich komplett zerstört, Sinnesgarten und Quellumfeld schwer geschädigt, Uferbereiche zerstört, Mühlenteich außer Funktion</t>
  </si>
  <si>
    <t>Herstellung von Wegen und Wiesen. Erneuerung von Elektro- und Wasserleitungen/Anlagen</t>
  </si>
  <si>
    <t>Lennepark (temporäre Maßnahmen)</t>
  </si>
  <si>
    <t>Kaiser Wilhelm Park (temporäre Maßnahmen)</t>
  </si>
  <si>
    <t>provisorische Wiederherstellung von Wegen und Rasenflächen</t>
  </si>
  <si>
    <t>Rosengarten</t>
  </si>
  <si>
    <t>diverse Flutschäden</t>
  </si>
  <si>
    <t>Apollinarisstadion</t>
  </si>
  <si>
    <t>Terporten, Gregor, Abteilung: 1.5 Generationen und Sport, Kontakt: gregor.terporten@bad-neuenahr-ahrweiler.de, 02641 / 87-276</t>
  </si>
  <si>
    <t>Spielplatz "In den Auen LO"</t>
  </si>
  <si>
    <t>teilweise verschlammt, teilweise ausgespült, Zaun teilweise defekt, Spielgeräte teilweise defekt</t>
  </si>
  <si>
    <t>Spielgeräte reinigen, Sand austauschen, Beschaffen und ersetzen einer neuen Schaukel und 2 Federtiere, Versetzung eines neuen Zauns, eine Baumpflanzung</t>
  </si>
  <si>
    <t>Spielplatz "Bodendorfer Straße HE"</t>
  </si>
  <si>
    <t>Spielgeräte verlammt, Sand verschmutzt</t>
  </si>
  <si>
    <t>Spielgeräte reinigen, Sand austauschen, Wege räumen-Schlamm entfernen</t>
  </si>
  <si>
    <t>Spielplatz "Freiherr-vom-Stein-Straße HE"</t>
  </si>
  <si>
    <t>verschlammt, Spielgerätekombination Totalschaden, Zaunanlage teilweise defekt</t>
  </si>
  <si>
    <t>Spielgeräte reinigen, Spielgerätekombination defekt, Zaun neubstellen, Beton und Steine reparieren, neue Spielgeräte bestellen, neue Mülleimer anschaffen</t>
  </si>
  <si>
    <t>Spielplatz "Hinter der Bach GI"</t>
  </si>
  <si>
    <t>Sandflächen ausgespült</t>
  </si>
  <si>
    <t>Sandflächen austauschen</t>
  </si>
  <si>
    <t>Spielplatz "Nikolaus-Molitor Straße HP"</t>
  </si>
  <si>
    <t>verschlammt, Spielgeräte teilweise intakt, Zaunanlage defekt, beschädigte Autos von Spielplatz entfernen</t>
  </si>
  <si>
    <t>Spielgeräte reinigen, Sandaustausch, Beseitigung von Treibgut, Anschaffung und Aufbau einer neuen Schaukel, Bepflanzung. Reparatur von vorhandenen Geräten, Mülleimer ersetzen</t>
  </si>
  <si>
    <t>Spielplatz "KAV-Park BN"</t>
  </si>
  <si>
    <t>verschlammt, Spielgeräte teilweise zerstört, Zaunanlage Totalschaden, Wegflächen teilweise zerstört.</t>
  </si>
  <si>
    <t>Spielgeräte reinigen, Sandaustausch, Zaun erneuern, Reparatur von beschädigten Spielgeräten, Reparatur des Fallschutzteppichs, Wiederaufbau des Hügels, Anschaffung neuer Spielgeräte, Mülleimer ersetzen.</t>
  </si>
  <si>
    <t>Spielplatz "Birkenweg BN"</t>
  </si>
  <si>
    <t>Randsteine setzen, Sand auffüllen, Bepflanzungen, Bestellung und Aufbau einen Spielgerätekombination, Zaun neu setzen. Mülleimer setzen</t>
  </si>
  <si>
    <t>Spielplatz "Am weißen Stein BN"</t>
  </si>
  <si>
    <t>Müll und Unrat entfernen, Randsteine setzen, Sand austauschen, Bestellung und Aufbau neuer Spielgeräte, Zaun neu setzen, Mülleimer ersetzen.</t>
  </si>
  <si>
    <t>Spielplatz "Hunsrückstraße"</t>
  </si>
  <si>
    <t>verschlammt, Sand verschmutzt, Grünflächen teilweise verschlammt, Mülleimer zerstört</t>
  </si>
  <si>
    <t>Spielgeräte reinigen, Sandaustausch und Säuberung des Spielplatzes, Mülleimer ersetzen.</t>
  </si>
  <si>
    <t>Spielplatz "Orsbeckstraße AW"</t>
  </si>
  <si>
    <t>verschlammt, Spielgeräte teilweise intakt, Zaunanlage defekt</t>
  </si>
  <si>
    <t>Zaun ersetzen, Sand austauschen, Mülleimer ersetzen, Abbau alter Spielgeräte und Aufbau neuer Spielgeräte</t>
  </si>
  <si>
    <t>Spielplatz "St.Peter Straße AW"</t>
  </si>
  <si>
    <t>verschlammt, Spielgeräte teilweise intakt, Sandflächen teilweise ausgespült</t>
  </si>
  <si>
    <t>Spielgeräte reinigen, Abbau defekter Spielgeräte, Sandaustausch, Bepflanzung, Reparaturen an Spielgeräten</t>
  </si>
  <si>
    <t>Spielplatz "Schillerstraße AW"</t>
  </si>
  <si>
    <t>verschlammt</t>
  </si>
  <si>
    <t>Spielgeräte reinigen</t>
  </si>
  <si>
    <t>Spielplatz "Alveradisstraße AW"</t>
  </si>
  <si>
    <t>Wegeflächen teilweise ausgespült, Spielgeräte verschmutzt</t>
  </si>
  <si>
    <t>Spielgeräte reinigen, Wegefläche wiederherstellen, Reinigung und Reparatur des Fallschutzteppichs</t>
  </si>
  <si>
    <t>Spielplatz "Ramersbacher Straße AW"</t>
  </si>
  <si>
    <t>Totalschaden-Spielplatz mit Schwerpunkt auf Klettern und Balancieren</t>
  </si>
  <si>
    <t>Spielplatz muss komplett neu Aufgebaut werden.</t>
  </si>
  <si>
    <t>Spielplatz "Graf-Are-Straße AW"</t>
  </si>
  <si>
    <t>verschlammt, Spielgeräte teilweise zerstört, Zaunanlage teilweise zerstört, Wegefläche teilweise zerstört</t>
  </si>
  <si>
    <t>Spielgeräte reinigen, Spielgeräte reparieren und ersetzen. Sandtausch, Zaun setzen. Neue Bepflanzungen. Neue Mülleimer setzen</t>
  </si>
  <si>
    <t>Spielplatz "Ahruferstraße WA"</t>
  </si>
  <si>
    <t>Spielgeräte teilweise intakt, sonst Totalschaden</t>
  </si>
  <si>
    <t>Spielplatz "Am Fuße des Trotzberges WA"</t>
  </si>
  <si>
    <t>verschlammt, Zaunanlage teilweise defekt, Spielgeräte defekt, Wegeflächen defekt</t>
  </si>
  <si>
    <t>Spielgeräte reinigen. Schaukel ersetzen, Sand austauschen, Mülleimer ersetzen, Schlamm aus Beetflächen entfernen und neu bepflanzen,</t>
  </si>
  <si>
    <t>Campingplatz "Am Ahrtor"</t>
  </si>
  <si>
    <t>Die Fläche und die Anlagen durch das Hochwasser zerstört</t>
  </si>
  <si>
    <t>Wiederaufbau der Fläche und der Anlagen</t>
  </si>
  <si>
    <t>Gilleßen, Jürgen, Abteilung: 1.3 Gebäude- und Grundstücksmanagement, Betriebshof, Kontakt: Jürgen.Gillessen@bad-neuenahr-ahrweiler.de, 02641 / 87-239</t>
  </si>
  <si>
    <t>Feuerwehr Ahrweiler Prüf-und Instandsetzungskosten</t>
  </si>
  <si>
    <t>Durch das Hochwasser wurden das komplette Arbeitsmaterial der Feuerwehr zerstört</t>
  </si>
  <si>
    <t>Für die Instandsetzung und Revision bzw. Prüfung an defektem und überbelastetem Material sind erhebliche Kosten enstanden.</t>
  </si>
  <si>
    <t>Mandt, Marcus, Abteilung: 2.2 Sicherheit, Ordnung und Verkehr, Kontakt: marcus.mandt@bad-neuenahr-ahrweiler.de, 02641 / 87-176</t>
  </si>
  <si>
    <t>KFZ-Bestand Betriebshof</t>
  </si>
  <si>
    <t>Fahrzeuge des Betriebshof wurde durch das Hochwasser entweder total zerstört oder gar mit der Flut mitgerissen</t>
  </si>
  <si>
    <t>Fuhrpark muss neu aufgebaut werden. Viele Fahrzeuge müssen neu beschaffen werden oder repariert werden</t>
  </si>
  <si>
    <t>Swat, Corinna, Abteilung: 1.3 Gebäude- und Grundstücksmanagement, Betriebshof, Kontakt: corinna.swat@bad-neuenahr-ahrweiler.de, 02641 / 87-274</t>
  </si>
  <si>
    <t>Werkzeugbestand Betriebshof</t>
  </si>
  <si>
    <t>Zerstörte und durch das Wasser weggetragene Werkzeuge</t>
  </si>
  <si>
    <t>Reparatur und Neuanschaffung von Werkzeugen</t>
  </si>
  <si>
    <t>Muschel im Kurpark</t>
  </si>
  <si>
    <t>Wasserschäden an Wänden und Boden. Schimmelbefall als Folgeschaden</t>
  </si>
  <si>
    <t>Entschlammung, Schimmelbeseitigung, Trocknung und Tausch von Holzbauteilen im betroffenen Bereich</t>
  </si>
  <si>
    <t>Radabstellanlagen</t>
  </si>
  <si>
    <t>Radabstellanlagen wurden teilweise durch das Wasser weggeschwemmt und teilweise beschädigt</t>
  </si>
  <si>
    <t>Beschädigte Radabstellanlagen müssen repariert werden, weggeschwemmte Anlagen müssen ersetzt werden</t>
  </si>
  <si>
    <t>Brunnenanlagen</t>
  </si>
  <si>
    <t>Es handelt sich um ein Schaden von 5 Brunnen. 
Brunnenaufbau teilweise beschädigt  bis komplett zerstört. Steuerung und Pumpen teilweise bis komplett zerstört</t>
  </si>
  <si>
    <t>Steuerung und Pumpen müssen repariert bis komplett ersetzt werden. Brunnenschalen, Unter- und Oberbau müssen ersetzt oder repariert werden.</t>
  </si>
  <si>
    <t>allg.Grünflächen-Walporzheim</t>
  </si>
  <si>
    <t>komplett durch das Wasser zerstörte Grünfläche</t>
  </si>
  <si>
    <t>Grünflächen müssen wieder hergerichtet und beflanzt werden</t>
  </si>
  <si>
    <t>allg. Grünflächen-Ahrweiler</t>
  </si>
  <si>
    <t>allgemeine Grünfläche wurde durch das Hochwasser komplett zerstört</t>
  </si>
  <si>
    <t>Bereinigung von Müll und Schlamm, Aufbau und Begrünung der Fläche</t>
  </si>
  <si>
    <t>allg. Grünflächen-Bad-Neuenahr</t>
  </si>
  <si>
    <t>allgemeine Grünflächen wurden komplett durch das Hochwasser zerstört</t>
  </si>
  <si>
    <t>Grünflächen müssen entschlammt, entmüllt und wieder aufgebaut werden.</t>
  </si>
  <si>
    <t>allg. Grünflächen-Heppingen</t>
  </si>
  <si>
    <t>Grünflächen komplett vom Hochwasser zerstört</t>
  </si>
  <si>
    <t>Grünflächen müssen wieder aufgebaut und bepflanzt werden</t>
  </si>
  <si>
    <t>allg. Grünflächen-Heimersheim</t>
  </si>
  <si>
    <t>allgemeine Grünflächen wurden durch das Hochwasser komplett zerstört</t>
  </si>
  <si>
    <t>Grünflächen herrichten und anpflanzen. Anarbeiten an die Straßen- und Wegränder</t>
  </si>
  <si>
    <t>allg. Grünflächen-Lohrsdorf</t>
  </si>
  <si>
    <t>allgemeine Grünflächen wurden durch das Hochwasser zerstört</t>
  </si>
  <si>
    <t>Grünflächen wiederherstellen. Beschaffung von fehlenden Objekten und Pflanzen</t>
  </si>
  <si>
    <t>Städt.Grundstücke-Bachemer Str.</t>
  </si>
  <si>
    <t>überflutet, Grundstückseinfriedung nicht mehr vorhanden</t>
  </si>
  <si>
    <t>Schlamm muss abgetragen werden, Einfriedung zum angrenzenden Friedhof errichtet werden, Grünfläche neu eingesät werden</t>
  </si>
  <si>
    <t>Städt.Grundstücke-Auf dem Green</t>
  </si>
  <si>
    <t>Überflutet und verschmutzt</t>
  </si>
  <si>
    <t>Fläche muss abgetragen und neu eingesät werden</t>
  </si>
  <si>
    <t>Städt.Grundstücke-Ahruferstr.</t>
  </si>
  <si>
    <t>Überflutet, Fläche ist stark verschmutz und nicht mehr nutzbar</t>
  </si>
  <si>
    <t>Fläche muss geräumt, abgetragen und neu eingesät werden</t>
  </si>
  <si>
    <t>Städt.Grundstücke-Lohrdorfer Auen</t>
  </si>
  <si>
    <t>Überflutet, Fläche nicht mehr als landwirtschaftliche Fläche nutzbar</t>
  </si>
  <si>
    <t>Fläche muss abgetragen und neu eingesät werden.</t>
  </si>
  <si>
    <t>Städt.Grundstücke-Lohrsdorfer Auen2</t>
  </si>
  <si>
    <t>Überflutet, nicht als landwirtschaftliche Fläche nutzbar</t>
  </si>
  <si>
    <t>Fläche muss abgetragen werden und neu eingesät werden</t>
  </si>
  <si>
    <t>Städt.Grundstücke-Wiesenweg</t>
  </si>
  <si>
    <t>überflutet, wird zur Schlammlagerung benutzt</t>
  </si>
  <si>
    <t>Fläche muss abgetragen werden</t>
  </si>
  <si>
    <t>Städt.Grundstücke-Bachermer Str.32 c+d</t>
  </si>
  <si>
    <t>überflutet, nicht mehr als Garten nutzbar</t>
  </si>
  <si>
    <t>Muss geräumt werden</t>
  </si>
  <si>
    <t>Städt.Grundstücke-Brückenstraße</t>
  </si>
  <si>
    <t>Überflutet, nicht mehr als Garten nutzbar</t>
  </si>
  <si>
    <t>Fläche muss abgetragen und ggfls. angeschüttet und eingesät werden</t>
  </si>
  <si>
    <t>Städt.Grundstücke-auf dem Flachsmarkt</t>
  </si>
  <si>
    <t>überflutet, nicht mehr als Holzlager nutzbar</t>
  </si>
  <si>
    <t>Städt.Grundstücke-Streuobstwiese</t>
  </si>
  <si>
    <t>Streuobstwiese nicht mehr vorhanden</t>
  </si>
  <si>
    <t>Streuobstwiese muss komplett neu hergerichtet und gepflanzt werden</t>
  </si>
  <si>
    <t>Städtische Pachtgrundstücke</t>
  </si>
  <si>
    <t>Ahrweiler - Bachemer Straße/Ecke Ahrtorfriedhof - überflutet, Grundstückseinfriedung nicht mehr vorhanden
Lohrsdorf - Auf dem Grün - überflutet
Ahrweiler  - Ahruferstraße  - überflutet, nicht mehr als landwirtschaftliche Fläche nutzbar
Lohrsdorf - Lohrsdorfer Auen - überflutet, nicht als landwirtschaftliche Fläche nutzbar
Lohrsdorf - Lohrsdorfer Auen - überflutet, nicht als landwirtschaftliche Fläche nutzbar
Heimersheim - Wiesenweg - überflutet, wird zur Schlammlagerung benutzt 
Ahrweiler - Bachemer Straße 32 c + d - überflutet, nicht mehr als Garten nutzbar
Ahrweiler - Auf Ergen - überflutet, nicht mehr als Garten nutzbar
Ahrweiler - Brückenstraße  - überflutet, nicht mehr als Garten nutzbar
Ahrweiler - Brückenstraße, Campingplatz  - 
Heimersheim - Auf dem Flachsmarkt - überflutet, nicht mehr als Holzlagerplatz nutzbar
Ahrweiler - Streuobstwiese Bachem - Streuobstwiese nicht mehr vorhanden</t>
  </si>
  <si>
    <t>Ahrweiler - Bachemer Straße/Ecke Ahrtorfriedhof - Schlamm muss abgetragen werden, Einfriedung zum angrenzenden Friedhof errichtet werden, Grünfläche neu eingesät werden
Lohrsdorf - Auf dem Grün - Fläche muss abgetragen und neu eingesät werden
Ahrweiler  - Ahruferstraße  - Fläche muss geräumt, abgetragen und neu eingesät werden
Lohrsdorf - Lohrsdorfer Auen - Fläche muss abgetragen und neu eingesät werden
Lohrsdorf - Lohrsdorfer Auen - Fläche muss abgetragen und neu eingesät werden
Heimersheim - Wiesenweg - Fläche muss abgetragen werden 
Ahrweiler - Bachemer Straße 32 c + d - 
Ahrweiler - Auf Ergen - Fläche muss abgetragen und neu eingesät werden
Ahrweiler - Brückenstraße  - Fläche muss abgetragen, ggfls angeschüttet und eingesät werden
Ahrweiler - Brückenstraße, Campingplatz  - 
Heimersheim - Auf dem Flachsmarkt - Fläche muss geräumt, abgetragen und neu eingesät werden
Ahrweiler - Streuobstwiese Bachem -</t>
  </si>
  <si>
    <t>KiTa St. Laurentius (Dritteigentum)</t>
  </si>
  <si>
    <t>Starke Beschädigungen am Gebäude</t>
  </si>
  <si>
    <t>Pfarrei Bad-Neuenahr-Ahrweiler</t>
  </si>
  <si>
    <t>Apollinarisstadion Altbau</t>
  </si>
  <si>
    <t>Wasser- und Teibgutschäden an Gebäuden Innen und Außen. Schäden an technischen Anlagen und Sanitäreinrichtungen</t>
  </si>
  <si>
    <t>Beseitigung von Wasser- und Treibgutschäden an Gebäuden. Erneuerung von technischen Anlagen und Sanitäreinrichtungen</t>
  </si>
  <si>
    <t>Allgemeine Aufräumarbeiten im Stadtgebiet</t>
  </si>
  <si>
    <t>Allgemeine Aufräumarbeiten</t>
  </si>
  <si>
    <t>Busa, Manuel, Abteilung: 1.2 Finanzen, Kontakt: manuel.busa@bad-neuenahr-ahrweiler.de, 02641 / 87-136</t>
  </si>
  <si>
    <t>Parkplatz Stadt Entree</t>
  </si>
  <si>
    <t>Herrichtung der Fläche als Übergangsparkfläche für weggefallene Parkplatzflächen</t>
  </si>
  <si>
    <t>Kurpark</t>
  </si>
  <si>
    <t>Kurpark wurde komplett zerstört</t>
  </si>
  <si>
    <t>Herstellung von Wegen und Wiesen. Elektro- und Wasserinstallationen wiederherstellen. Schilder uns Sitzmöglichkeiten schaffen</t>
  </si>
  <si>
    <t>Spielplatz "Brunnenpfad"</t>
  </si>
  <si>
    <t>Lunapark</t>
  </si>
  <si>
    <t>Luftfilter</t>
  </si>
  <si>
    <t>Schimmelpilzbefall aufgrund der Wasserschäden</t>
  </si>
  <si>
    <t>Für die Bekämpfung von Schimmelsporen in der Luft, wurden einige Luftfilteranlagen für die Schulen angeschafft.</t>
  </si>
  <si>
    <t>Senk, Christian, Abteilung: Stadverwaltung, Kontakt: christian.senk@bad-neuenahr-ahrweiler.de, 02641 / 87-0</t>
  </si>
  <si>
    <t>Feuerwehr Ahrweiler Provisorium Fahrzeughalle</t>
  </si>
  <si>
    <t>Erhebliche Schäden am Gebäude der Feuerwehr Ahrweiler. Totalschaden</t>
  </si>
  <si>
    <t>Bau einer Fertighalle zur Fahrzeug- und Materialunterstellung als Provisorium für den abgerissenen Teil FwHaus AW. 5 Stellplätze inkl. Materiallager, Fahrzeuge stehen aktuell im Freien. Materiallager aktuell auf dem Stellplatz in Neuenahr, dadurch fallen 3 Stellplätze weg.</t>
  </si>
  <si>
    <t>Feuerwehr Ahrweiler Sozialcontainer Provisorium</t>
  </si>
  <si>
    <t>Sozial- und Aufenthaltsräume wurde durch die Flut total zerstört.</t>
  </si>
  <si>
    <t>Gebäude ist ein Totalschaden, wurde bereits abgerissen. Als Provisorium wurde Container organisiert.</t>
  </si>
  <si>
    <t>Feuerwehr - Wiederbeschaffung Material</t>
  </si>
  <si>
    <t>Betrieb Notunterkünfte</t>
  </si>
  <si>
    <t>Zinn, Jörg, Abteilung: 2.2 Sicherheit, Ordnung und Verkehr, Kontakt: Joerg.Zinn@bad-neuenahr-ahrweiler.de, 02641 / 87-252</t>
  </si>
  <si>
    <t>Parkscheinautomaten</t>
  </si>
  <si>
    <t>Komplett zertört</t>
  </si>
  <si>
    <t>Wiederherstellung/-aufbau</t>
  </si>
  <si>
    <t>Busch, Wilhelm, Abteilung: 2.2 Sicherheit, Ordnung und Verkehr, Kontakt: wilhelm.busch@bad-neuenahr-ahrweiler.de, 02641 / 87-192</t>
  </si>
  <si>
    <t>Straßenmarkierungen</t>
  </si>
  <si>
    <t>Verkehrszeichen</t>
  </si>
  <si>
    <t>Geschwindigkeitsanzeigen</t>
  </si>
  <si>
    <t>Übergeordnete Verkehrsplanung, Baustellenkoordination unter logistischen Gesichtspunkten</t>
  </si>
  <si>
    <t>Durch die Vielzahl der zu erwartenden Baumaßnahmen ergibt sich der Bedarf einer maßnahmenunabhängigen Verkehrsplanung. Diese ist ohne externe Unterstützung von der Verwaltung nicht zu leisten.</t>
  </si>
  <si>
    <t>Externe Beratung bei der Verkehrsplanung im Zuge von Baumaßnahmen und ggf. Koordination der laufend anzupassenden Verkehrsströme</t>
  </si>
  <si>
    <t>Kosten / Summe für  die Erfassung und Übernahme der maßnahmenbezogenen  Daten in eine Datenbank</t>
  </si>
  <si>
    <t>Kampmann, Jörn, Abteilung: Stadverwaltung, Kontakt: joern.kampmann@bad-neuenahr-ahrweiler.de, 06241 / 87-171</t>
  </si>
  <si>
    <t>Moderation, Beratung, Austausch und Wissensvermittlung Flutbedingte Wiederaufbaumaßnahmen</t>
  </si>
  <si>
    <t>Beratung für flutbedingte Anpassung der Bauleitplanung</t>
  </si>
  <si>
    <t>Hartmuth, Karsten, Abteilung: Stadverwaltung, Kontakt: Karsten.Hartmuth@bad-neuenahr-ahrweiler.de, 06241 / 87-135</t>
  </si>
  <si>
    <t>Übergreifende kommunikative Begleitung der Aufbaumaßnahmen</t>
  </si>
  <si>
    <t>Flutbedingt stark erhöhter Kommunikationsbedarf, sowohl in der Katastrophenphase, als auch während des Wiederaufbaus</t>
  </si>
  <si>
    <t>Intensivierung der städtischen Öffentlichkeitsarbeit, insb. kommunikative Begleitung von Baumaßnahmen; Unterstützung durch beauftragte Dritte erforderlich</t>
  </si>
  <si>
    <t>Maßnahmenübergreifende Projektsteuerung, Beratung zur Steuerung der Arbeitsabläufe</t>
  </si>
  <si>
    <t>Die Anzahl der Einzelmaßnahmen erfordert einen enormen internen Steuerungsaufwand</t>
  </si>
  <si>
    <t>Für die Steuerung und Koordination der Umsetzung der Einzelmaßnahmen ist externe Unterstützung erforderlich</t>
  </si>
  <si>
    <t>Temporäre Einzelhandelsflächen zur Sicherung der Versorgung der Bevölkerung als Einrichtung der Daseinsvorsorge</t>
  </si>
  <si>
    <t>Flutbedingt vollständiger Entfall der städtischen Einzelhandelsflächen</t>
  </si>
  <si>
    <t>Schaffung temporärer Einzelhandelsflächen zur Sicherung der Daseinsvorsorge</t>
  </si>
  <si>
    <t>Heckenbachtalbrücke</t>
  </si>
  <si>
    <t>Neubau KFZ schmal</t>
  </si>
  <si>
    <t>Heckenbachtalbrücke - Behelfsbrücke Aufbau</t>
  </si>
  <si>
    <t>Herstellung Behelfsbrücke</t>
  </si>
  <si>
    <t>Heckenbachtalbrücke - Behelfsbrücke Rückbau</t>
  </si>
  <si>
    <t>Josefsbrücke</t>
  </si>
  <si>
    <t>Ursulinenbrücke</t>
  </si>
  <si>
    <t>Neubau Rad / Fußgänger</t>
  </si>
  <si>
    <t>Obertorbrücke</t>
  </si>
  <si>
    <t>Neubau KFZ Einbahn/ Rad / Fußgänger</t>
  </si>
  <si>
    <t>Ahrtorbrücke (Kostenbeteiligung)</t>
  </si>
  <si>
    <t>LBM - Rad / Fußgänger</t>
  </si>
  <si>
    <t>Radwegebrücke Otlerstraße</t>
  </si>
  <si>
    <t>Friedhof AW - Behelfsbrücke Aufbau</t>
  </si>
  <si>
    <t>Friedhof AW - Behelfsbrücke Rückbau</t>
  </si>
  <si>
    <t>Bachemer Brücke</t>
  </si>
  <si>
    <t>Neubau - alle Verkehre</t>
  </si>
  <si>
    <t>Bachemer Brücke - Behelfsbrücke Aufbau</t>
  </si>
  <si>
    <t>Bachemer Brücke - Behelfsbrücke Rückbau</t>
  </si>
  <si>
    <t>St.-Pius-Brücke</t>
  </si>
  <si>
    <t>Amseltalbrücke</t>
  </si>
  <si>
    <t>Amseltalbrücke - Behelfsbrücke Aufbau</t>
  </si>
  <si>
    <t>Amseltalbrücke - Behelfsbrücke Rückbau</t>
  </si>
  <si>
    <t>Maria- Hilf- Brücke</t>
  </si>
  <si>
    <t>Kurgartenbrücke</t>
  </si>
  <si>
    <t>Kurgartenbrücke - Behelfsbrücke Aufbau</t>
  </si>
  <si>
    <t>Kurgartenbrücke - Behelfsbrücke Rückbau</t>
  </si>
  <si>
    <t>Casinobrücke</t>
  </si>
  <si>
    <t>Landgrafenbrücke</t>
  </si>
  <si>
    <t>Landgrafenbrücke - Behelfsbrücke Aufbau</t>
  </si>
  <si>
    <t>Landgrafenbrücke - Behelfsbrücke Rückbau</t>
  </si>
  <si>
    <t>Schwanenteichbrücke - FINAL</t>
  </si>
  <si>
    <t>Herstellung Auflager + Zuwegung</t>
  </si>
  <si>
    <t>Heppinger Brücke</t>
  </si>
  <si>
    <t>Heppinger Brücke - Behelfsbrücke Aufbau</t>
  </si>
  <si>
    <t>Heppinger Brücke - Behelfsbrücke Rückbau</t>
  </si>
  <si>
    <t>Brücke am Bahnhof Heimersheim</t>
  </si>
  <si>
    <t>Greener Brücke / Pferdebrücke</t>
  </si>
  <si>
    <t>Leimersdorfer Bach - Behelfsbrücke Aufbau</t>
  </si>
  <si>
    <t>Leimersdorfer Bach - Behelfsbrücke Rückbau</t>
  </si>
  <si>
    <t>Instandsetzung im Forst gesamt</t>
  </si>
  <si>
    <t>Pauschalposition</t>
  </si>
  <si>
    <t>Wiederherstellung Ahrufer - Marienthal</t>
  </si>
  <si>
    <t>Bach, Alfred, Abteilung: 2.3 Tiefbauplanung und Landschaftspflege, Eigenbetriebe, Kontakt: alfred.bach@bad-neuenahr-ahrweiler.de, 02641 / 87-209</t>
  </si>
  <si>
    <t>Wiederherstellung Ahrufer - Walporzheim</t>
  </si>
  <si>
    <t>Wiederherstellung Ahrufer - Ahrweiler 1 bis Carl von Ehrenwall-Allee</t>
  </si>
  <si>
    <t>Wiederherstellung Ahrufer - Ahrweiler 2 bis Ahrtorbrücke</t>
  </si>
  <si>
    <t>Wiederherstellung Ahrufer - Ahrweiler 3 bis Bachemer Brücke</t>
  </si>
  <si>
    <t>Wiederherstellung Ahrufer - Ahrweiler 4 bis L83</t>
  </si>
  <si>
    <t>Wiederherstellung Ahrufer - Bad Neuenahr 1 bis Maria-Hilf Brücke</t>
  </si>
  <si>
    <t>Wiederherstellung Ahrufer - Bad Neuenahr 2 bis Landgrafen Brücke</t>
  </si>
  <si>
    <t>Wiederherstellung Ahrufer - Heppingen bis Einengung B266</t>
  </si>
  <si>
    <t>Wiederherstellung Ahrufer - Heimersheim bis Kloster-Prüm Straße</t>
  </si>
  <si>
    <t>Wiederherstellung Ahrufer - Lohrsdorf bis Gemeindegrenze zu Sinzig</t>
  </si>
  <si>
    <t>Aufräumarbeiten Uferbereiche</t>
  </si>
  <si>
    <t>Maßnahmen für Straßenabläufe und Kanalschachtabdeckungen</t>
  </si>
  <si>
    <t>pauschal</t>
  </si>
  <si>
    <t>Ahrallee - Straßenkörper - Aufräumarbeiten und provisorische Instandsetzung  Verkehrssicherheit</t>
  </si>
  <si>
    <t>Ahrhutstraße - Straßenkörper - Aufräumarbeiten und provisorische Instandsetzung  Verkehrssicherheit</t>
  </si>
  <si>
    <t>Ahrstraße - Straßenkörper - Aufräumarbeiten und provisorische Instandsetzung  Verkehrssicherheit</t>
  </si>
  <si>
    <t>Albert-Federle -Straße - Straßenkörper - Aufräumarbeiten und provisorische Instandsetzung  Verkehrssicherheit</t>
  </si>
  <si>
    <t>Altenbaustraße - Straßenkörper - Aufräumarbeiten und provisorische Instandsetzung  Verkehrssicherheit</t>
  </si>
  <si>
    <t>Am Gartenschwimmbad - Straßenkörper - Aufräumarbeiten und provisorische Instandsetzung  Verkehrssicherheit</t>
  </si>
  <si>
    <t>Am Schwimmbad - Straßenkörper - Aufräumarbeiten und provisorische Instandsetzung  Verkehrssicherheit</t>
  </si>
  <si>
    <t>Auf dem Flachsmarkt - Straßenkörper - Aufräumarbeiten und provisorische Instandsetzung  Verkehrssicherheit</t>
  </si>
  <si>
    <t>Auf den Steinen  - Straßenkörper - Aufräumarbeiten und provisorische Instandsetzung  Verkehrssicherheit</t>
  </si>
  <si>
    <t>Bachemer Straße - Straßenkörper - Aufräumarbeiten und provisorische Instandsetzung  Verkehrssicherheit</t>
  </si>
  <si>
    <t>Beethovenstraße - Straßenkörper - Aufräumarbeiten und provisorische Instandsetzung  Verkehrssicherheit</t>
  </si>
  <si>
    <t>Brückenstraße - Straßenkörper - Aufräumarbeiten und provisorische Instandsetzung  Verkehrssicherheit</t>
  </si>
  <si>
    <t>Carl-von-Ehrenwall-Allee - Straßenkörper - Aufräumarbeiten und provisorische Instandsetzung  Verkehrssicherheit</t>
  </si>
  <si>
    <t>Casinostraße - Straßenkörper - Aufräumarbeiten und provisorische Instandsetzung  Verkehrssicherheit</t>
  </si>
  <si>
    <t>Dahlienweg - Straßenkörper - Aufräumarbeiten und provisorische Instandsetzung  Verkehrssicherheit</t>
  </si>
  <si>
    <t>Edith-Stein-Straße - Straßenkörper - Aufräumarbeiten und provisorische Instandsetzung  Verkehrssicherheit</t>
  </si>
  <si>
    <t>Eifelstraße - Straßenkörper - Aufräumarbeiten und provisorische Instandsetzung  Verkehrssicherheit</t>
  </si>
  <si>
    <t>Felix-Rütten-Straße - Straßenkörper - Aufräumarbeiten und provisorische Instandsetzung  Verkehrssicherheit</t>
  </si>
  <si>
    <t>Friedrichstraße - Straßenkörper - Aufräumarbeiten und provisorische Instandsetzung  Verkehrssicherheit</t>
  </si>
  <si>
    <t>Georg-Kreuzberg-Straße  - Straßenkörper - Aufräumarbeiten und provisorische Instandsetzung  Verkehrssicherheit</t>
  </si>
  <si>
    <t>Hauptstraße - Straßenkörper - Aufräumarbeiten und provisorische Instandsetzung  Verkehrssicherheit</t>
  </si>
  <si>
    <t>Idienstraße - Straßenkörper - Aufräumarbeiten und provisorische Instandsetzung  Verkehrssicherheit</t>
  </si>
  <si>
    <t>Kalvarienbergstraße - Straßenkörper - Aufräumarbeiten und provisorische Instandsetzung  Verkehrssicherheit</t>
  </si>
  <si>
    <t>Klosterstraße - Straßenkörper - Aufräumarbeiten und provisorische Instandsetzung  Verkehrssicherheit</t>
  </si>
  <si>
    <t>Kurgartenstraße - Straßenkörper - Aufräumarbeiten und provisorische Instandsetzung  Verkehrssicherheit</t>
  </si>
  <si>
    <t>Landgrafenstraße - Straßenkörper - Aufräumarbeiten und provisorische Instandsetzung  Verkehrssicherheit</t>
  </si>
  <si>
    <t>Lindenstraße - Straßenkörper - Aufräumarbeiten und provisorische Instandsetzung  Verkehrssicherheit</t>
  </si>
  <si>
    <t>Mittelstraße - Straßenkörper - Aufräumarbeiten und provisorische Instandsetzung  Verkehrssicherheit</t>
  </si>
  <si>
    <t>Mühlenstraße - Straßenkörper - Aufräumarbeiten und provisorische Instandsetzung  Verkehrssicherheit</t>
  </si>
  <si>
    <t>Niederhutstraße - Straßenkörper - Aufräumarbeiten und provisorische Instandsetzung  Verkehrssicherheit</t>
  </si>
  <si>
    <t>Oberhutstraße - Straßenkörper - Aufräumarbeiten und provisorische Instandsetzung  Verkehrssicherheit</t>
  </si>
  <si>
    <t>Oststraße - Straßenkörper - Aufräumarbeiten und provisorische Instandsetzung  Verkehrssicherheit</t>
  </si>
  <si>
    <t>Otlerstraße - Straßenkörper - Aufräumarbeiten und provisorische Instandsetzung  Verkehrssicherheit</t>
  </si>
  <si>
    <t>Poststraße - Straßenkörper - Aufräumarbeiten und provisorische Instandsetzung  Verkehrssicherheit</t>
  </si>
  <si>
    <t>Schützenstraße - Straßenkörper - Aufräumarbeiten und provisorische Instandsetzung  Verkehrssicherheit</t>
  </si>
  <si>
    <t>Sebastianstraße - Straßenkörper - Aufräumarbeiten und provisorische Instandsetzung  Verkehrssicherheit</t>
  </si>
  <si>
    <t>St.-Pius-Straße  - Straßenkörper - Aufräumarbeiten und provisorische Instandsetzung  Verkehrssicherheit</t>
  </si>
  <si>
    <t>Walporzheimer Straße - Straßenkörper - Aufräumarbeiten und provisorische Instandsetzung  Verkehrssicherheit</t>
  </si>
  <si>
    <t>Weststraße - Straßenkörper - Aufräumarbeiten und provisorische Instandsetzung  Verkehrssicherheit</t>
  </si>
  <si>
    <t>Marienthal - Straßenkörper - Aufräumarbeiten und provisorische Instandsetzung  Verkehrssicherheit</t>
  </si>
  <si>
    <t>Ahrweiler - Straßenkörper - Aufräumarbeiten und provisorische Instandsetzung  Verkehrssicherheit</t>
  </si>
  <si>
    <t>Walporzheim - Straßenkörper - Aufräumarbeiten und provisorische Instandsetzung  Verkehrssicherheit</t>
  </si>
  <si>
    <t>Bachem - Straßenkörper - Aufräumarbeiten und provisorische Instandsetzung  Verkehrssicherheit</t>
  </si>
  <si>
    <t>Bad Neuenahr - Straßenkörper - Aufräumarbeiten und provisorische Instandsetzung  Verkehrssicherheit</t>
  </si>
  <si>
    <t>Heppingen - Straßenkörper - Aufräumarbeiten und provisorische Instandsetzung  Verkehrssicherheit</t>
  </si>
  <si>
    <t>Heimersheim - Straßenkörper - Aufräumarbeiten und provisorische Instandsetzung  Verkehrssicherheit</t>
  </si>
  <si>
    <t>Lohrsdorf - Straßenkörper - Aufräumarbeiten und provisorische Instandsetzung  Verkehrssicherheit</t>
  </si>
  <si>
    <t>Green - Straßenkörper - Aufräumarbeiten und provisorische Instandsetzung  Verkehrssicherheit</t>
  </si>
  <si>
    <t>Ehlingen - Straßenkörper - Aufräumarbeiten und provisorische Instandsetzung  Verkehrssicherheit</t>
  </si>
  <si>
    <t>Herstellung temporärer Beleuchtung</t>
  </si>
  <si>
    <t>Ahrallee - Ausbau Straßenkörper, Baumaßnahme</t>
  </si>
  <si>
    <t>Vollausbau 550m
Vollausbau Fa. Rick</t>
  </si>
  <si>
    <t>Baumaßnahme. Flutschäden, Kostenschätzung Ing.-Büro Terporten</t>
  </si>
  <si>
    <t>Ahrallee - Provisorium</t>
  </si>
  <si>
    <t>Wiederherstellung Befahrbarkeit, Schotterprovisorium</t>
  </si>
  <si>
    <t>Ahrhutstraße - Straßenkörper</t>
  </si>
  <si>
    <t>vermehrt Schäden im Pflasterbelag</t>
  </si>
  <si>
    <t>Instandsetzung Pflasterbelag</t>
  </si>
  <si>
    <t>Ahrweilerstraße - Straßenkörper</t>
  </si>
  <si>
    <t>Aufräumschäden</t>
  </si>
  <si>
    <t>Teilausbau, Deckschicht erneuern</t>
  </si>
  <si>
    <t>Albert-Federle-Straße - Straßenkörper</t>
  </si>
  <si>
    <t>Vollausbau</t>
  </si>
  <si>
    <t>Albert-Schweitzer-Straße - Straßenkörper</t>
  </si>
  <si>
    <t>Randbefestigung, Pflaster</t>
  </si>
  <si>
    <t>Teilausbau</t>
  </si>
  <si>
    <t>Aloisiusgasse - Straßenkörper</t>
  </si>
  <si>
    <t>Plasterbelag, Randeinfassung</t>
  </si>
  <si>
    <t>Pflasterdecke erneuern</t>
  </si>
  <si>
    <t>Altenbaustraße - Straßenkörper</t>
  </si>
  <si>
    <t>Baumscheiben, Gehwegbelag</t>
  </si>
  <si>
    <t>Asphaltdeckschicht neu, Randeinfassung</t>
  </si>
  <si>
    <t>Alveradisstraße - Straßenkörper</t>
  </si>
  <si>
    <t>Randeinfassungen, Gehwegbelag beschädigt</t>
  </si>
  <si>
    <t>Am Mühlenteich - Straßenkörper</t>
  </si>
  <si>
    <t>Auf dem Green - Straßenkörper</t>
  </si>
  <si>
    <t>Randeinfassung, Straßenbelag, Gehwegbelag</t>
  </si>
  <si>
    <t>Instandsetzung, Teilausbau</t>
  </si>
  <si>
    <t>Auf dem Teich - Straßenkörper</t>
  </si>
  <si>
    <t>Pflasterbelag</t>
  </si>
  <si>
    <t>Auf den Steinen - Straßenkörper</t>
  </si>
  <si>
    <t>Auf der Rausch - Straßenkörper</t>
  </si>
  <si>
    <t>Bachemer Straße - Straßenkörper</t>
  </si>
  <si>
    <t>Gehwegbelag, Randeinfassung</t>
  </si>
  <si>
    <t>Teilausbau, Deckschicht</t>
  </si>
  <si>
    <t>Birkenweg - Straßenkörper</t>
  </si>
  <si>
    <t>Pflasterbelag, Randeinfassung</t>
  </si>
  <si>
    <t>Teilausbau, Intstandsetzung</t>
  </si>
  <si>
    <t>Blankartstraße - Straßenkörper</t>
  </si>
  <si>
    <t>Straßenbelag, Randeinfassung,</t>
  </si>
  <si>
    <t>Bossardstraße - Straßenkörper</t>
  </si>
  <si>
    <t>Asphaltdeckschicht erneuern</t>
  </si>
  <si>
    <t>Vollausbau der gesamten Verkehrsanlage</t>
  </si>
  <si>
    <t>Büllesheimer Straße - Straßenkörper</t>
  </si>
  <si>
    <t>Randeinfassung, Rinne, Belag</t>
  </si>
  <si>
    <t>Carl-von-Ehrenwall-Allee - Straßenkörper</t>
  </si>
  <si>
    <t>Christian-Ulrich-Straße - Straßenkörper</t>
  </si>
  <si>
    <t>Pflasterbelag infolge Aufräumarbeiten</t>
  </si>
  <si>
    <t>Delderstraße - Straßenkörper</t>
  </si>
  <si>
    <t>Teilausbau/ Deckschicht</t>
  </si>
  <si>
    <t>Entlang der Stadtmauer (AW) - Fußweg</t>
  </si>
  <si>
    <t>Erlenweg - Straßenkörper</t>
  </si>
  <si>
    <t>Ernst-Kley-Straße - Straßenkörper</t>
  </si>
  <si>
    <t>Aufräumschäden, Randeinfassung, Belag</t>
  </si>
  <si>
    <t>Baustraße</t>
  </si>
  <si>
    <t>Ferdinand-Gies-Straße - Straßenkörper</t>
  </si>
  <si>
    <t>Franz-Wenzel-Straße - Straßenkörper</t>
  </si>
  <si>
    <t>Randeinfassung, Deckschicht</t>
  </si>
  <si>
    <t>Asphaltdeckschicht neu</t>
  </si>
  <si>
    <t>Friedrichstraße L84 - Straßenkörper (Anteil Stadt Bad Neuenahr-Ahrweiler)</t>
  </si>
  <si>
    <t>Gierenzheimer Straße - Straßenkörper</t>
  </si>
  <si>
    <t>Deckschicht</t>
  </si>
  <si>
    <t>Giesenstraße - Straßenkörper</t>
  </si>
  <si>
    <t>Deckschicht, Rinne, Randeinfassung</t>
  </si>
  <si>
    <t>Deckschicht neu</t>
  </si>
  <si>
    <t>Goethestraße - Straßenkörper</t>
  </si>
  <si>
    <t>Pflasterdecke ausgespült</t>
  </si>
  <si>
    <t>Graf-Are-Straße - Straßenkörper</t>
  </si>
  <si>
    <t>Randeinfassung, Pflasterbelag</t>
  </si>
  <si>
    <t>Grafschafter Straße - Straßenkörper</t>
  </si>
  <si>
    <t>Randeinfassung, Plattenbelag</t>
  </si>
  <si>
    <t>Hochstadenstraße - Straßenkörper</t>
  </si>
  <si>
    <t>Houverathsgasse - Straßenkörper</t>
  </si>
  <si>
    <t>Jakob-Rausch-Straße - Straßenkörper</t>
  </si>
  <si>
    <t>Joerresstraße - Straßenkörper</t>
  </si>
  <si>
    <t>Johannes-Müller-Straße - Straßenkörper</t>
  </si>
  <si>
    <t>Johanniswall - Straßenkörper</t>
  </si>
  <si>
    <t>Straßenkörper</t>
  </si>
  <si>
    <t>Kalvarienbergstraße - Straßenkörper</t>
  </si>
  <si>
    <t>Kanonenwall - Straßenkörper</t>
  </si>
  <si>
    <t>Kinkelstraße - Straßenkörper</t>
  </si>
  <si>
    <t>Deckschicht, Randbereich</t>
  </si>
  <si>
    <t>Lindenweg - Straßenkörper</t>
  </si>
  <si>
    <t>Baustraße, Einfassung</t>
  </si>
  <si>
    <t>Marktplatz - Straßenkörper</t>
  </si>
  <si>
    <t>Fläche Naturstein erneuern</t>
  </si>
  <si>
    <t>Max-Planck-Straße - Straßenkörper</t>
  </si>
  <si>
    <t>Rinne, Straßenbelag, Randeinfassung, Gehwegbelag</t>
  </si>
  <si>
    <t>Niederhutstraße - Straßenkörper</t>
  </si>
  <si>
    <t>vermehrt kleinere und größere Schäden im Kopfsteinplaster</t>
  </si>
  <si>
    <t>Komplett Sanierung / Ahrweiler Marktplatz inkl.</t>
  </si>
  <si>
    <t>Oberhutstraße - Straßenkörper</t>
  </si>
  <si>
    <t>Straßenbelag, Randeinfassung, Pflasterbelag</t>
  </si>
  <si>
    <t>Orsbeckstraße - Straßenkörper</t>
  </si>
  <si>
    <t>Otlerstraße - Straßenkörper</t>
  </si>
  <si>
    <t>4m tiefes Loch, Böschung beschädigt, Straße unterspült</t>
  </si>
  <si>
    <t>Asphaltdeckschicht neu im betroffenem Bereich</t>
  </si>
  <si>
    <t>Peter-Jansen-Straße - Straßenkörper</t>
  </si>
  <si>
    <t>Deckschicht, Randeinfassung/ -bereich, Gehwegbelag</t>
  </si>
  <si>
    <t>Ausbau + Uferbefestigung</t>
  </si>
  <si>
    <t>Randeinfassung, Gehwegbelag</t>
  </si>
  <si>
    <t>Plätzerstraße - Straßenkörper</t>
  </si>
  <si>
    <t>Plattenbelag, Randeinfassung</t>
  </si>
  <si>
    <t>Ramersbacher Straße L 84 - Straßenkörper (Anteil Stadt Bad Neuenahr-Ahrweiler)</t>
  </si>
  <si>
    <t>Vollausbau beidseitig zw. Ahrtorbrücke und Goethestraße</t>
  </si>
  <si>
    <t>Robert-Koch-Straße - Straßenkörper</t>
  </si>
  <si>
    <t>Straßenaufbau stark beschädigt</t>
  </si>
  <si>
    <t>Wiederherstellung Verkehrsanlage Fa. Rick</t>
  </si>
  <si>
    <t>Roesgenstraße - Straßenkörper</t>
  </si>
  <si>
    <t>Deckschicht, Randeinfassung, Gehwegbelag</t>
  </si>
  <si>
    <t>Deckschicht, Teilausbau</t>
  </si>
  <si>
    <t>Schillerstraße - Straßenkörper</t>
  </si>
  <si>
    <t>Pflasterbelag ausgespült</t>
  </si>
  <si>
    <t>Schülzchenstraße - Straßenkörper</t>
  </si>
  <si>
    <t>Deckschicht, Gehwegbelag, Randeinfassung,</t>
  </si>
  <si>
    <t>Schützbahn - Straßenkörper</t>
  </si>
  <si>
    <t>Kleinflächen Pflasterbelag</t>
  </si>
  <si>
    <t>Schützenstraße - Straßenkörper</t>
  </si>
  <si>
    <t>Sebastianstraße - Straßenkörper</t>
  </si>
  <si>
    <t>Sebastianuswall - Straßenkörper</t>
  </si>
  <si>
    <t>Straßenbelag, Kleinflächen</t>
  </si>
  <si>
    <t>St.-Pius-Brücke (Straße) - Straßenkörper</t>
  </si>
  <si>
    <t>Deckschicht, Randeinfassung, Belag</t>
  </si>
  <si>
    <t>Staffeler Straße - Straßenkörper</t>
  </si>
  <si>
    <t>Deckschicht erneuern</t>
  </si>
  <si>
    <t>Ursulinenstraße - Straßenkörper</t>
  </si>
  <si>
    <t>Am Schwimmbad - Straßenkörper</t>
  </si>
  <si>
    <t>Eifelstraße - Straßenkörper</t>
  </si>
  <si>
    <t>Asphaltdecke neu, Pflanzbeete</t>
  </si>
  <si>
    <t>Leonardusstraße - Straßenkörper</t>
  </si>
  <si>
    <t>Randeinfassung, Baumscheibe</t>
  </si>
  <si>
    <t>Neuenahrer Straße - Straßenkörper</t>
  </si>
  <si>
    <t>St.-Pius-Straße - Straßenkörper</t>
  </si>
  <si>
    <t>Am Dahliengarten - Straßenkörper</t>
  </si>
  <si>
    <t>Straßenbefestigung stark beschädigt</t>
  </si>
  <si>
    <t>Am Gartenschwimmbad - Straßenkörper</t>
  </si>
  <si>
    <t>Am Johannisberg - Straßenkörper</t>
  </si>
  <si>
    <t>Deckschicht, stark befahren</t>
  </si>
  <si>
    <t>Deckschicht erneuern in Teilabschnitten</t>
  </si>
  <si>
    <t>Am Schwanenteich - Straßenkörper</t>
  </si>
  <si>
    <t>Antoniusstraße - Straßenkörper</t>
  </si>
  <si>
    <t>Apollinarisstraße - Straßenkörper</t>
  </si>
  <si>
    <t>Deckschicht, Gehwegbelag</t>
  </si>
  <si>
    <t>Barbarossastraße - Straßenkörper</t>
  </si>
  <si>
    <t>Randeinfassung</t>
  </si>
  <si>
    <t>Beethovenstraße - Straßenkörper</t>
  </si>
  <si>
    <t>Beuler Weg - Straßenkörper</t>
  </si>
  <si>
    <t>Brunnenpfad - Straßenkörper</t>
  </si>
  <si>
    <t>Casinostraße - Straßenkörper</t>
  </si>
  <si>
    <t>Straßenbesfestigung stark beschädigt</t>
  </si>
  <si>
    <t>Dahlienweg - Straßenkörper</t>
  </si>
  <si>
    <t>Straßen- und Gehwegaufbau teilweise komplett zerstört</t>
  </si>
  <si>
    <t>Danziger Straße - Straßenkörper</t>
  </si>
  <si>
    <t>Edith-Stein-Straße - Straßenkörper</t>
  </si>
  <si>
    <t>Straßenaufbau komplett zerstört</t>
  </si>
  <si>
    <t>Eichendorffstraße - Straßenkörper</t>
  </si>
  <si>
    <t>Eichenweg - Straßenkörper</t>
  </si>
  <si>
    <t>Felix-Rütten-Straße - Straßenkörper</t>
  </si>
  <si>
    <t>Randeinfassung, Decke, Gehwegbelag</t>
  </si>
  <si>
    <t>Georg-Kreuzberg-Straße - Provisorium</t>
  </si>
  <si>
    <t>Provisorische Sicherung</t>
  </si>
  <si>
    <t>Hans-Frick-Straße - Straßenkörper</t>
  </si>
  <si>
    <t>Teilausbau, Deckschicht erneuern, Vollausbau West</t>
  </si>
  <si>
    <t>Heerstraße - Straßenkörper</t>
  </si>
  <si>
    <t>Hemmesser Straße - Straßenkörper</t>
  </si>
  <si>
    <t>Gehwegbelag, Randeinfassung, Deckschicht</t>
  </si>
  <si>
    <t>Herderweg - Straßenkörper</t>
  </si>
  <si>
    <t>Starke Schäden in der Deckschicht, Randeinfassung</t>
  </si>
  <si>
    <t>ggf. Vollausbau</t>
  </si>
  <si>
    <t>Hochstraße - Straßenkörper</t>
  </si>
  <si>
    <t>Idienstraße - Straßenkörper</t>
  </si>
  <si>
    <t>Baustraße, Starkbefahren</t>
  </si>
  <si>
    <t>Instandsetzen</t>
  </si>
  <si>
    <t>In der Held - Straßenkörper</t>
  </si>
  <si>
    <t>Randeinfassung, Straßenbelag</t>
  </si>
  <si>
    <t>Jesuitenstraße - Straßenkörper</t>
  </si>
  <si>
    <t>Pflasterfläche</t>
  </si>
  <si>
    <t>Alter Markt (Jesuitenstraße /Hauptstraße) - Straßenkörper</t>
  </si>
  <si>
    <t>Jülichstraße - Straßenkörper</t>
  </si>
  <si>
    <t>Kölner Straße - Straßenkörper</t>
  </si>
  <si>
    <t>Kreuzstraße - Straßenkörper</t>
  </si>
  <si>
    <t>Wiederherstellung Zustand vor Flut</t>
  </si>
  <si>
    <t>Fernwärme, Restbereiche Vollausbau (Bereich Innenstadt)</t>
  </si>
  <si>
    <t>Kurgartenstraße - Straßenkörper</t>
  </si>
  <si>
    <t>Vollausbau hochwertig</t>
  </si>
  <si>
    <t>Landgrafenstraße - Straßenkörper</t>
  </si>
  <si>
    <t>Leipziger Straße - Straßenkörper</t>
  </si>
  <si>
    <t>Lessingstraße - Straßenkörper</t>
  </si>
  <si>
    <t>Lindenstraße - Straßenkörper</t>
  </si>
  <si>
    <t>Lindenstraße - Provisorium</t>
  </si>
  <si>
    <t>Herstellung Provisorium, Verbindung Telegrafenstraße - Hans-Frick-Straße</t>
  </si>
  <si>
    <t>Asphaltdecke stark beschädigt, Risse, Schlaglöcher</t>
  </si>
  <si>
    <t>Mörikestraße - Straßenkörper</t>
  </si>
  <si>
    <t>Rinne, Randeinfassung, Straßenbelag, Gehwegbelag</t>
  </si>
  <si>
    <t>Nordstraße - Straßenkörper</t>
  </si>
  <si>
    <t>Deckschicht, Plattenbelag</t>
  </si>
  <si>
    <t>Oberstraße - Straßenkörper</t>
  </si>
  <si>
    <t>Deckschicht, Gehwegbelag, Randeinfassung</t>
  </si>
  <si>
    <t>Oststraße - Straßenkörper</t>
  </si>
  <si>
    <t>Peter-Fix-Straße - Straßenkörper</t>
  </si>
  <si>
    <t>Deckschicht, Plattenbelag, Randeinfassung</t>
  </si>
  <si>
    <t>Platz an der Linde - Straßenkörper</t>
  </si>
  <si>
    <t>Poststraße - Straßenkörper</t>
  </si>
  <si>
    <t>Ravensberger Straße - Straßenkörper</t>
  </si>
  <si>
    <t>Rinne, Baumscheiben, Deckschicht, Randeinfassung, Pflasterbelag</t>
  </si>
  <si>
    <t>Teilausbau, Deckschicht neu</t>
  </si>
  <si>
    <t>Schweizer Straße - Straßenkörper</t>
  </si>
  <si>
    <t>Telegrafenstraße - Straßenkörper</t>
  </si>
  <si>
    <t>Deckschicht, Zwischenpflasterflächen, Pflasterbefestigung</t>
  </si>
  <si>
    <t>Uhlandstraße - Straßenkörper</t>
  </si>
  <si>
    <t>Randeinfassung, Befestigung</t>
  </si>
  <si>
    <t>Deckschicht neu, Teilausbau</t>
  </si>
  <si>
    <t>Wadenheimer Straße - Straßenkörper</t>
  </si>
  <si>
    <t>Deckschicht, Pflasterdecke, Randeinfassung</t>
  </si>
  <si>
    <t>Walburgisstraße - Straßenkörper</t>
  </si>
  <si>
    <t>teilbetroffen</t>
  </si>
  <si>
    <t>Wendelstraße - Straßenkörper</t>
  </si>
  <si>
    <t>Pflasterdecke, Randeinfassung</t>
  </si>
  <si>
    <t>Weststraße - Straßenkörper</t>
  </si>
  <si>
    <t>Kanal baut Fernwärme in 2021, Rest über Straßenbau vollausbau</t>
  </si>
  <si>
    <t>Willibrordusstraße - Straßenkörper</t>
  </si>
  <si>
    <t>Wolfgang-Müller-Straße - Straßenkörper</t>
  </si>
  <si>
    <t>Deckschicht, Baumscheiben, Randeinfassung, Plattenbelag</t>
  </si>
  <si>
    <t>Am Backesgarten - Straßenkörper</t>
  </si>
  <si>
    <t>Bodendorfer Straße - Straßenkörper</t>
  </si>
  <si>
    <t>Ehlinger Straße (außerorts) - Straßenkörper</t>
  </si>
  <si>
    <t>Deckschicht neu städtischer Teil</t>
  </si>
  <si>
    <t>Ehlinger Straße (innerorts) - Straßenkörper</t>
  </si>
  <si>
    <t>Im Wiesengrund - Straßenkörper</t>
  </si>
  <si>
    <t>Auf dem Flachsmarkt - Straßenkörper</t>
  </si>
  <si>
    <t>Ehlinger Straße (Ringstraße bis Kloster-Prüm-Straße) - Straßenkörper</t>
  </si>
  <si>
    <t>Ehlinger Straße (Kloster-Prüm-Straße bis Ortsausgang) - Straßenkörper</t>
  </si>
  <si>
    <t>Ernst-Thrasolt-Straße - Straßenkörper</t>
  </si>
  <si>
    <t>Freiherr-vom-Stein-Straße - Straßenkörper</t>
  </si>
  <si>
    <t>Göppinger Straße - Straßenkörper</t>
  </si>
  <si>
    <t>Vollausbau Stichstraße</t>
  </si>
  <si>
    <t>Heinrich-Winter-Straße - Straßenkörper</t>
  </si>
  <si>
    <t>Heppinger Straße - Straßenkörper</t>
  </si>
  <si>
    <t>Johannisstraße - Straßenkörper</t>
  </si>
  <si>
    <t>Kloster-Prüm-Straße - Straßenkörper</t>
  </si>
  <si>
    <t>Mühlenstraße - Straßenkörper</t>
  </si>
  <si>
    <t>Deckschicht neu + Teilausbau</t>
  </si>
  <si>
    <t>Nikolaus-Bahles-Straße - Straßenkörper</t>
  </si>
  <si>
    <t>Ringstraße - Straßenkörper</t>
  </si>
  <si>
    <t>Rüstringer Straße - Straßenkörper</t>
  </si>
  <si>
    <t>Wiesenweg - Straßenkörper</t>
  </si>
  <si>
    <t>Am Alten Brunnen - Straßenkörper</t>
  </si>
  <si>
    <t>Gradenhofstraße - Straßenkörper</t>
  </si>
  <si>
    <t>Havinganstraße - Straßenkörper</t>
  </si>
  <si>
    <t>Landskroner Straße - Gehweg</t>
  </si>
  <si>
    <t>Teilausbau, Deckschciht</t>
  </si>
  <si>
    <t>Martinusstraße - Straßenkörper</t>
  </si>
  <si>
    <t>Nikolaus-Molitor-Straße - Straßenkörper</t>
  </si>
  <si>
    <t>Pantaleonsplatz - Straßenkörper</t>
  </si>
  <si>
    <t>Quellenstraße - Straßenkörper</t>
  </si>
  <si>
    <t>Wilhelm-Söller-Straße - Straßenkörper</t>
  </si>
  <si>
    <t>Bahnweg zw. Greener Weg und In den Auen - Straßenkörper</t>
  </si>
  <si>
    <t>Volllausbau</t>
  </si>
  <si>
    <t>Greener Weg - Straßenkörper</t>
  </si>
  <si>
    <t>In den Auen - Straßenkörper</t>
  </si>
  <si>
    <t>Sinziger Straße B266 - Straßenkörper (Anteil Stadt Bad Neuenahr-Ahrweiler)</t>
  </si>
  <si>
    <t>Am Mühlenbüsch - Straßenkörper</t>
  </si>
  <si>
    <t>Randeinfassung, Asphaltbeschädigung</t>
  </si>
  <si>
    <t>Deckschicht, Inststand setzen</t>
  </si>
  <si>
    <t>Klosterstraße - Straßenkörper</t>
  </si>
  <si>
    <t>Randbefestigung, Deckschicht</t>
  </si>
  <si>
    <t>Instandsetzung, Deckschicht neu</t>
  </si>
  <si>
    <t>Marienthaler Straße B 267 - Straßenkörper (Anteil Stadt Bad Neuenahr-Ahrweiler)</t>
  </si>
  <si>
    <t>Ahruferstraße - Straßenkörper</t>
  </si>
  <si>
    <t>Vollausbau, Instandsetzung</t>
  </si>
  <si>
    <t>Dombergstraße - Straßenkörper</t>
  </si>
  <si>
    <t>Randeinfassung, Belag</t>
  </si>
  <si>
    <t>Domherrenstraße - Straßenkörper</t>
  </si>
  <si>
    <t>Gildenstraße - Straßenkörper</t>
  </si>
  <si>
    <t>Randeinfasssung, Deckschicht</t>
  </si>
  <si>
    <t>Vollausbau
Asphaltdeckschicht ganz</t>
  </si>
  <si>
    <t>Herrestorffstraße - Straßenkörper</t>
  </si>
  <si>
    <t>Josefstraße - Straßenkörper</t>
  </si>
  <si>
    <t>Kräuterbergstraße - Straßenkörper</t>
  </si>
  <si>
    <t>Pfaffenbergstraße - Straßenkörper</t>
  </si>
  <si>
    <t>Prümer Straße - Straßenkörper</t>
  </si>
  <si>
    <t>Schulgäßchen - Straßenkörper</t>
  </si>
  <si>
    <t>St.-Peter-Straße - Straßenkörper</t>
  </si>
  <si>
    <t>Instandsetzung Baustraße</t>
  </si>
  <si>
    <t>Walporzheimer Straße - Straßenkörper</t>
  </si>
  <si>
    <t>Winzerstraße - Straßenkörper</t>
  </si>
  <si>
    <t>Radweg - Marienthal - Walporzheim</t>
  </si>
  <si>
    <t>LBM *Radwegebreite 3,00m</t>
  </si>
  <si>
    <t>Radweg - Walporzheim - RW am Kloster</t>
  </si>
  <si>
    <t>Neubau/Teilausbau komplett *Radwegebreite 3,00m</t>
  </si>
  <si>
    <t>Radweg - RW am Kloster</t>
  </si>
  <si>
    <t>Radweg - RW am Kloster bis Ahrtorbrücke (Brückenstraße)</t>
  </si>
  <si>
    <t>Radweg - Ahrtorbrücke bis Otlerstraße</t>
  </si>
  <si>
    <t>Neubau auf 150m; Restlänge Beleuchtung und Ausstattung *Radwegebreite 3,00m</t>
  </si>
  <si>
    <t>Radweg - Otlerstraße bis St.-Pius-Brücke</t>
  </si>
  <si>
    <t>Neubau auf 300m; Restlänge Beleuchtung und Ausstattung *Radwegebreite 3,00m</t>
  </si>
  <si>
    <t>Radweg - Bachemer Brücke bis St.-Pius-Brücke (Süd)</t>
  </si>
  <si>
    <t>Neubau *Radwegebreite 3,00m</t>
  </si>
  <si>
    <t>Radweg - St.-Pius-Brücke - L83 / Süd</t>
  </si>
  <si>
    <t>Neubau auf 400m; Restlänge Beleuchtung und Ausstattung *Radwegebreite 3,00m</t>
  </si>
  <si>
    <t>Radweg - St.-Pius-Brücke - L83 / Nord</t>
  </si>
  <si>
    <t>Neubau auf 230m; Restlänge Beleuchtung und Ausstattung *Radwegebreite 3,00m</t>
  </si>
  <si>
    <t>Radweg - Brücke L83 - Amseltalbrücke / Süd</t>
  </si>
  <si>
    <t>Radweg - Brücke L83 - Amseltalbrücke / Nord</t>
  </si>
  <si>
    <t>Radweg - Auguste-Viktoria Park Radweg</t>
  </si>
  <si>
    <t>Neubau auf 125m *Radwegebreite 3,00m</t>
  </si>
  <si>
    <t>Radweg - Georg-Kreuzberg-Straße</t>
  </si>
  <si>
    <t>Radweg - Lindenstraße</t>
  </si>
  <si>
    <t>Radweg - Verbindung Mittelstraße - Casinobrücke</t>
  </si>
  <si>
    <t>Radweg - Landgrafenstraße  - Heppinger Brücke</t>
  </si>
  <si>
    <t>Radweg - Anschluss Heppinger Straße / Mühlenteich</t>
  </si>
  <si>
    <t>Radweg - parallel B266</t>
  </si>
  <si>
    <t>Neubau, Landesbetrieb Mobilität, Kostenbeteiligung *Radwegebreite 3,00m</t>
  </si>
  <si>
    <t>Radweg - KVP Hauptstraße - B266 Martinusstraße - Gummiweg</t>
  </si>
  <si>
    <t>Radweg - von Brücke/K44 bis Bad Bodendorf</t>
  </si>
  <si>
    <t>Neubau auf 500m *Radwegebreite 3,00m</t>
  </si>
  <si>
    <t>Radweg - Pferdebrücke bis Dorfgemeinschaftshaus</t>
  </si>
  <si>
    <t>Neubau auf 50m *Radwegebreite 3,00m</t>
  </si>
  <si>
    <t>Fußweg - Josefbrücke- Ursulinen Brücke (Herrestorffstraße) Fußwegebreite 2,50m - 3,00m</t>
  </si>
  <si>
    <t>Fußweg - Ursulinen Brücke - C.V.E.Allee (Herrestorffstraße) Fußwegebreite 2,50m - 3,00m</t>
  </si>
  <si>
    <t>Fußweg - Am Schwimmbad Fußwegebreite 2,50m - 3,00m</t>
  </si>
  <si>
    <t>Fußweg - Kaiserin-Auguste-Viktoria-Park Fußwegebreite 2,50m - 3,00m</t>
  </si>
  <si>
    <t>Neubau auf 250m</t>
  </si>
  <si>
    <t>Fußweg - Dahliengarten Fußwegebreite 2,50m - 3,00m</t>
  </si>
  <si>
    <t>Fußweg - Georg-Kreuzberg-Straße Fußwegebreite 2,50m - 3,00m</t>
  </si>
  <si>
    <t>Fußweg - Lindenstraße Fußwegebreite 2,50m - 3,00m</t>
  </si>
  <si>
    <t>Fußweg - Kurgartenstraße - Felix-Rütten-Straße Fußwegebreite 2,50m - 3,00m</t>
  </si>
  <si>
    <t>Fußweg - Verbindung Mittelstraße - Casinobrücke (Therme) Fußwegebreite 2,50m - 3,00m</t>
  </si>
  <si>
    <t>Fußweg - Parkhaus Casino Fußwegebreite 2,50m - 3,00m</t>
  </si>
  <si>
    <t>Fußweg - Landgrafenstraße bis Kaiser-Wilhelm-Park (Lenné-Park) Fußwegebreite 2,50m - 3,00m</t>
  </si>
  <si>
    <t>Fußweg - Fahrweg zw. Pantaleonsplatz u. Wilhelm-Söller-Straße Fußwegebreite 2,50m - 3,00m</t>
  </si>
  <si>
    <t>Neubau auf 150m</t>
  </si>
  <si>
    <t>Forstweg parallel Königsfelder Straße Höhe Parkplatz am Waldkletterpark</t>
  </si>
  <si>
    <t>Forstweg im Maibachtal (Quarzkaul Richtung Ramersbach)</t>
  </si>
  <si>
    <t>Verbindungsweg Ahrsteig am Kloster Calvarienberg</t>
  </si>
  <si>
    <t>Verlängerung Kreuzstraße bis Ahr-Radweg</t>
  </si>
  <si>
    <t>Neubau auf 315 m</t>
  </si>
  <si>
    <t>Weg zwischen Gummiweg und Ahrradweg</t>
  </si>
  <si>
    <t>Parkplatz Altenbaustraße</t>
  </si>
  <si>
    <t>Parkplatz Altenbaustraße (Ehrenwall)</t>
  </si>
  <si>
    <t>Parkplatz Ahrstadion  (Am Schwimmbad)</t>
  </si>
  <si>
    <t>Parkplatz Niedertor (Bossardstraße)</t>
  </si>
  <si>
    <t>Parkstreifen Friedrichstraße</t>
  </si>
  <si>
    <t>Parkplatz Am Durchbruch (Plätzerstraße/Friedrichstraße)</t>
  </si>
  <si>
    <t>Parkplatz Kolpingstraße</t>
  </si>
  <si>
    <t>Parkplatz Quarzkaul</t>
  </si>
  <si>
    <t>Parkplatz Ahrtor (Ramersbacher Straße)</t>
  </si>
  <si>
    <t>Busparkplatz hinter dem Feuerwehrhaus (Ramersbacher Straße) Nur Busse</t>
  </si>
  <si>
    <t>Parkstreifen Ahrtorfriedhof (Schützenstraße)</t>
  </si>
  <si>
    <t>Parkplatz St.-Pius-Kirche (Schützenstraße)</t>
  </si>
  <si>
    <t>Parkplatz Am Gartenschwimmbad  (Tennisplätze)</t>
  </si>
  <si>
    <t>Parkplatz TWIN (Am Gartenschwimmbad)</t>
  </si>
  <si>
    <t>Parkstreifen Dahlienweg  (entlang des Dorint Hotels)</t>
  </si>
  <si>
    <t>Parkplatz Post (Hauptstraße)</t>
  </si>
  <si>
    <t>Parkplatz Apollinarisstadion (Kreuzstraße)</t>
  </si>
  <si>
    <t>Parkplatz Marmorhaus (Kreuzstraße)</t>
  </si>
  <si>
    <t>Parkplatz Leipziger Straße (Schotter)</t>
  </si>
  <si>
    <t>Parkstreifen Mittelstraße 38-48</t>
  </si>
  <si>
    <t>Parkstreifen Mittelstraße 50-68</t>
  </si>
  <si>
    <t>Parkplatz Oberstraße</t>
  </si>
  <si>
    <t>Parkplatz Moses Rathausstraße  (City-Ost) (Kirmesparkplatz)</t>
  </si>
  <si>
    <t>Parkplatz Ferdinand-Schröder-Straße Weststr./Ferdinand-Schröder-Str.  (City-West)</t>
  </si>
  <si>
    <t>Parkplatz Weststraße Mehrgenerationenhaus  (City-West)</t>
  </si>
  <si>
    <t>Parkplatz Willibrordusstraße Stadtbibliothek</t>
  </si>
  <si>
    <t>Parkplatz Wolfgang-Müller-Straße  Süd (Weststraße - Georg-Kreuzberg-Straße)</t>
  </si>
  <si>
    <t>Parkplatz St.-Pius-Straße  (Kindergarten)</t>
  </si>
  <si>
    <t>Parkplatz St.-Pius-Straße  (Schulzentrum)</t>
  </si>
  <si>
    <t>Parkplatz St.-Pius-Straße  (am Sportplatz)</t>
  </si>
  <si>
    <t>Parkplatz St.-Pius-Straße (gegenüber Sportplatz)</t>
  </si>
  <si>
    <t>Parkstreifen St.-Pius-Straße</t>
  </si>
  <si>
    <t>Parkplatz  Bachstraße (Markt)</t>
  </si>
  <si>
    <t>Parkplatz Christian-Develich-Straße (Friedhof)</t>
  </si>
  <si>
    <t>Parkplatz Im Bülland</t>
  </si>
  <si>
    <t>P + R Parkplatz Bahnhof Landskroner Straße</t>
  </si>
  <si>
    <t>Wanderparkplatz Josefstraße</t>
  </si>
  <si>
    <t>Straßenbeleuchtung - Marienthal</t>
  </si>
  <si>
    <t>Schaltkästen,Leitungen, Maste und Leuchtkörper im gesamten Überflutungsgebiet</t>
  </si>
  <si>
    <t>Straßenbeleuchtung - Ahrweiler</t>
  </si>
  <si>
    <t>Straßenbeleuchtung - Walporzheim</t>
  </si>
  <si>
    <t>Straßenbeleuchtung - Bachem</t>
  </si>
  <si>
    <t>Straßenbeleuchtung - Bad Neuenahr</t>
  </si>
  <si>
    <t>Straßenbeleuchtung - Heppingen</t>
  </si>
  <si>
    <t>Straßenbeleuchtung - Heimersheim</t>
  </si>
  <si>
    <t>Straßenbeleuchtung - Lohrsdorf</t>
  </si>
  <si>
    <t>Straßenbeleuchtung - Green</t>
  </si>
  <si>
    <t>Straßenbeleuchtung - Ehlingen</t>
  </si>
  <si>
    <t>Ansatz BDLA für funktionale Grün- Parkanlagen, Stand 2018, 126,-€/m² netto, hochgerechnet mit 15% Kostensteigerung bis 2021</t>
  </si>
  <si>
    <t>Kaiserin-Auguste-Victoria-Park (ohne Spielplatz)</t>
  </si>
  <si>
    <t>Ansatz BDLA für hochwertige Grün- Parkanlagen, Stand 2018, 158,-€/m² netto, hochgerechnet mit 15% Kostensteigerung bis 2021</t>
  </si>
  <si>
    <t>Dahliengarten</t>
  </si>
  <si>
    <t>Kaiser-Wilhelm-Park</t>
  </si>
  <si>
    <t>Friedhof Am Ahrtor</t>
  </si>
  <si>
    <t>560m Einfriedung: 2.000.- €/m; Ausstattung (Wasserversorgung, Bänke, Abfallbehältnisse, Urnenstelen): 200.000.- €; 8.000 m² Wegefläche: 40.- €/m²; 4.200m² Rasenfläche: 12.- €/m²; 1.700m² Pflanzung: 65.-€/m²; Räum- u. Reinigungsarbeiten: 100.000.- €; Vermessungsarbeiten: 15.000,- €; Ehren- und Kriegsgräber: 50.000.- €</t>
  </si>
  <si>
    <t>Schäden an Grabstellen</t>
  </si>
  <si>
    <t>1.400 Stück*70%*6.000€;</t>
  </si>
  <si>
    <t>Friedhof Heimersheim</t>
  </si>
  <si>
    <t>teilw. Schäden an Wege- und Pflanzflächen durch Schlammeintrag</t>
  </si>
  <si>
    <t>Ausgleichsflächen - Walporzheim</t>
  </si>
  <si>
    <t>Fläche räumen und Neuansaat: 9,- €/m²; 1 Baumpflanzung pro 400m²: 500.-/ Stück</t>
  </si>
  <si>
    <t>Ausgleichsflächen - Ahrweiler</t>
  </si>
  <si>
    <t>Ausgleichsflächen - Bachem</t>
  </si>
  <si>
    <t>Ausgleichsflächen - Bad Neuenahr</t>
  </si>
  <si>
    <t>Fläche räumen und Neuansaat: 9,- €/m²; 1 Baumpflanzung pro 400m²: 500.-/ Stück 45.000.- € netto für Ausgleichsflächen BÜ-Beseitigung</t>
  </si>
  <si>
    <t>Ausgleichsflächen - Heppingen</t>
  </si>
  <si>
    <t>Landskroner Str Süd: 9494m² x 20,50 €; 19865m² mit Fläche räumen und Neuansaat: 9,- €/m²; 1 Baumpflanzung pro 400m²: 500.-/ Stück</t>
  </si>
  <si>
    <t>Ausgleichsflächen - Lohrsdorf</t>
  </si>
  <si>
    <t>Ausgleichsflächen - Green+Ehlingen</t>
  </si>
  <si>
    <t>Software zur Schadenserfassung bei Straßenbauprojekten</t>
  </si>
  <si>
    <t>Pfarrweg - Straßenkörper (Heppingen)</t>
  </si>
  <si>
    <t>In der Hostert- Straßenkörper (Heppingen)</t>
  </si>
  <si>
    <t>Schulhofstraße -  Straßenkörper (Ahrweiler)</t>
  </si>
  <si>
    <t>Cyrillus-Jarre-Straße  / Blankartshof -  Straßenkörper (Ahrweiler)</t>
  </si>
  <si>
    <t>Frankenstraße -  Straßenkörper</t>
  </si>
  <si>
    <t>Kolpingstraße - Straßenkörper</t>
  </si>
  <si>
    <t>Peter-Friedhofen-Straße - Straßenkörper</t>
  </si>
  <si>
    <t>Rotdornweg -  Straßenkörper</t>
  </si>
  <si>
    <t>Teichstraße -  Straßenkörper</t>
  </si>
  <si>
    <t>Dr.-Weißenfeld-Straße -  Straßenkörper</t>
  </si>
  <si>
    <t>Tulpenweg -  Straßenkörper</t>
  </si>
  <si>
    <t>Nelkenweg -  Straßenkörper</t>
  </si>
  <si>
    <t>Rosenweg -  Straßenkörper</t>
  </si>
  <si>
    <t>Kirchenpfad -  Straßenkörper</t>
  </si>
  <si>
    <t>Hardtstraße -  Straßenkörper</t>
  </si>
  <si>
    <t>Monschauer Straße -  Straßenkörper</t>
  </si>
  <si>
    <t>Breslauer Straße -  Straßenkörper</t>
  </si>
  <si>
    <t>Marienburger Straße-  Straßenkörper</t>
  </si>
  <si>
    <t>Küstriner Straße -  Straßenkörper</t>
  </si>
  <si>
    <t>Königsberger Straße -  Straßenkörper</t>
  </si>
  <si>
    <t>Tilsiter Straße -  Straßenkörper</t>
  </si>
  <si>
    <t>Stettiner Straße -  Straßenkörper</t>
  </si>
  <si>
    <t>Westerwaldstraße -  Straßenkörper</t>
  </si>
  <si>
    <t>Taunusstraße -  Straßenkörper</t>
  </si>
  <si>
    <t>Hunsrückstraße -  Straßenkörper</t>
  </si>
  <si>
    <t>Ferdinand-Schröder-Straße -  Straßenkörper</t>
  </si>
  <si>
    <t>Ahrstraße -  Straßenkörper</t>
  </si>
  <si>
    <t>Parkplatz Ramersbacher Straße (Wanderparkplatz)</t>
  </si>
  <si>
    <t>Planung / Beteiligung Gewässerentwicklung / Ufer</t>
  </si>
  <si>
    <t>Generalplanung / Beteiligung Radwege</t>
  </si>
  <si>
    <t>Gesamtplanung / Beteiligung Straßenbeleuchtung</t>
  </si>
  <si>
    <t>Rathaus - Erneuerung Netzwerkverteiler Keller Nebengebäude inkl. Austausch der aktiven Komponenten</t>
  </si>
  <si>
    <t>Netzwerkverteiler stand komplett unter Wasser</t>
  </si>
  <si>
    <t>Erneuerung des gesamten Verteilers</t>
  </si>
  <si>
    <t>Rathaus - Erneuerung Mikrofonanlage Sitzungssaal</t>
  </si>
  <si>
    <t>Mikrofonanlage im Sitzungssaal stand im Wasser</t>
  </si>
  <si>
    <t>Erneuerung der Anlage</t>
  </si>
  <si>
    <t>Rathaus - Ersatz Kopierer und IT Hausdruckerei (Keller Nebengebäude)</t>
  </si>
  <si>
    <t>Raum stand komplett unter Wasser, Geräte defekt</t>
  </si>
  <si>
    <t>Wiederbeschaffung der Geräte</t>
  </si>
  <si>
    <t>Rathaus - Erneuerung Zeiterfassungsgerät</t>
  </si>
  <si>
    <t>Gerät stand im Wasser</t>
  </si>
  <si>
    <t>Austausch des Gerät</t>
  </si>
  <si>
    <t>Rathaus - Erneuerung 12 Rechner im EG</t>
  </si>
  <si>
    <t>Austausch durch Wasserschäden an Geräten im EG</t>
  </si>
  <si>
    <t>Austausch der Geräte</t>
  </si>
  <si>
    <t>Rathaus - Erneuerung Telefonieübergabepunkt Keller</t>
  </si>
  <si>
    <t>Austausch durch Wasserschäden</t>
  </si>
  <si>
    <t>Austausch und Verlegung</t>
  </si>
  <si>
    <t>Rathaus - Möbilierung / Einrichtung Rathaus</t>
  </si>
  <si>
    <t>Austausch aufgrund Wasserschäden</t>
  </si>
  <si>
    <t>Austausch der Einrichtung</t>
  </si>
  <si>
    <t>Rathaus - Büro- und Verbrauchsmaterial</t>
  </si>
  <si>
    <t>Rathaus - Wahlurnen und Wahlkabinen</t>
  </si>
  <si>
    <t>Rathaus - Wiederherstellung Archivalien und Verwaltungsakten mit Archivcharakter</t>
  </si>
  <si>
    <t>beschädigt durch Wasser</t>
  </si>
  <si>
    <t>Wiederherstellung/-beschaffung</t>
  </si>
  <si>
    <t>Rathaus - Wiederbeschaffung von 2 Fahrzeugen</t>
  </si>
  <si>
    <t>Wasserschäden</t>
  </si>
  <si>
    <t>Betriebshof - Erneuerung Zeiterfassungsgerät</t>
  </si>
  <si>
    <t>Betriebshof - Wiederbeschaffung Kopierer</t>
  </si>
  <si>
    <t>Betriebshof - Erneuerung Netzwerkverteiler  inkl. Austausch der aktiven Komponenten</t>
  </si>
  <si>
    <t>Betriebshof - Erneuerung 9 Rechner inkl. Bildschirm, Drucker, Telefone</t>
  </si>
  <si>
    <t>Austausch durch Wasserschäden an Geräten</t>
  </si>
  <si>
    <t>Betriebshof - Erneuerung Tablet Betriebshofleiter</t>
  </si>
  <si>
    <t>Betriebshof - Erneuerung Outdoor-Tablets Baumkataster</t>
  </si>
  <si>
    <t>Geräte standen im Wasser</t>
  </si>
  <si>
    <t>Bürgerservice-Büro Ahrweiler - Erneurung IT-Arbeitsplatz inkl. Drucker, Änderungsterminal, Fingerabdruckscanner, VPN-Box, Bürgertablet</t>
  </si>
  <si>
    <t>OKuJa (Offene Kinder- und Jugendarbeit) - Ernerung IT-Arbeitsplatz 3 Rechner und 3 Notebooks</t>
  </si>
  <si>
    <t>Grundschule Ahrweiler - Wiederbeschaffung 83 iPads inkl. Tablet Koffer</t>
  </si>
  <si>
    <t>Grundschule Ahrweiler - Erneuerung 2 Beamer inkl. AppleTV</t>
  </si>
  <si>
    <t>Grundschule Ahrweiler - Erneuerung Telefonanlage</t>
  </si>
  <si>
    <t>Grundschule Bad Neuenahr - Erneuerung 18 Beamer</t>
  </si>
  <si>
    <t>Grundschule Bad Neuenahr - Erneuerung Telefonanlage</t>
  </si>
  <si>
    <t>Erich Kästner-Realschule plus - Wiederbeschaffung 18 iPads</t>
  </si>
  <si>
    <t>Erich Kästner-Realschule plus - Wiederbeschaffung 35 Notebooks</t>
  </si>
  <si>
    <t>Erich Kästner-Realschule plus - Wiederbeschaffung 2 Kopierer</t>
  </si>
  <si>
    <t>Erich Kästner-Realschule plus - Wiederbeschaffung Server Schulverwaltungsnetz</t>
  </si>
  <si>
    <t>Erich Kästner-Realschule plus - Wiederbeschaffung Server Schulnetz</t>
  </si>
  <si>
    <t>Erich Kästner-Realschule plus - Erneuerung Telefonanlage</t>
  </si>
  <si>
    <t>Erich Kästner-Realschule plus - Erneurung IT-Arbeitsplätze der Verwaltung</t>
  </si>
  <si>
    <t>Kindergarten Bachem - Erneuerung Telefonanlage</t>
  </si>
  <si>
    <t>Sockelbereich bis ca. 30 cm unter Wasser.
Konstruktion verzogen, Türen lassen sich nicht öffnen/schließen, Schlösser aufgebohrt.
Elektrik zerstört, Tafel durch Feuchtigkeit verzogen</t>
  </si>
  <si>
    <t>Einrichtung des Ausstellungskomplexes 1998
12 Sechseckvitrinen, Metall. Glas (200x90x8cm); Halogenbeleuchtung
Tischvitrine mit Aufsatztafel. Metall, Glas, Holzplatte (90x280x60cm): Halogenbeleuchtung</t>
  </si>
  <si>
    <t>Wernz-Kaiser, Heike, Abteilung: 1.5.1 Generationen, Kultur, Kontakt: Heike.Wernz-Kaiser@bad-neuenahr-ahrweiler.de, 02641 / 87-196</t>
  </si>
  <si>
    <t>Sockel „Weinberg im Jahreslauf“
Oberfläche unten komplett verschlammt, im Innern Schimmelbildung.</t>
  </si>
  <si>
    <t>Anschaffung 1998 (Auftrag)
6-eckiger Sockelkasten mit Digitaldrucken auf Plexiglas, Kästen für Materialien</t>
  </si>
  <si>
    <t>Verschlammt, verzogen</t>
  </si>
  <si>
    <t>2 Turmvitrinen (Fa. Barz)
200 x 60 x 60 cm, weiß, Sicherheitsglas</t>
  </si>
  <si>
    <t>Sammlungsmagazin Tiefgarage - Inventar 1</t>
  </si>
  <si>
    <t>Verlust komplett</t>
  </si>
  <si>
    <t>20 Wechselausstellungsrahmen (Fa. Halbe)
1000 x 700 cm, Magnet, Lichtschutz, Mattglas, weiß</t>
  </si>
  <si>
    <t>Sammlungsmagazin Tiefgarage - Inventar 2</t>
  </si>
  <si>
    <t>5 Wechselausstellungsrahmen (Fa. Halbe)
700 x 550 cm, Magnet, Lichtschutz, Mattglas, Ahorn</t>
  </si>
  <si>
    <t>Sammlungsmagazin Tiefgarage - Inventar 3</t>
  </si>
  <si>
    <t>10 Wechselausstellungsrahmen (Fa. Roggenkamp)
700 x 600 cm, weiß</t>
  </si>
  <si>
    <t>Sammlungsmagazin Tiefgarage - Inventar 4</t>
  </si>
  <si>
    <t>10 Tischvitrinen (Fa. Barz)
90 x 120 x 60 cm, weiß, Sicherheitsglas</t>
  </si>
  <si>
    <t>Sammlungsmagazin Tiefgarage - Inventar 5</t>
  </si>
  <si>
    <t>12 Stellwände (Fa. Barz)
200 x 100 cm, weiß, Standteller, Verstrebungen</t>
  </si>
  <si>
    <t>Sammlungsmagazin Tiefgarage - Inventar 6</t>
  </si>
  <si>
    <t>Grafikschrank (Leha)
A0, weiß</t>
  </si>
  <si>
    <t>Sammlungsmagazin Tiefgarage - Inventar 7</t>
  </si>
  <si>
    <t>Grafikschrank (Leha)
A1, weiß</t>
  </si>
  <si>
    <t>Sammlungsmagazin Tiefgarage - Inventar 8</t>
  </si>
  <si>
    <t>10 x Regale für Sammlungsgut, Metall,
270 x 300 x 4-5 Tablare; Tragfähigkeit 85 kg</t>
  </si>
  <si>
    <t>Sammlungsmagazin Tiefgarage - Inventar 9</t>
  </si>
  <si>
    <t>Regale für Sammlungsgut, Holz
(Eigenbau)</t>
  </si>
  <si>
    <t>Sammlungsmagazin Tiefgarage - Inventar 10</t>
  </si>
  <si>
    <t>6 Holzstühle aus AWF</t>
  </si>
  <si>
    <t>Sammlungsmagazin Tiefgarage - Inventar 11</t>
  </si>
  <si>
    <t>10 Tischböcke (Malerböcke + verstellbare Metallböcke)
Tischlerplatten (200 x 100 cm)</t>
  </si>
  <si>
    <t>Sammlungsmagazin Tiefgarage - Inventar 12</t>
  </si>
  <si>
    <t>6 große Laternen (für Kerzen Museumsnacht)</t>
  </si>
  <si>
    <t>Sammlungsmagazin Tiefgarage - Inventar 13</t>
  </si>
  <si>
    <t>Ausstellungszubehör (Digitaldrucke/Werkzeug/Museumstechnik
Klima-Kontrollgeräte)</t>
  </si>
  <si>
    <t>Sammlungsmagazin Tiefgarage - Inventar 14</t>
  </si>
  <si>
    <t>2 Entfeuchter (2 ältere Abt. 1.3, Archiv)
1 Entfeuchter neu, 2019 angeschafft
(50 Liter)</t>
  </si>
  <si>
    <t>Sammlungsmagazin Tiefgarage - Inventar 15</t>
  </si>
  <si>
    <t>Empfangstheke Foyer Museum (Fa. USM Haller) (109 x 225 x 85 cm). Schwarz, glas</t>
  </si>
  <si>
    <t>Gemälde  Verteiler ZKM Karlsruhe</t>
  </si>
  <si>
    <t>Wasserschäden an Gemälden</t>
  </si>
  <si>
    <t>Konservierung und Restaurierung</t>
  </si>
  <si>
    <t>Gemälde  Verteiler Museum Simeonstift Trier</t>
  </si>
  <si>
    <t>Wasserschäden an Gemälden und Grafiken</t>
  </si>
  <si>
    <t>Restaurierung
12 Gemälde
2 Grafiken
38 Gemälde</t>
  </si>
  <si>
    <t>Skulptur  Verteiler Dom- und Diözesanmuseum</t>
  </si>
  <si>
    <t>Gemälde durch das Hochwasser stark beschädigt</t>
  </si>
  <si>
    <t>Restaurierung
14 Objekte</t>
  </si>
  <si>
    <t>Grafik</t>
  </si>
  <si>
    <t>Wasserschäden an Grafiken</t>
  </si>
  <si>
    <t>4 Grafiken
1 Buch
_____________
Urkunde
Rahmen 
Trinkglas</t>
  </si>
  <si>
    <t>Archäologie</t>
  </si>
  <si>
    <t>Wasserschäden an Archäologiegegenständen</t>
  </si>
  <si>
    <t>Restaurierung
Keramik
Glas</t>
  </si>
  <si>
    <t>Modelle</t>
  </si>
  <si>
    <t>Wasserschäden Kunstmodellen</t>
  </si>
  <si>
    <t>Reparatur | ggfls. neuer Gipsaufbau wegen Schimmel und Fäulnis. 
1) Apollinarisbrunnen
2) Geomorphologisches Modell der Quelladern</t>
  </si>
  <si>
    <t>Möbel  Verteiler Mainz</t>
  </si>
  <si>
    <t>2 Portalflügel: Untersuchung der Fassung, Konserverung
Ca. 3.600 € inkl. Mwst.
1 Truhe: Stabilisierung, Konservierung 
Ca. 1.200 € inkl. Mwst.
1 Zunfttruhe
Ca. 600 € inkl. Mwst.</t>
  </si>
  <si>
    <t>Grafik  Verteiler Stadtarchiv Köln</t>
  </si>
  <si>
    <t>Zukünftige Lagerung des Sammlungsbestandes</t>
  </si>
  <si>
    <t>Komplette Überflutung und Zerstörung der Magazinräume im Keller Marktgarage</t>
  </si>
  <si>
    <t>Temporäre Lösung (alternativ)</t>
  </si>
  <si>
    <t>Aufarbeitung der städtischen Sammlung</t>
  </si>
  <si>
    <t>Sammlung geflutet</t>
  </si>
  <si>
    <t>Wiederherstellung Stolpersteine</t>
  </si>
  <si>
    <t>Stolpersteine in der Stadt durch die Flut teilweise beschädigt oder verloren</t>
  </si>
  <si>
    <t>Stolpersteine aufbereiten, ersetzen oder sichern und wieder einbauen</t>
  </si>
  <si>
    <t>Ersteinschätzung Sanierungskosten Flutschäden Sportanlagen</t>
  </si>
  <si>
    <t>Moderation Veranstaltung mit den Sportvereinen (Information Wiederaufbau, Maßnahmen etc.)</t>
  </si>
  <si>
    <t>Temporäre Sporthalle Erich-Kästner-Realschule plus</t>
  </si>
  <si>
    <t>Temporäre Maßnahmen Städtische Kita Rappelkiste</t>
  </si>
  <si>
    <t>Provisorische Bereitstellung der weggefallen EG Bereiche Kita Rappelkiste in der alten Schule Bachem und Reparatur und Neuaufstellung Bauwagen.</t>
  </si>
  <si>
    <t>Temporäre Maßnahmen Kita Arche Noah (MGH)</t>
  </si>
  <si>
    <t>Kosten für Container auf Parkplatz und Miete für zunächst 3 Jahre</t>
  </si>
  <si>
    <t>Temporäre Maßnahmen Kita St. Mauritius</t>
  </si>
  <si>
    <t>Tennisanlage Bad Neuenahr</t>
  </si>
  <si>
    <t>Ahrstadion Ahrweiler</t>
  </si>
  <si>
    <t>Basketballfeld Ramersbacher Straße</t>
  </si>
  <si>
    <t>Bouleanlage Ramersbacher Straße</t>
  </si>
  <si>
    <t>Kleinspielfeld Ramersbacher Straße</t>
  </si>
  <si>
    <t>Bolzplatz Heppingen</t>
  </si>
  <si>
    <t>Bolzplatz Lohrsdorf</t>
  </si>
  <si>
    <t>Bolzplatz Ehlingen</t>
  </si>
  <si>
    <t>Sportanlage Bachem</t>
  </si>
  <si>
    <t>Sportplatz Walporzheim</t>
  </si>
  <si>
    <t>Kanalreinigungsarbeiten während der akuten Nachflutphase</t>
  </si>
  <si>
    <t>Matsch, Schlamm, Kies, Rückstauklappen, Baumaterialien aus Kanalisation entfernen</t>
  </si>
  <si>
    <t>Abwasserwerk</t>
  </si>
  <si>
    <t>laufende flutbedingte Kanalreinigungsarbeiten und TV-Befahrung</t>
  </si>
  <si>
    <t>Haltungen sind mit Matsch, Schlamm, Kies etc. zugesetzt</t>
  </si>
  <si>
    <t>flutbedingte Bauwerksanierung wegen Unterspülung</t>
  </si>
  <si>
    <t>Leistungen Vermessung betroffener Bauwerke / Wiederherstellung Bauwerke &amp; Kanäle</t>
  </si>
  <si>
    <t>Wiederherstellung Gitter an NW-Ausläufen</t>
  </si>
  <si>
    <t>Schutzgitter fortgespült</t>
  </si>
  <si>
    <t>fortgespülte Schutzgitter wiederherstellen</t>
  </si>
  <si>
    <t>Anpassung Ahruferausläufe je nach Gewässerwiederherstellung</t>
  </si>
  <si>
    <t>fortgespülte Böschungsstücke wiederherstellen Wasserbausteine Einmündungsbauwerk</t>
  </si>
  <si>
    <t>hydraulische Betrachtung des Systems</t>
  </si>
  <si>
    <t>AZV-Sammler Süd Belastung wiederherstellen</t>
  </si>
  <si>
    <t>NW-Ausläufe freiräumen lassen</t>
  </si>
  <si>
    <t>NW-Ausläufe zugesetzt durch Schlamm, Kies, Matsch und sonstige Gegenständen</t>
  </si>
  <si>
    <t>NW-Ausläufe von Schlamm, Kies, Matsch, sonstigen Gegenständen befreien bis zur Wiederherstellung</t>
  </si>
  <si>
    <t>Städtische Ahrdüker wiederherstellen</t>
  </si>
  <si>
    <t>Düker beschädigt</t>
  </si>
  <si>
    <t>Pumpwerke Steuerung erneuern und Generalreinigung</t>
  </si>
  <si>
    <t>überflutete Pumpwerke wiederherstellen Pwe Bau-/Maschinen-/E-Technik Teich- und Uhlandstraße</t>
  </si>
  <si>
    <t>Sperrschieber im NW und SW System erneuern 25 Stück geschätzt</t>
  </si>
  <si>
    <t>Sperrschieber fortgespült und/oder zerstört</t>
  </si>
  <si>
    <t>fortgespülte und zerstörte Sperrschieber wiederherstellen</t>
  </si>
  <si>
    <t>Schachtgarnituren und -abdeckungen erneuern die von der Flut weggespült wurden</t>
  </si>
  <si>
    <t>Schachtgarnituren und -abdeckungen sind von der Flut weggespült</t>
  </si>
  <si>
    <t>Schachtgarnituren, -abdeckungen wiederherstellen</t>
  </si>
  <si>
    <t>Materialeinsatz Lager</t>
  </si>
  <si>
    <t>Material aus dem Lager fortgespült</t>
  </si>
  <si>
    <t>Einbaukosten</t>
  </si>
  <si>
    <t>Grundwasserströmung Umlagerungen der Gründungssohle</t>
  </si>
  <si>
    <t>unterspülte Schächte neu aufbauen</t>
  </si>
  <si>
    <t>Container Gestellung Schmutzwasserabfuhr Marien Krankenhaus</t>
  </si>
  <si>
    <t>keine Vorflut</t>
  </si>
  <si>
    <t>Notmaßnahme Umpumpen in nördlichen Schmutzwassersammler Gymnasium/Schwanenteich/Augustinum</t>
  </si>
  <si>
    <t>Notbetrieb</t>
  </si>
  <si>
    <t>Notmaßnahme Umpumpen in nördlichen Schmutzwassersammler Landgrafenbrücke</t>
  </si>
  <si>
    <t>Kanalsanierung</t>
  </si>
  <si>
    <t>Kanalsanierung (Partliner) zerstört</t>
  </si>
  <si>
    <t>zerstörte Kanalsanierung erneuern (Partliner)</t>
  </si>
  <si>
    <t>Tiefbauarbeiten am Kanalsystem</t>
  </si>
  <si>
    <t>Kanalsystem zerstört</t>
  </si>
  <si>
    <t>Schächte suchen, Ahrabflüsse zurückhalten, Notrückstauverschlüsse</t>
  </si>
  <si>
    <t>Unterhaltungskosten Fahrzeuge</t>
  </si>
  <si>
    <t>Reifen, sonstige Erstzteile, sowie Betriebsstoffe</t>
  </si>
  <si>
    <t>Material Container</t>
  </si>
  <si>
    <t>Schachthebegerät durch Flut verloren gegangen, im Container gelagerte Pumpen, Ketten, persönliche Schutzausrüstung, Handschuhe, Einweganzüge, Kanalspiegel, Beleuchtungsmaterial zerstört</t>
  </si>
  <si>
    <t>Material aus dem Container ersetzen</t>
  </si>
  <si>
    <t>Schlammlager einrichten, herstellen und beräumen</t>
  </si>
  <si>
    <t>Verunreinigung der Verkehrsflächen sowie privater Flächen und allgemeiner Gebäuden und Einrichtungen</t>
  </si>
  <si>
    <t>kontaminiertes Material Entsorgung zuführen</t>
  </si>
  <si>
    <t>General Entwässerungsplan überarbeiten</t>
  </si>
  <si>
    <t>flutbedingte Schäden</t>
  </si>
  <si>
    <t>Ing.leistung</t>
  </si>
  <si>
    <t>Am Mühlenbüsch - Kanalreparatur</t>
  </si>
  <si>
    <t>Kanalreparatur - Sammler und Schächte</t>
  </si>
  <si>
    <t>anteilige Kanalschäden beseitigen</t>
  </si>
  <si>
    <t>Klosterstraße - Kanalreparatur</t>
  </si>
  <si>
    <t>Marienthaler Straße - Kanalreparatur</t>
  </si>
  <si>
    <t>Ahruferstraße  - Kanalreparatur</t>
  </si>
  <si>
    <t>Kanalschäden beseitigen</t>
  </si>
  <si>
    <t>Christopherusweg  - Kanalreparatur</t>
  </si>
  <si>
    <t>Dombergstraße  - Kanalreparatur</t>
  </si>
  <si>
    <t>Domherrenstraße  - Kanalreparatur</t>
  </si>
  <si>
    <t>Herrestorffstraße  - Kanalreparatur</t>
  </si>
  <si>
    <t>Im Plänzert  - Kanalreparatur</t>
  </si>
  <si>
    <t>Josefstraße  - Kanalreparatur</t>
  </si>
  <si>
    <t>Kräuterbergstraße  - Kanalreparatur</t>
  </si>
  <si>
    <t>Pfaffenbergstraße - Kanalreparatur</t>
  </si>
  <si>
    <t>Prümer Straße  - Kanalreparatur</t>
  </si>
  <si>
    <t>Pützgasse - Kanalreparatur</t>
  </si>
  <si>
    <t>Schulgäßchen  - Kanalreparatur</t>
  </si>
  <si>
    <t>St.-Peter-Straße  - Kanalreparatur</t>
  </si>
  <si>
    <t>Winzerstraße  - Kanalreparatur</t>
  </si>
  <si>
    <t>Adenbachhutstraße  - Kanalreparatur</t>
  </si>
  <si>
    <t>Ahrallee - Kanalreparatur</t>
  </si>
  <si>
    <t>Ahrhutstraße - Kanalreparatur</t>
  </si>
  <si>
    <t>Albert-Federle-Straße  - Kanalreparatur</t>
  </si>
  <si>
    <t>Albert-Schweitzer-Straße  - Kanalreparatur</t>
  </si>
  <si>
    <t>Altenbaustraße  - Kanalreparatur</t>
  </si>
  <si>
    <t>Am Mühlenteich  - Kanalreparatur</t>
  </si>
  <si>
    <t>Am Schwimmbad - Kanalreparatur</t>
  </si>
  <si>
    <t>Am Silberberg  - Kanalreparatur</t>
  </si>
  <si>
    <t>Auf dem Green  - Kanalreparatur</t>
  </si>
  <si>
    <t>Auf der Rausch  - Kanalreparatur</t>
  </si>
  <si>
    <t>Bachemer Straße  - Kanalreparatur</t>
  </si>
  <si>
    <t>Blandine-Merten-Straße  - Kanalreparatur</t>
  </si>
  <si>
    <t>Blankartshof  - Kanalreparatur</t>
  </si>
  <si>
    <t>Brückenstraße  - Kanalreparatur</t>
  </si>
  <si>
    <t>Büllesheimer Straße - Kanalreparatur</t>
  </si>
  <si>
    <t>Cyrillus-Jarre-Straße  - Kanalreparatur</t>
  </si>
  <si>
    <t>Delderstraße  - Kanalreparatur</t>
  </si>
  <si>
    <t>Eifelstraße  - Kanalreparatur</t>
  </si>
  <si>
    <t>Ernst-Karl-Plachner-Weg - Kanalreparatur</t>
  </si>
  <si>
    <t>Ernst-Kley-Straße  - Kanalreparatur</t>
  </si>
  <si>
    <t>Ferdinand-Gies-Straße  - Kanalreparatur</t>
  </si>
  <si>
    <t>Franz-Wenzel-Straße  - Kanalreparatur</t>
  </si>
  <si>
    <t>Friedrichstraße - Kanalreparatur</t>
  </si>
  <si>
    <t>Giesenstraße  - Kanalreparatur</t>
  </si>
  <si>
    <t>Graf-Are-Straße - Kanalreparatur</t>
  </si>
  <si>
    <t>Hochstadenstraße - Kanalreparatur</t>
  </si>
  <si>
    <t>Hostertsgäßchen  - Kanalreparatur</t>
  </si>
  <si>
    <t>Hostertsgasse  - Kanalreparatur</t>
  </si>
  <si>
    <t>Houverathsgasse - Kanalreparatur</t>
  </si>
  <si>
    <t>Jakob-Rausch-Straße  - Kanalreparatur</t>
  </si>
  <si>
    <t>Joerresstraße  - Kanalreparatur</t>
  </si>
  <si>
    <t>Johannes-Müller-Straße  - Kanalreparatur</t>
  </si>
  <si>
    <t>Johanniswall  - Kanalreparatur</t>
  </si>
  <si>
    <t>Josef-Dickopf-Straße  - Kanalreparatur</t>
  </si>
  <si>
    <t>Kalvarienbergstraße  - Kanalreparatur</t>
  </si>
  <si>
    <t>Kanonenwall  - Kanalreparatur</t>
  </si>
  <si>
    <t>Karl-von-Ehrenwall-Allee  - Kanalreparatur</t>
  </si>
  <si>
    <t>Kinkelstraße  - Kanalreparatur</t>
  </si>
  <si>
    <t>Kolpingstraße  - Kanalreparatur</t>
  </si>
  <si>
    <t>Ludwig-Wirtz-Straße  - Kanalreparatur</t>
  </si>
  <si>
    <t>Marktplatz  - Kanalreparatur</t>
  </si>
  <si>
    <t>Max-Planck-Straße  - Kanalreparatur</t>
  </si>
  <si>
    <t>Niederhutstraße  - Kanalreparatur</t>
  </si>
  <si>
    <t>Oberhutstraße  - Kanalreparatur</t>
  </si>
  <si>
    <t>Orsbeckstraße  - Kanalreparatur</t>
  </si>
  <si>
    <t>Peter-Friedhofen-Straße  - Kanalreparatur</t>
  </si>
  <si>
    <t>Peter-Jansen-Straße  - Kanalreparatur</t>
  </si>
  <si>
    <t>Plätzerstraße  - Kanalreparatur</t>
  </si>
  <si>
    <t>Ramersbacher Straße  - Kanalreparatur</t>
  </si>
  <si>
    <t>Robert-Koch-Straße  - Kanalreparatur</t>
  </si>
  <si>
    <t>Roesgenstraße  - Kanalreparatur</t>
  </si>
  <si>
    <t>Römerstraße  - Kanalreparatur</t>
  </si>
  <si>
    <t>Schillerstraße  - Kanalreparatur</t>
  </si>
  <si>
    <t>Schulhofstraße  - Kanalreparatur</t>
  </si>
  <si>
    <t>Schülzchenstraße  - Kanalreparatur</t>
  </si>
  <si>
    <t>Schützbahn  - Kanalreparatur</t>
  </si>
  <si>
    <t>Schützenstraße  - Kanalreparatur</t>
  </si>
  <si>
    <t>Sebastianuswall  - Kanalreparatur</t>
  </si>
  <si>
    <t>Sonnenbergstraße  - Kanalreparatur</t>
  </si>
  <si>
    <t>Staffeler Straße  - Kanalreparatur</t>
  </si>
  <si>
    <t>Steinfelder Gasse  - Kanalreparatur</t>
  </si>
  <si>
    <t>St.-Pius-Brücke - Kanalreparatur</t>
  </si>
  <si>
    <t>Ursulinenstraße  - Kanalreparatur</t>
  </si>
  <si>
    <t>Veltenstraße  - Kanalreparatur</t>
  </si>
  <si>
    <t>Wehrscheid  - Kanalreparatur</t>
  </si>
  <si>
    <t>Wilhelmstraße  - Kanalreparatur</t>
  </si>
  <si>
    <t>Wolfsgäßchen  - Kanalreparatur</t>
  </si>
  <si>
    <t>Wolfsgasse  - Kanalreparatur</t>
  </si>
  <si>
    <t>Annastraße - Kanalreparatur</t>
  </si>
  <si>
    <t>In der Hostert  - Kanalreparatur</t>
  </si>
  <si>
    <t>Königstraße  - Kanalreparatur</t>
  </si>
  <si>
    <t>Leonardusstraße  - Kanalreparatur</t>
  </si>
  <si>
    <t>Pfarrweg  - Kanalreparatur</t>
  </si>
  <si>
    <t>Neuenahrer Straße  - Kanalreparatur</t>
  </si>
  <si>
    <t>St.-Pius-Straße  - Kanalreparatur</t>
  </si>
  <si>
    <t>Ahrstraße  - Kanalreparatur</t>
  </si>
  <si>
    <t>Ahrweilerstraße - Kanalreparatur</t>
  </si>
  <si>
    <t>Am Dahliengarten - Kanalreparatur</t>
  </si>
  <si>
    <t>Am Gartenschwimmbad  - Kanalreparatur</t>
  </si>
  <si>
    <t>Am Schwanenteich  - Kanalreparatur</t>
  </si>
  <si>
    <t>Am Weißen Stein - Kanalreparatur</t>
  </si>
  <si>
    <t>Antoniusstraße  - Kanalreparatur</t>
  </si>
  <si>
    <t>Apollinarisstraße  - Kanalreparatur</t>
  </si>
  <si>
    <t>Auf den Steinen  - Kanalreparatur</t>
  </si>
  <si>
    <t>Beethovenstraße  - Kanalreparatur</t>
  </si>
  <si>
    <t>Bergstraße - Kanalreparatur</t>
  </si>
  <si>
    <t>Beuler Weg  - Kanalreparatur</t>
  </si>
  <si>
    <t>Birkenweg  - Kanalreparatur</t>
  </si>
  <si>
    <t>Brunnenpfad - Kanalreparatur</t>
  </si>
  <si>
    <t>Casinostraße  - Kanalreparatur</t>
  </si>
  <si>
    <t>Dahlienweg  - Kanalreparatur</t>
  </si>
  <si>
    <t>Danziger Straße  - Kanalreparatur</t>
  </si>
  <si>
    <t>Dr.-Weißenfeld-Straße - Kanalreparatur</t>
  </si>
  <si>
    <t>Edith-Stein-Straße  - Kanalreparatur</t>
  </si>
  <si>
    <t>Eichendorffstraße - Kanalreparatur</t>
  </si>
  <si>
    <t>Eichenweg  - Kanalreparatur</t>
  </si>
  <si>
    <t>Erlenweg  - Kanalreparatur</t>
  </si>
  <si>
    <t>Felix-Rütten-Straße  - Kanalreparatur</t>
  </si>
  <si>
    <t>Ferdinand-Schroeder-Straße  - Kanalreparatur</t>
  </si>
  <si>
    <t>Georg-Kreuzberg-Straße  - Kanalreparatur</t>
  </si>
  <si>
    <t>Hans-Frick-Straße  - Kanalreparatur</t>
  </si>
  <si>
    <t>Hardtstraße  - Kanalreparatur</t>
  </si>
  <si>
    <t>Hauptstraße  - Kanalreparatur</t>
  </si>
  <si>
    <t>Hemmesser Straße  - Kanalreparatur</t>
  </si>
  <si>
    <t>Herderweg - Kanalreparatur</t>
  </si>
  <si>
    <t>In der Held  - Kanalreparatur</t>
  </si>
  <si>
    <t>Jesuitenstraße - Kanalreparatur</t>
  </si>
  <si>
    <t>Jülichstraße  - Kanalreparatur</t>
  </si>
  <si>
    <t>Kirchenpfad  - Kanalreparatur</t>
  </si>
  <si>
    <t>Kölner Straße  - Kanalreparatur</t>
  </si>
  <si>
    <t>Kreuzstraße - Kanalreparatur</t>
  </si>
  <si>
    <t>Kurgartenstraße - Kanalreparatur</t>
  </si>
  <si>
    <t>Landgrafenstraße  - Kanalreparatur</t>
  </si>
  <si>
    <t>Lessingstraße  - Kanalreparatur</t>
  </si>
  <si>
    <t>Mittelstraße  - Kanalreparatur</t>
  </si>
  <si>
    <t>Monschauer Straße  - Kanalreparatur</t>
  </si>
  <si>
    <t>Mörikestraße  - Kanalreparatur</t>
  </si>
  <si>
    <t>Nelkenweg  - Kanalreparatur</t>
  </si>
  <si>
    <t>Nordstraße  - Kanalreparatur</t>
  </si>
  <si>
    <t>Oberstraße  - Kanalreparatur</t>
  </si>
  <si>
    <t>Oststraße  - Kanalreparatur</t>
  </si>
  <si>
    <t>Peter-Fix-Straße  - Kanalreparatur</t>
  </si>
  <si>
    <t>Platanenweg - Kanalreparatur</t>
  </si>
  <si>
    <t>Poststraße  - Kanalreparatur</t>
  </si>
  <si>
    <t>Rathausstraße - Kanalreparatur</t>
  </si>
  <si>
    <t>Ravensberger Straße  - Kanalreparatur</t>
  </si>
  <si>
    <t>Ringener Straße - Kanalreparatur</t>
  </si>
  <si>
    <t>Rosenweg  - Kanalreparatur</t>
  </si>
  <si>
    <t>Sebastianstraße  - Kanalreparatur</t>
  </si>
  <si>
    <t>Teichstraße  - Kanalreparatur</t>
  </si>
  <si>
    <t>Telegrafenstraße  - Kanalreparatur</t>
  </si>
  <si>
    <t>Tulpenweg  - Kanalreparatur</t>
  </si>
  <si>
    <t>Uhlandstraße  - Kanalreparatur</t>
  </si>
  <si>
    <t>Unterstraße  - Kanalreparatur</t>
  </si>
  <si>
    <t>Wadenheimer Straße  - Kanalreparatur</t>
  </si>
  <si>
    <t>Walburgisstraße  - Kanalreparatur</t>
  </si>
  <si>
    <t>Weinbergstraße - Kanalreparatur</t>
  </si>
  <si>
    <t>Wendelstraße  - Kanalreparatur</t>
  </si>
  <si>
    <t>Weststraße  - Kanalreparatur</t>
  </si>
  <si>
    <t>Wolfgang-Müller-Straße  - Kanalreparatur</t>
  </si>
  <si>
    <t>Am alten Brunnen - Kanalreparatur</t>
  </si>
  <si>
    <t>Burgstraße - Kanalreparatur</t>
  </si>
  <si>
    <t>Gradenhofstraße  - Kanalreparatur</t>
  </si>
  <si>
    <t>Havinganstraße  - Kanalreparatur</t>
  </si>
  <si>
    <t>Konsumsgasse  - Kanalreparatur</t>
  </si>
  <si>
    <t>Landskroner Straße  - Kanalreparatur</t>
  </si>
  <si>
    <t>Martinusstraße  - Kanalreparatur</t>
  </si>
  <si>
    <t>Nikolaus-Molitor-Straße  - Kanalreparatur</t>
  </si>
  <si>
    <t>Pantaleonsplatz  - Kanalreparatur</t>
  </si>
  <si>
    <t>Quellenstraße  - Kanalreparatur</t>
  </si>
  <si>
    <t>Wilhelm-Söller-Straße - Kanalreparatur</t>
  </si>
  <si>
    <t>Auf dem Flachsmarkt  - Kanalreparatur</t>
  </si>
  <si>
    <t>Bachstraße  - Kanalreparatur</t>
  </si>
  <si>
    <t>Christian-Develich-Straße  - Kanalreparatur</t>
  </si>
  <si>
    <t>Frankenstraße  - Kanalreparatur</t>
  </si>
  <si>
    <t>Freiherr-vom-Stein-Straße  - Kanalreparatur</t>
  </si>
  <si>
    <t>Göppinger Straße  - Kanalreparatur</t>
  </si>
  <si>
    <t>Heinrich-Winter-Straße  - Kanalreparatur</t>
  </si>
  <si>
    <t>Heppinger Straße  - Kanalreparatur</t>
  </si>
  <si>
    <t>Johannisstraße - Kanalreparatur</t>
  </si>
  <si>
    <t>Kloster-Prüm-Straße  - Kanalreparatur</t>
  </si>
  <si>
    <t>Rüstringer Straße  - Kanalreparatur</t>
  </si>
  <si>
    <t>Staufenstraße  - Kanalreparatur</t>
  </si>
  <si>
    <t>Wiesenweg  - Kanalreparatur</t>
  </si>
  <si>
    <t>Mühlenstraße  - Kanalreparatur</t>
  </si>
  <si>
    <t>Nikolaus-Bahles-Straße  - Kanalreparatur</t>
  </si>
  <si>
    <t>Bahnweg - Kanalreparatur</t>
  </si>
  <si>
    <t>Greener Weg  - Kanalreparatur</t>
  </si>
  <si>
    <t>In den Auen - Kanalreparatur</t>
  </si>
  <si>
    <t>Sinziger Straße  - Kanalreparatur</t>
  </si>
  <si>
    <t>Am Backesgarten - Kanalreparatur</t>
  </si>
  <si>
    <t>Bodendorfer Straße   - Kanalreparatur</t>
  </si>
  <si>
    <t>Im Wiesengrund  - Kanalreparatur</t>
  </si>
  <si>
    <t>Aloisiusgasse - Kanalreparatur</t>
  </si>
  <si>
    <t>Alveradisstraße - Kanalreparatur</t>
  </si>
  <si>
    <t>Am Thurmberg - Kanalreparatur</t>
  </si>
  <si>
    <t>Auf dem Teich - Kanalreparatur</t>
  </si>
  <si>
    <t>Blankartstraße - Kanalreparatur</t>
  </si>
  <si>
    <t>Blankenheimer Straße - Kanalreparatur</t>
  </si>
  <si>
    <t>Bossardstraße - Kanalreparatur</t>
  </si>
  <si>
    <t>Breslauer Straße - Kanalreparatur</t>
  </si>
  <si>
    <t>Carl-Weisgerber-Weg - Kanalreparatur</t>
  </si>
  <si>
    <t>Clara-Viebig-Straße - Kanalreparatur</t>
  </si>
  <si>
    <t>Christian-Ulrich-Straße - Kanalreparatur</t>
  </si>
  <si>
    <t>Christine-Demmer-Straße - Kanalreparatur</t>
  </si>
  <si>
    <t>Ehlinger Straße - Kanalreparatur</t>
  </si>
  <si>
    <t>Ernst-Thrasolt-Straße - Kanalreparatur</t>
  </si>
  <si>
    <t>Gierenzheimer Straße - Kanalreparatur</t>
  </si>
  <si>
    <t>Gildenstraße - Kanalreparatur</t>
  </si>
  <si>
    <t>Hans-Hammes-Straße - Kanalreparatur</t>
  </si>
  <si>
    <t>Hunsrückstraße - Kanalreparatur</t>
  </si>
  <si>
    <t>Idienstraße - Kanalreparatur</t>
  </si>
  <si>
    <t>Johannis-Kirschweng-Straße - Kanalreparatur</t>
  </si>
  <si>
    <t>Königsberger Straße - Kanalreparatur</t>
  </si>
  <si>
    <t>Küstriner Straße - Kanalreparatur</t>
  </si>
  <si>
    <t>Leipziger Straße - Kanalreparatur</t>
  </si>
  <si>
    <t>Lindenstraße - Kanalreparatur</t>
  </si>
  <si>
    <t>Lindenweg - Kanalreparatur</t>
  </si>
  <si>
    <t>Marienburger Straße - Kanalreparatur</t>
  </si>
  <si>
    <t>Otlerstraße - Kanalreparatur</t>
  </si>
  <si>
    <t>Ringstraße - Kanalreparatur</t>
  </si>
  <si>
    <t>Rotdornweg - Kanalreparatur</t>
  </si>
  <si>
    <t>Rotweinstraße - Kanalreparatur</t>
  </si>
  <si>
    <t>Stettiner Straße - Kanalreparatur</t>
  </si>
  <si>
    <t>Taunusstraße - Kanalreparatur</t>
  </si>
  <si>
    <t>Tilsiter Straße - Kanalreparatur</t>
  </si>
  <si>
    <t>Walporzheimer Straße - Kanalreparatur</t>
  </si>
  <si>
    <t>Westerwaldstraße - Kanalreparatur</t>
  </si>
  <si>
    <t>Sanierung Wasserwerk Walporzheimer Straße</t>
  </si>
  <si>
    <t>Überflutung des Wasserwerks</t>
  </si>
  <si>
    <t>Wasserwerk</t>
  </si>
  <si>
    <t>Sanierung Br. II und Erneuerung Brunnenkopf mit neuer Steigleitung, Pumpe und Installation</t>
  </si>
  <si>
    <t>Überflutung des Trinkwasserbrunnens</t>
  </si>
  <si>
    <t>Erneuerung der Anlagentechnik</t>
  </si>
  <si>
    <t>Errichtung einer überflutungssicheren oberirdischen Brunnenstube Br. II</t>
  </si>
  <si>
    <t>Mobile Trinkwasseraufbereitung Walporzheimer Straße</t>
  </si>
  <si>
    <t>Redundanz für Zeit des Wiederaufbaus</t>
  </si>
  <si>
    <t>HB Silberberg, Ergänzung einer UV-Anlage</t>
  </si>
  <si>
    <t>Flutbedingte hygienische Kontamination des Verteilnetzes</t>
  </si>
  <si>
    <t>Zusätzliche Trinkwasserdesinfektion
HB-Auslauf/Netzeinspeisung</t>
  </si>
  <si>
    <t>Neubau Hochbehälter südlich der Ahr</t>
  </si>
  <si>
    <t>Flutbedingter Ausfall der Trinkwasserversorgung südlich der Ahr</t>
  </si>
  <si>
    <t>Schaffung eines redundanten überflutungssicheren Ersatzwasserbezugs südlich der Ahr</t>
  </si>
  <si>
    <t>Mobile Druckerhöhungsanlage (DEA) zur ergänzenden Versorgung von Ahrweiler</t>
  </si>
  <si>
    <t>Flutbedingte hydraulische Störung im Verteilnetz</t>
  </si>
  <si>
    <t>Neuers PW Ahrweiler als Ersatz für das PW Plänzert</t>
  </si>
  <si>
    <t>Wiederherstellung Ahrquerung / Düker DA 280, Ahrtorbrücke</t>
  </si>
  <si>
    <t>Wiederherstellung Ahrquerung / Düker Da 225 Bachemer Brücke</t>
  </si>
  <si>
    <t>Wiederherstellung Ahrquerung / Düker Da 225 St. Pius-Brücke</t>
  </si>
  <si>
    <t>Wiederherstellung Ahrquerung / Düker Da 280 Uhlandstraße</t>
  </si>
  <si>
    <t>Wiederherstellung Ahrquerung / Düker Da 225 Landgrafenstraße</t>
  </si>
  <si>
    <t>Wiederherstellung Ahrquerung / Düker Da 355 Apollinarisstraße</t>
  </si>
  <si>
    <t>Wiederherstellung Ahrquerung / Düker Da 280 Heppingen/Heimersheim</t>
  </si>
  <si>
    <t>Wiederherstellung Ahrquerung / Düker Da 180 Ehrenwall / Ersatzdüker Calvarienberg</t>
  </si>
  <si>
    <t>Wiederaufbau an anderer Stelle</t>
  </si>
  <si>
    <t>Ersatzneubau Transportleitung Ringener Straße bis Römervilla DN 250 als Verbindungsleitung zwischen HB Tritschkopf und HB Silberberg außerhalb der Überflutungslinie</t>
  </si>
  <si>
    <t>Wiederaufbau an anderer Stelle;
Ersatz für im Ahr-Uferbereich defekte und teilweise zerstörte Verbindungsleitung zwischen HB Tritschkopf und HB Silberberg</t>
  </si>
  <si>
    <t>Ersatzneubau Verbindungsleitung Heppingen-Lohrsdorf Da 180 außerhalb der Überflutungslinie zur Wiederherstellung der Trinkwasserversorgung des Ortsteils Lohrsdorf</t>
  </si>
  <si>
    <t>Wiederaufbau an anderer Stelle;
Ersatz für im Ahr-Uferbereich zerstörte Transportleitung zwischen den Ortsteilen Heppingen und Lohrsdorf</t>
  </si>
  <si>
    <t>Errichtung von Notleitungen an provisorischen Ahrbrücken</t>
  </si>
  <si>
    <t>Hochwasserbedingte Anpassung der Netzstruktur</t>
  </si>
  <si>
    <t>Hochwasserbedingte Schaffung redundanter Fremdwasserbezüge</t>
  </si>
  <si>
    <t>Sanierung bestehender Druckerhöhungsanlagen und Hochbehälter</t>
  </si>
  <si>
    <t>Erneuerung der Ferwirktechnik</t>
  </si>
  <si>
    <t>Flutbedingter Ausfall der Fernwirktechnik</t>
  </si>
  <si>
    <t>Nachhaltige Ertüchtigung der Fernwirktechnik</t>
  </si>
  <si>
    <t>Qualitätsüberwachungen Trinkwasser</t>
  </si>
  <si>
    <t>Flutbedingte Kontaminierung des Trinkwasserverteilnetzes</t>
  </si>
  <si>
    <t>Erhöhte Trinkwasser-Analytik zur Hygieneüberwachung</t>
  </si>
  <si>
    <t>Qualitätssicherung Trinkwasser</t>
  </si>
  <si>
    <t>Netzspülungen
Kontinuierliche Netzchlorung</t>
  </si>
  <si>
    <t>Am Mühlenbüsch - Beseitigung noch nicht identifizierter Schäden an Haupt- und Versorgungsleitungen im Bereich der Straße:</t>
  </si>
  <si>
    <t>nicht identifizierte Schäden an Trinkwasserleitungen, die durch die Flut tangiert wurden</t>
  </si>
  <si>
    <t>Erneuerung</t>
  </si>
  <si>
    <t>Klosterstraße - Beseitigung noch nicht identifizierter Schäden an Haupt- und Versorgungsleitungen im Bereich der Straße:</t>
  </si>
  <si>
    <t>Marienthaler Straße - Beseitigung noch nicht identifizierter Schäden an Haupt- und Versorgungsleitungen im Bereich der Straße:</t>
  </si>
  <si>
    <t>Ahruferstraße  - Beseitigung noch nicht identifizierter Schäden an Haupt- und Versorgungsleitungen im Bereich der Straße:</t>
  </si>
  <si>
    <t>Dombergstraße  - Beseitigung noch nicht identifizierter Schäden an Haupt- und Versorgungsleitungen im Bereich der Straße:</t>
  </si>
  <si>
    <t>Herrestorffstraße  - Beseitigung noch nicht identifizierter Schäden an Haupt- und Versorgungsleitungen im Bereich der Straße:</t>
  </si>
  <si>
    <t>Im Plänzert  - Beseitigung noch nicht identifizierter Schäden an Haupt- und Versorgungsleitungen im Bereich der Straße:</t>
  </si>
  <si>
    <t>Josefstraße  - Beseitigung noch nicht identifizierter Schäden an Haupt- und Versorgungsleitungen im Bereich der Straße:</t>
  </si>
  <si>
    <t>Kräuterbergstraße  - Beseitigung noch nicht identifizierter Schäden an Haupt- und Versorgungsleitungen im Bereich der Straße:</t>
  </si>
  <si>
    <t>Pfaffenbergstraße - Beseitigung noch nicht identifizierter Schäden an Haupt- und Versorgungsleitungen im Bereich der Straße:</t>
  </si>
  <si>
    <t>Prümer Straße  - Beseitigung noch nicht identifizierter Schäden an Haupt- und Versorgungsleitungen im Bereich der Straße:</t>
  </si>
  <si>
    <t>Pützgasse - Beseitigung noch nicht identifizierter Schäden an Haupt- und Versorgungsleitungen im Bereich der Straße:</t>
  </si>
  <si>
    <t>Schulgäßchen  - Beseitigung noch nicht identifizierter Schäden an Haupt- und Versorgungsleitungen im Bereich der Straße:</t>
  </si>
  <si>
    <t>St.-Peter-Straße  - Beseitigung noch nicht identifizierter Schäden an Haupt- und Versorgungsleitungen im Bereich der Straße:</t>
  </si>
  <si>
    <t>Winzerstraße  - Beseitigung noch nicht identifizierter Schäden an Haupt- und Versorgungsleitungen im Bereich der Straße:</t>
  </si>
  <si>
    <t>Adenbachhutstraße  - Beseitigung noch nicht identifizierter Schäden an Haupt- und Versorgungsleitungen im Bereich der Straße:</t>
  </si>
  <si>
    <t>Ahrallee - Beseitigung noch nicht identifizierter Schäden an Haupt- und Versorgungsleitungen im Bereich der Straße:</t>
  </si>
  <si>
    <t>Ahrhutstraße - Beseitigung noch nicht identifizierter Schäden an Haupt- und Versorgungsleitungen im Bereich der Straße:</t>
  </si>
  <si>
    <t>Albert-Federle-Straße  - Beseitigung noch nicht identifizierter Schäden an Haupt- und Versorgungsleitungen im Bereich der Straße:</t>
  </si>
  <si>
    <t>Albert-Schweitzer-Straße  - Beseitigung noch nicht identifizierter Schäden an Haupt- und Versorgungsleitungen im Bereich der Straße:</t>
  </si>
  <si>
    <t>Altenbaustraße  - Beseitigung noch nicht identifizierter Schäden an Haupt- und Versorgungsleitungen im Bereich der Straße:</t>
  </si>
  <si>
    <t>Am Mühlenteich  - Beseitigung noch nicht identifizierter Schäden an Haupt- und Versorgungsleitungen im Bereich der Straße:</t>
  </si>
  <si>
    <t>Am Schwimmbad - Beseitigung noch nicht identifizierter Schäden an Haupt- und Versorgungsleitungen im Bereich der Straße:</t>
  </si>
  <si>
    <t>Auf dem Green  - Beseitigung noch nicht identifizierter Schäden an Haupt- und Versorgungsleitungen im Bereich der Straße:</t>
  </si>
  <si>
    <t>Auf der Rausch  - Beseitigung noch nicht identifizierter Schäden an Haupt- und Versorgungsleitungen im Bereich der Straße:</t>
  </si>
  <si>
    <t>Bachemer Straße  - Beseitigung noch nicht identifizierter Schäden an Haupt- und Versorgungsleitungen im Bereich der Straße:</t>
  </si>
  <si>
    <t>Blandine-Merten-Straße  - Beseitigung noch nicht identifizierter Schäden an Haupt- und Versorgungsleitungen im Bereich der Straße:</t>
  </si>
  <si>
    <t>Blankartshof  - Beseitigung noch nicht identifizierter Schäden an Haupt- und Versorgungsleitungen im Bereich der Straße:</t>
  </si>
  <si>
    <t>Brückenstraße  - Beseitigung noch nicht identifizierter Schäden an Haupt- und Versorgungsleitungen im Bereich der Straße:</t>
  </si>
  <si>
    <t>Büllesheimer Straße - Beseitigung noch nicht identifizierter Schäden an Haupt- und Versorgungsleitungen im Bereich der Straße:</t>
  </si>
  <si>
    <t>Cyrillus-Jarre-Straße  - Beseitigung noch nicht identifizierter Schäden an Haupt- und Versorgungsleitungen im Bereich der Straße:</t>
  </si>
  <si>
    <t>Delderstraße  - Beseitigung noch nicht identifizierter Schäden an Haupt- und Versorgungsleitungen im Bereich der Straße:</t>
  </si>
  <si>
    <t>Ernst-Karl-Plachner-Weg - Beseitigung noch nicht identifizierter Schäden an Haupt- und Versorgungsleitungen im Bereich der Straße:</t>
  </si>
  <si>
    <t>Ernst-Kley-Straße  - Beseitigung noch nicht identifizierter Schäden an Haupt- und Versorgungsleitungen im Bereich der Straße:</t>
  </si>
  <si>
    <t>Ferdinand-Gies-Straße  - Beseitigung noch nicht identifizierter Schäden an Haupt- und Versorgungsleitungen im Bereich der Straße:</t>
  </si>
  <si>
    <t>Franz-Wenzel-Straße  - Beseitigung noch nicht identifizierter Schäden an Haupt- und Versorgungsleitungen im Bereich der Straße:</t>
  </si>
  <si>
    <t>Friedrichstraße - Beseitigung noch nicht identifizierter Schäden an Haupt- und Versorgungsleitungen im Bereich der Straße:</t>
  </si>
  <si>
    <t>Giesenstraße  - Beseitigung noch nicht identifizierter Schäden an Haupt- und Versorgungsleitungen im Bereich der Straße:</t>
  </si>
  <si>
    <t>Graf-Are-Straße - Beseitigung noch nicht identifizierter Schäden an Haupt- und Versorgungsleitungen im Bereich der Straße:</t>
  </si>
  <si>
    <t>Hochstadenstraße - Beseitigung noch nicht identifizierter Schäden an Haupt- und Versorgungsleitungen im Bereich der Straße:</t>
  </si>
  <si>
    <t>Hostertsgäßchen  - Beseitigung noch nicht identifizierter Schäden an Haupt- und Versorgungsleitungen im Bereich der Straße:</t>
  </si>
  <si>
    <t>Hostertsgasse  - Beseitigung noch nicht identifizierter Schäden an Haupt- und Versorgungsleitungen im Bereich der Straße:</t>
  </si>
  <si>
    <t>Houverathsgasse - Beseitigung noch nicht identifizierter Schäden an Haupt- und Versorgungsleitungen im Bereich der Straße:</t>
  </si>
  <si>
    <t>Jakob-Rausch-Straße  - Beseitigung noch nicht identifizierter Schäden an Haupt- und Versorgungsleitungen im Bereich der Straße:</t>
  </si>
  <si>
    <t>Joerresstraße  - Beseitigung noch nicht identifizierter Schäden an Haupt- und Versorgungsleitungen im Bereich der Straße:</t>
  </si>
  <si>
    <t>Johanniswall  - Beseitigung noch nicht identifizierter Schäden an Haupt- und Versorgungsleitungen im Bereich der Straße:</t>
  </si>
  <si>
    <t>Josef-Dickopf-Straße  - Beseitigung noch nicht identifizierter Schäden an Haupt- und Versorgungsleitungen im Bereich der Straße:</t>
  </si>
  <si>
    <t>Kalvarienbergstraße  - Beseitigung noch nicht identifizierter Schäden an Haupt- und Versorgungsleitungen im Bereich der Straße:</t>
  </si>
  <si>
    <t>Kanonenwall  - Beseitigung noch nicht identifizierter Schäden an Haupt- und Versorgungsleitungen im Bereich der Straße:</t>
  </si>
  <si>
    <t>Kinkelstraße  - Beseitigung noch nicht identifizierter Schäden an Haupt- und Versorgungsleitungen im Bereich der Straße:</t>
  </si>
  <si>
    <t>Kolpingstraße  - Beseitigung noch nicht identifizierter Schäden an Haupt- und Versorgungsleitungen im Bereich der Straße:</t>
  </si>
  <si>
    <t>Ludwig-Wirtz-Straße  - Beseitigung noch nicht identifizierter Schäden an Haupt- und Versorgungsleitungen im Bereich der Straße:</t>
  </si>
  <si>
    <t>Marktplatz  - Beseitigung noch nicht identifizierter Schäden an Haupt- und Versorgungsleitungen im Bereich der Straße:</t>
  </si>
  <si>
    <t>Max-Planck-Straße  - Beseitigung noch nicht identifizierter Schäden an Haupt- und Versorgungsleitungen im Bereich der Straße:</t>
  </si>
  <si>
    <t>Niederhutstraße  - Beseitigung noch nicht identifizierter Schäden an Haupt- und Versorgungsleitungen im Bereich der Straße:</t>
  </si>
  <si>
    <t>Oberhutstraße  - Beseitigung noch nicht identifizierter Schäden an Haupt- und Versorgungsleitungen im Bereich der Straße:</t>
  </si>
  <si>
    <t>Orsbeckstraße  - Beseitigung noch nicht identifizierter Schäden an Haupt- und Versorgungsleitungen im Bereich der Straße:</t>
  </si>
  <si>
    <t>Peter-Friedhofen-Straße  - Beseitigung noch nicht identifizierter Schäden an Haupt- und Versorgungsleitungen im Bereich der Straße:</t>
  </si>
  <si>
    <t>Peter-Jansen-Straße  - Beseitigung noch nicht identifizierter Schäden an Haupt- und Versorgungsleitungen im Bereich der Straße:</t>
  </si>
  <si>
    <t>Plätzerstraße  - Beseitigung noch nicht identifizierter Schäden an Haupt- und Versorgungsleitungen im Bereich der Straße:</t>
  </si>
  <si>
    <t>Ramersbacher Straße  - Beseitigung noch nicht identifizierter Schäden an Haupt- und Versorgungsleitungen im Bereich der Straße:</t>
  </si>
  <si>
    <t>Robert-Koch-Straße  - Beseitigung noch nicht identifizierter Schäden an Haupt- und Versorgungsleitungen im Bereich der Straße:</t>
  </si>
  <si>
    <t>Roesgenstraße  - Beseitigung noch nicht identifizierter Schäden an Haupt- und Versorgungsleitungen im Bereich der Straße:</t>
  </si>
  <si>
    <t>Römerstraße  - Beseitigung noch nicht identifizierter Schäden an Haupt- und Versorgungsleitungen im Bereich der Straße:</t>
  </si>
  <si>
    <t>Schillerstraße  - Beseitigung noch nicht identifizierter Schäden an Haupt- und Versorgungsleitungen im Bereich der Straße:</t>
  </si>
  <si>
    <t>Schulhofstraße  - Beseitigung noch nicht identifizierter Schäden an Haupt- und Versorgungsleitungen im Bereich der Straße:</t>
  </si>
  <si>
    <t>Schülzchenstraße  - Beseitigung noch nicht identifizierter Schäden an Haupt- und Versorgungsleitungen im Bereich der Straße:</t>
  </si>
  <si>
    <t>Schützbahn  - Beseitigung noch nicht identifizierter Schäden an Haupt- und Versorgungsleitungen im Bereich der Straße:</t>
  </si>
  <si>
    <t>Schützenstraße  - Beseitigung noch nicht identifizierter Schäden an Haupt- und Versorgungsleitungen im Bereich der Straße:</t>
  </si>
  <si>
    <t>Sebastianuswall  - Beseitigung noch nicht identifizierter Schäden an Haupt- und Versorgungsleitungen im Bereich der Straße:</t>
  </si>
  <si>
    <t>Sonnenbergstraße  - Beseitigung noch nicht identifizierter Schäden an Haupt- und Versorgungsleitungen im Bereich der Straße:</t>
  </si>
  <si>
    <t>Staffeler Straße  - Beseitigung noch nicht identifizierter Schäden an Haupt- und Versorgungsleitungen im Bereich der Straße:</t>
  </si>
  <si>
    <t>Steinfelder Gasse  - Beseitigung noch nicht identifizierter Schäden an Haupt- und Versorgungsleitungen im Bereich der Straße:</t>
  </si>
  <si>
    <t>Ursulinenstraße  - Beseitigung noch nicht identifizierter Schäden an Haupt- und Versorgungsleitungen im Bereich der Straße:</t>
  </si>
  <si>
    <t>Veltenstraße  - Beseitigung noch nicht identifizierter Schäden an Haupt- und Versorgungsleitungen im Bereich der Straße:</t>
  </si>
  <si>
    <t>Wehrscheid  - Beseitigung noch nicht identifizierter Schäden an Haupt- und Versorgungsleitungen im Bereich der Straße:</t>
  </si>
  <si>
    <t>Wilhelmstraße  - Beseitigung noch nicht identifizierter Schäden an Haupt- und Versorgungsleitungen im Bereich der Straße:</t>
  </si>
  <si>
    <t>Wolfsgäßchen  - Beseitigung noch nicht identifizierter Schäden an Haupt- und Versorgungsleitungen im Bereich der Straße:</t>
  </si>
  <si>
    <t>Wolfsgasse  - Beseitigung noch nicht identifizierter Schäden an Haupt- und Versorgungsleitungen im Bereich der Straße:</t>
  </si>
  <si>
    <t>Annastraße - Beseitigung noch nicht identifizierter Schäden an Haupt- und Versorgungsleitungen im Bereich der Straße:</t>
  </si>
  <si>
    <t>In der Hostert  - Beseitigung noch nicht identifizierter Schäden an Haupt- und Versorgungsleitungen im Bereich der Straße:</t>
  </si>
  <si>
    <t>Königstraße  - Beseitigung noch nicht identifizierter Schäden an Haupt- und Versorgungsleitungen im Bereich der Straße:</t>
  </si>
  <si>
    <t>Leonardusstraße  - Beseitigung noch nicht identifizierter Schäden an Haupt- und Versorgungsleitungen im Bereich der Straße:</t>
  </si>
  <si>
    <t>Pfarrweg  - Beseitigung noch nicht identifizierter Schäden an Haupt- und Versorgungsleitungen im Bereich der Straße:</t>
  </si>
  <si>
    <t>Neuenahrer Straße  - Beseitigung noch nicht identifizierter Schäden an Haupt- und Versorgungsleitungen im Bereich der Straße:</t>
  </si>
  <si>
    <t>St.-Pius-Straße  - Beseitigung noch nicht identifizierter Schäden an Haupt- und Versorgungsleitungen im Bereich der Straße:</t>
  </si>
  <si>
    <t>Ahrstraße  - Beseitigung noch nicht identifizierter Schäden an Haupt- und Versorgungsleitungen im Bereich der Straße:</t>
  </si>
  <si>
    <t>Ahrweilerstraße - Beseitigung noch nicht identifizierter Schäden an Haupt- und Versorgungsleitungen im Bereich der Straße:</t>
  </si>
  <si>
    <t>Am Dahliengarten - Beseitigung noch nicht identifizierter Schäden an Haupt- und Versorgungsleitungen im Bereich der Straße:</t>
  </si>
  <si>
    <t>Am Gartenschwimmbad  - Beseitigung noch nicht identifizierter Schäden an Haupt- und Versorgungsleitungen im Bereich der Straße:</t>
  </si>
  <si>
    <t>Am Schwanenteich  - Beseitigung noch nicht identifizierter Schäden an Haupt- und Versorgungsleitungen im Bereich der Straße:</t>
  </si>
  <si>
    <t>Am Weißen Stein - Beseitigung noch nicht identifizierter Schäden an Haupt- und Versorgungsleitungen im Bereich der Straße:</t>
  </si>
  <si>
    <t>Antoniusstraße  - Beseitigung noch nicht identifizierter Schäden an Haupt- und Versorgungsleitungen im Bereich der Straße:</t>
  </si>
  <si>
    <t>Apollinarisstraße  - Beseitigung noch nicht identifizierter Schäden an Haupt- und Versorgungsleitungen im Bereich der Straße:</t>
  </si>
  <si>
    <t>Auf den Steinen  - Beseitigung noch nicht identifizierter Schäden an Haupt- und Versorgungsleitungen im Bereich der Straße:</t>
  </si>
  <si>
    <t>Beethovenstraße  - Beseitigung noch nicht identifizierter Schäden an Haupt- und Versorgungsleitungen im Bereich der Straße:</t>
  </si>
  <si>
    <t>Bergstraße - Beseitigung noch nicht identifizierter Schäden an Haupt- und Versorgungsleitungen im Bereich der Straße:</t>
  </si>
  <si>
    <t>Beuler Weg  - Beseitigung noch nicht identifizierter Schäden an Haupt- und Versorgungsleitungen im Bereich der Straße:</t>
  </si>
  <si>
    <t>Birkenweg  - Beseitigung noch nicht identifizierter Schäden an Haupt- und Versorgungsleitungen im Bereich der Straße:</t>
  </si>
  <si>
    <t>Brunnenpfad - Beseitigung noch nicht identifizierter Schäden an Haupt- und Versorgungsleitungen im Bereich der Straße:</t>
  </si>
  <si>
    <t>Casinostraße  - Beseitigung noch nicht identifizierter Schäden an Haupt- und Versorgungsleitungen im Bereich der Straße:</t>
  </si>
  <si>
    <t>Dahlienweg  - Beseitigung noch nicht identifizierter Schäden an Haupt- und Versorgungsleitungen im Bereich der Straße:</t>
  </si>
  <si>
    <t>Danziger Straße  - Beseitigung noch nicht identifizierter Schäden an Haupt- und Versorgungsleitungen im Bereich der Straße:</t>
  </si>
  <si>
    <t>Dr.-Weißenfeld-Straße - Beseitigung noch nicht identifizierter Schäden an Haupt- und Versorgungsleitungen im Bereich der Straße:</t>
  </si>
  <si>
    <t>Edith-Stein-Straße  - Beseitigung noch nicht identifizierter Schäden an Haupt- und Versorgungsleitungen im Bereich der Straße:</t>
  </si>
  <si>
    <t>Eichendorffstraße - Beseitigung noch nicht identifizierter Schäden an Haupt- und Versorgungsleitungen im Bereich der Straße:</t>
  </si>
  <si>
    <t>Eichenweg  - Beseitigung noch nicht identifizierter Schäden an Haupt- und Versorgungsleitungen im Bereich der Straße:</t>
  </si>
  <si>
    <t>Erlenweg  - Beseitigung noch nicht identifizierter Schäden an Haupt- und Versorgungsleitungen im Bereich der Straße:</t>
  </si>
  <si>
    <t>Felix-Rütten-Straße  - Beseitigung noch nicht identifizierter Schäden an Haupt- und Versorgungsleitungen im Bereich der Straße:</t>
  </si>
  <si>
    <t>Ferdinand-Schroeder-Straße  - Beseitigung noch nicht identifizierter Schäden an Haupt- und Versorgungsleitungen im Bereich der Straße:</t>
  </si>
  <si>
    <t>Georg-Kreuzberg-Straße  - Beseitigung noch nicht identifizierter Schäden an Haupt- und Versorgungsleitungen im Bereich der Straße:</t>
  </si>
  <si>
    <t>Hans-Frick-Straße  - Beseitigung noch nicht identifizierter Schäden an Haupt- und Versorgungsleitungen im Bereich der Straße:</t>
  </si>
  <si>
    <t>Hardtstraße  - Beseitigung noch nicht identifizierter Schäden an Haupt- und Versorgungsleitungen im Bereich der Straße:</t>
  </si>
  <si>
    <t>Hauptstraße  - Beseitigung noch nicht identifizierter Schäden an Haupt- und Versorgungsleitungen im Bereich der Straße:</t>
  </si>
  <si>
    <t>Hemmesser Straße  - Beseitigung noch nicht identifizierter Schäden an Haupt- und Versorgungsleitungen im Bereich der Straße:</t>
  </si>
  <si>
    <t>Herderweg - Beseitigung noch nicht identifizierter Schäden an Haupt- und Versorgungsleitungen im Bereich der Straße:</t>
  </si>
  <si>
    <t>In der Held  - Beseitigung noch nicht identifizierter Schäden an Haupt- und Versorgungsleitungen im Bereich der Straße:</t>
  </si>
  <si>
    <t>Jesuitenstraße - Beseitigung noch nicht identifizierter Schäden an Haupt- und Versorgungsleitungen im Bereich der Straße:</t>
  </si>
  <si>
    <t>Jülichstraße  - Beseitigung noch nicht identifizierter Schäden an Haupt- und Versorgungsleitungen im Bereich der Straße:</t>
  </si>
  <si>
    <t>Kirchenpfad  - Beseitigung noch nicht identifizierter Schäden an Haupt- und Versorgungsleitungen im Bereich der Straße:</t>
  </si>
  <si>
    <t>Kölner Straße  - Beseitigung noch nicht identifizierter Schäden an Haupt- und Versorgungsleitungen im Bereich der Straße:</t>
  </si>
  <si>
    <t>Kreuzstraße - Beseitigung noch nicht identifizierter Schäden an Haupt- und Versorgungsleitungen im Bereich der Straße:</t>
  </si>
  <si>
    <t>Kurgartenstraße - Beseitigung noch nicht identifizierter Schäden an Haupt- und Versorgungsleitungen im Bereich der Straße:</t>
  </si>
  <si>
    <t>Landgrafenstraße  - Beseitigung noch nicht identifizierter Schäden an Haupt- und Versorgungsleitungen im Bereich der Straße:</t>
  </si>
  <si>
    <t>Lessingstraße  - Beseitigung noch nicht identifizierter Schäden an Haupt- und Versorgungsleitungen im Bereich der Straße:</t>
  </si>
  <si>
    <t>Mittelstraße  - Beseitigung noch nicht identifizierter Schäden an Haupt- und Versorgungsleitungen im Bereich der Straße:</t>
  </si>
  <si>
    <t>Monschauer Straße  - Beseitigung noch nicht identifizierter Schäden an Haupt- und Versorgungsleitungen im Bereich der Straße:</t>
  </si>
  <si>
    <t>Mörikestraße  - Beseitigung noch nicht identifizierter Schäden an Haupt- und Versorgungsleitungen im Bereich der Straße:</t>
  </si>
  <si>
    <t>Nelkenweg  - Beseitigung noch nicht identifizierter Schäden an Haupt- und Versorgungsleitungen im Bereich der Straße:</t>
  </si>
  <si>
    <t>Nordstraße  - Beseitigung noch nicht identifizierter Schäden an Haupt- und Versorgungsleitungen im Bereich der Straße:</t>
  </si>
  <si>
    <t>Oberstraße  - Beseitigung noch nicht identifizierter Schäden an Haupt- und Versorgungsleitungen im Bereich der Straße:</t>
  </si>
  <si>
    <t>Oststraße  - Beseitigung noch nicht identifizierter Schäden an Haupt- und Versorgungsleitungen im Bereich der Straße:</t>
  </si>
  <si>
    <t>Peter-Fix-Straße  - Beseitigung noch nicht identifizierter Schäden an Haupt- und Versorgungsleitungen im Bereich der Straße:</t>
  </si>
  <si>
    <t>Platanenweg - Beseitigung noch nicht identifizierter Schäden an Haupt- und Versorgungsleitungen im Bereich der Straße:</t>
  </si>
  <si>
    <t>Poststraße  - Beseitigung noch nicht identifizierter Schäden an Haupt- und Versorgungsleitungen im Bereich der Straße:</t>
  </si>
  <si>
    <t>Rathausstraße - Beseitigung noch nicht identifizierter Schäden an Haupt- und Versorgungsleitungen im Bereich der Straße:</t>
  </si>
  <si>
    <t>Ravensberger Straße  - Beseitigung noch nicht identifizierter Schäden an Haupt- und Versorgungsleitungen im Bereich der Straße:</t>
  </si>
  <si>
    <t>Ringener Straße - Beseitigung noch nicht identifizierter Schäden an Haupt- und Versorgungsleitungen im Bereich der Straße:</t>
  </si>
  <si>
    <t>Rosenweg  - Beseitigung noch nicht identifizierter Schäden an Haupt- und Versorgungsleitungen im Bereich der Straße:</t>
  </si>
  <si>
    <t>Sebastianstraße  - Beseitigung noch nicht identifizierter Schäden an Haupt- und Versorgungsleitungen im Bereich der Straße:</t>
  </si>
  <si>
    <t>Teichstraße  - Beseitigung noch nicht identifizierter Schäden an Haupt- und Versorgungsleitungen im Bereich der Straße:</t>
  </si>
  <si>
    <t>Telegrafenstraße  - Beseitigung noch nicht identifizierter Schäden an Haupt- und Versorgungsleitungen im Bereich der Straße:</t>
  </si>
  <si>
    <t>Tulpenweg  - Beseitigung noch nicht identifizierter Schäden an Haupt- und Versorgungsleitungen im Bereich der Straße:</t>
  </si>
  <si>
    <t>Uhlandstraße  - Beseitigung noch nicht identifizierter Schäden an Haupt- und Versorgungsleitungen im Bereich der Straße:</t>
  </si>
  <si>
    <t>Unterstraße  - Beseitigung noch nicht identifizierter Schäden an Haupt- und Versorgungsleitungen im Bereich der Straße:</t>
  </si>
  <si>
    <t>Wadenheimer Straße  - Beseitigung noch nicht identifizierter Schäden an Haupt- und Versorgungsleitungen im Bereich der Straße:</t>
  </si>
  <si>
    <t>Weinbergstraße - Beseitigung noch nicht identifizierter Schäden an Haupt- und Versorgungsleitungen im Bereich der Straße:</t>
  </si>
  <si>
    <t>Wendelstraße  - Beseitigung noch nicht identifizierter Schäden an Haupt- und Versorgungsleitungen im Bereich der Straße:</t>
  </si>
  <si>
    <t>Weststraße  - Beseitigung noch nicht identifizierter Schäden an Haupt- und Versorgungsleitungen im Bereich der Straße:</t>
  </si>
  <si>
    <t>Wolfgang-Müller-Straße  - Beseitigung noch nicht identifizierter Schäden an Haupt- und Versorgungsleitungen im Bereich der Straße:</t>
  </si>
  <si>
    <t>Am alten Brunnen - Beseitigung noch nicht identifizierter Schäden an Haupt- und Versorgungsleitungen im Bereich der Straße:</t>
  </si>
  <si>
    <t>Burgstraße - Beseitigung noch nicht identifizierter Schäden an Haupt- und Versorgungsleitungen im Bereich der Straße:</t>
  </si>
  <si>
    <t>Gradenhofstraße  - Beseitigung noch nicht identifizierter Schäden an Haupt- und Versorgungsleitungen im Bereich der Straße:</t>
  </si>
  <si>
    <t>Havinganstraße  - Beseitigung noch nicht identifizierter Schäden an Haupt- und Versorgungsleitungen im Bereich der Straße:</t>
  </si>
  <si>
    <t>Konsumsgasse  - Beseitigung noch nicht identifizierter Schäden an Haupt- und Versorgungsleitungen im Bereich der Straße:</t>
  </si>
  <si>
    <t>Landskroner Straße  - Beseitigung noch nicht identifizierter Schäden an Haupt- und Versorgungsleitungen im Bereich der Straße:</t>
  </si>
  <si>
    <t>Martinusstraße  - Beseitigung noch nicht identifizierter Schäden an Haupt- und Versorgungsleitungen im Bereich der Straße:</t>
  </si>
  <si>
    <t>Nikolaus-Molitor-Straße  - Beseitigung noch nicht identifizierter Schäden an Haupt- und Versorgungsleitungen im Bereich der Straße:</t>
  </si>
  <si>
    <t>Pantaleonsplatz  - Beseitigung noch nicht identifizierter Schäden an Haupt- und Versorgungsleitungen im Bereich der Straße:</t>
  </si>
  <si>
    <t>Quellenstraße  - Beseitigung noch nicht identifizierter Schäden an Haupt- und Versorgungsleitungen im Bereich der Straße:</t>
  </si>
  <si>
    <t>Wilhelm-Söller-Straße - Beseitigung noch nicht identifizierter Schäden an Haupt- und Versorgungsleitungen im Bereich der Straße:</t>
  </si>
  <si>
    <t>Bachstraße  - Beseitigung noch nicht identifizierter Schäden an Haupt- und Versorgungsleitungen im Bereich der Straße:</t>
  </si>
  <si>
    <t>Christian-Develich-Straße  - Beseitigung noch nicht identifizierter Schäden an Haupt- und Versorgungsleitungen im Bereich der Straße:</t>
  </si>
  <si>
    <t>Frankenstraße  - Beseitigung noch nicht identifizierter Schäden an Haupt- und Versorgungsleitungen im Bereich der Straße:</t>
  </si>
  <si>
    <t>Freiherr-vom-Stein-Straße  - Beseitigung noch nicht identifizierter Schäden an Haupt- und Versorgungsleitungen im Bereich der Straße:</t>
  </si>
  <si>
    <t>Göppinger Straße  - Beseitigung noch nicht identifizierter Schäden an Haupt- und Versorgungsleitungen im Bereich der Straße:</t>
  </si>
  <si>
    <t>Heinrich-Winter-Straße  - Beseitigung noch nicht identifizierter Schäden an Haupt- und Versorgungsleitungen im Bereich der Straße:</t>
  </si>
  <si>
    <t>Heppinger Straße  - Beseitigung noch nicht identifizierter Schäden an Haupt- und Versorgungsleitungen im Bereich der Straße:</t>
  </si>
  <si>
    <t>Johannisstraße - Beseitigung noch nicht identifizierter Schäden an Haupt- und Versorgungsleitungen im Bereich der Straße:</t>
  </si>
  <si>
    <t>Kloster-Prüm-Straße  - Beseitigung noch nicht identifizierter Schäden an Haupt- und Versorgungsleitungen im Bereich der Straße:</t>
  </si>
  <si>
    <t>Rüstringer Straße  - Beseitigung noch nicht identifizierter Schäden an Haupt- und Versorgungsleitungen im Bereich der Straße:</t>
  </si>
  <si>
    <t>Staufenstraße  - Beseitigung noch nicht identifizierter Schäden an Haupt- und Versorgungsleitungen im Bereich der Straße:</t>
  </si>
  <si>
    <t>Wiesenweg  - Beseitigung noch nicht identifizierter Schäden an Haupt- und Versorgungsleitungen im Bereich der Straße:</t>
  </si>
  <si>
    <t>Mühlenstraße  - Beseitigung noch nicht identifizierter Schäden an Haupt- und Versorgungsleitungen im Bereich der Straße:</t>
  </si>
  <si>
    <t>Nikolaus-Bahles-Straße  - Beseitigung noch nicht identifizierter Schäden an Haupt- und Versorgungsleitungen im Bereich der Straße:</t>
  </si>
  <si>
    <t>Bahnweg - Beseitigung noch nicht identifizierter Schäden an Haupt- und Versorgungsleitungen im Bereich der Straße:</t>
  </si>
  <si>
    <t>Greener Weg  - Beseitigung noch nicht identifizierter Schäden an Haupt- und Versorgungsleitungen im Bereich der Straße:</t>
  </si>
  <si>
    <t>In den Auen  - Beseitigung noch nicht identifizierter Schäden an Haupt- und Versorgungsleitungen im Bereich der Straße:</t>
  </si>
  <si>
    <t>Am Backesgarten - Beseitigung noch nicht identifizierter Schäden an Haupt- und Versorgungsleitungen im Bereich der Straße:</t>
  </si>
  <si>
    <t>Bodendorfer Straße   - Beseitigung noch nicht identifizierter Schäden an Haupt- und Versorgungsleitungen im Bereich der Straße:</t>
  </si>
  <si>
    <t>Im Wiesengrund  - Beseitigung noch nicht identifizierter Schäden an Haupt- und Versorgungsleitungen im Bereich der Straße:</t>
  </si>
  <si>
    <t>Am Mühlenbüsch - Beseitigung noch nicht identifizierter Schäden an Hausanschlußleitungen im Bereich der Straße / der Ortslage</t>
  </si>
  <si>
    <t>nicht identifizierte Schäden an Hausanschlussleitungen, die durch die Flut tangiert wurden</t>
  </si>
  <si>
    <t>Klosterstraße - Beseitigung noch nicht identifizierter Schäden an Hausanschlußleitungen im Bereich der Straße / der Ortslage</t>
  </si>
  <si>
    <t>Marienthaler Straße - Beseitigung noch nicht identifizierter Schäden an Hausanschlußleitungen im Bereich der Straße / der Ortslage</t>
  </si>
  <si>
    <t>Ahruferstraße  - Beseitigung noch nicht identifizierter Schäden an Hausanschlußleitungen im Bereich der Straße / der Ortslage</t>
  </si>
  <si>
    <t>Dombergstraße  - Beseitigung noch nicht identifizierter Schäden an Hausanschlußleitungen im Bereich der Straße / der Ortslage</t>
  </si>
  <si>
    <t>Herrestorffstraße  - Beseitigung noch nicht identifizierter Schäden an Hausanschlußleitungen im Bereich der Straße / der Ortslage</t>
  </si>
  <si>
    <t>Im Plänzert  - Beseitigung noch nicht identifizierter Schäden an Hausanschlußleitungen im Bereich der Straße / der Ortslage</t>
  </si>
  <si>
    <t>Josefstraße  - Beseitigung noch nicht identifizierter Schäden an Hausanschlußleitungen im Bereich der Straße / der Ortslage</t>
  </si>
  <si>
    <t>Kräuterbergstraße  - Beseitigung noch nicht identifizierter Schäden an Hausanschlußleitungen im Bereich der Straße / der Ortslage</t>
  </si>
  <si>
    <t>Pfaffenbergstraße - Beseitigung noch nicht identifizierter Schäden an Hausanschlußleitungen im Bereich der Straße / der Ortslage</t>
  </si>
  <si>
    <t>Prümer Straße  - Beseitigung noch nicht identifizierter Schäden an Hausanschlußleitungen im Bereich der Straße / der Ortslage</t>
  </si>
  <si>
    <t>Pützgasse - Beseitigung noch nicht identifizierter Schäden an Hausanschlußleitungen im Bereich der Straße / der Ortslage</t>
  </si>
  <si>
    <t>Schulgäßchen  - Beseitigung noch nicht identifizierter Schäden an Hausanschlußleitungen im Bereich der Straße / der Ortslage</t>
  </si>
  <si>
    <t>St.-Peter-Straße  - Beseitigung noch nicht identifizierter Schäden an Hausanschlußleitungen im Bereich der Straße / der Ortslage</t>
  </si>
  <si>
    <t>Winzerstraße  - Beseitigung noch nicht identifizierter Schäden an Hausanschlußleitungen im Bereich der Straße / der Ortslage</t>
  </si>
  <si>
    <t>Adenbachhutstraße  - Beseitigung noch nicht identifizierter Schäden an Hausanschlußleitungen im Bereich der Straße / der Ortslage</t>
  </si>
  <si>
    <t>Ahrallee - Beseitigung noch nicht identifizierter Schäden an Hausanschlußleitungen im Bereich der Straße / der Ortslage</t>
  </si>
  <si>
    <t>Ahrhutstraße - Beseitigung noch nicht identifizierter Schäden an Hausanschlußleitungen im Bereich der Straße / der Ortslage</t>
  </si>
  <si>
    <t>Albert-Federle-Straße  - Beseitigung noch nicht identifizierter Schäden an Hausanschlußleitungen im Bereich der Straße / der Ortslage</t>
  </si>
  <si>
    <t>Albert-Schweitzer-Straße  - Beseitigung noch nicht identifizierter Schäden an Hausanschlußleitungen im Bereich der Straße / der Ortslage</t>
  </si>
  <si>
    <t>Altenbaustraße  - Beseitigung noch nicht identifizierter Schäden an Hausanschlußleitungen im Bereich der Straße / der Ortslage</t>
  </si>
  <si>
    <t>Am Mühlenteich  - Beseitigung noch nicht identifizierter Schäden an Hausanschlußleitungen im Bereich der Straße / der Ortslage</t>
  </si>
  <si>
    <t>Am Schwimmbad - Beseitigung noch nicht identifizierter Schäden an Hausanschlußleitungen im Bereich der Straße / der Ortslage</t>
  </si>
  <si>
    <t>Auf dem Green  - Beseitigung noch nicht identifizierter Schäden an Hausanschlußleitungen im Bereich der Straße / der Ortslage</t>
  </si>
  <si>
    <t>Auf der Rausch  - Beseitigung noch nicht identifizierter Schäden an Hausanschlußleitungen im Bereich der Straße / der Ortslage</t>
  </si>
  <si>
    <t>Bachemer Straße  - Beseitigung noch nicht identifizierter Schäden an Hausanschlußleitungen im Bereich der Straße / der Ortslage</t>
  </si>
  <si>
    <t>Blandine-Merten-Straße  - Beseitigung noch nicht identifizierter Schäden an Hausanschlußleitungen im Bereich der Straße / der Ortslage</t>
  </si>
  <si>
    <t>Blankartshof  - Beseitigung noch nicht identifizierter Schäden an Hausanschlußleitungen im Bereich der Straße / der Ortslage</t>
  </si>
  <si>
    <t>Brückenstraße  - Beseitigung noch nicht identifizierter Schäden an Hausanschlußleitungen im Bereich der Straße / der Ortslage</t>
  </si>
  <si>
    <t>Büllesheimer Straße - Beseitigung noch nicht identifizierter Schäden an Hausanschlußleitungen im Bereich der Straße / der Ortslage</t>
  </si>
  <si>
    <t>Cyrillus-Jarre-Straße  - Beseitigung noch nicht identifizierter Schäden an Hausanschlußleitungen im Bereich der Straße / der Ortslage</t>
  </si>
  <si>
    <t>Delderstraße  - Beseitigung noch nicht identifizierter Schäden an Hausanschlußleitungen im Bereich der Straße / der Ortslage</t>
  </si>
  <si>
    <t>Ernst-Karl-Plachner-Weg - Beseitigung noch nicht identifizierter Schäden an Hausanschlußleitungen im Bereich der Straße / der Ortslage</t>
  </si>
  <si>
    <t>Ernst-Kley-Straße  - Beseitigung noch nicht identifizierter Schäden an Hausanschlußleitungen im Bereich der Straße / der Ortslage</t>
  </si>
  <si>
    <t>Ferdinand-Gies-Straße  - Beseitigung noch nicht identifizierter Schäden an Hausanschlußleitungen im Bereich der Straße / der Ortslage</t>
  </si>
  <si>
    <t>Franz-Wenzel-Straße  - Beseitigung noch nicht identifizierter Schäden an Hausanschlußleitungen im Bereich der Straße / der Ortslage</t>
  </si>
  <si>
    <t>Friedrichstraße - Beseitigung noch nicht identifizierter Schäden an Hausanschlußleitungen im Bereich der Straße / der Ortslage</t>
  </si>
  <si>
    <t>Giesenstraße  - Beseitigung noch nicht identifizierter Schäden an Hausanschlußleitungen im Bereich der Straße / der Ortslage</t>
  </si>
  <si>
    <t>Graf-Are-Straße - Beseitigung noch nicht identifizierter Schäden an Hausanschlußleitungen im Bereich der Straße / der Ortslage</t>
  </si>
  <si>
    <t>Hochstadenstraße - Beseitigung noch nicht identifizierter Schäden an Hausanschlußleitungen im Bereich der Straße / der Ortslage</t>
  </si>
  <si>
    <t>Hostertsgäßchen  - Beseitigung noch nicht identifizierter Schäden an Hausanschlußleitungen im Bereich der Straße / der Ortslage</t>
  </si>
  <si>
    <t>Hostertsgasse  - Beseitigung noch nicht identifizierter Schäden an Hausanschlußleitungen im Bereich der Straße / der Ortslage</t>
  </si>
  <si>
    <t>Houverathsgasse - Beseitigung noch nicht identifizierter Schäden an Hausanschlußleitungen im Bereich der Straße / der Ortslage</t>
  </si>
  <si>
    <t>Jakob-Rausch-Straße  - Beseitigung noch nicht identifizierter Schäden an Hausanschlußleitungen im Bereich der Straße / der Ortslage</t>
  </si>
  <si>
    <t>Joerresstraße  - Beseitigung noch nicht identifizierter Schäden an Hausanschlußleitungen im Bereich der Straße / der Ortslage</t>
  </si>
  <si>
    <t>Johanniswall  - Beseitigung noch nicht identifizierter Schäden an Hausanschlußleitungen im Bereich der Straße / der Ortslage</t>
  </si>
  <si>
    <t>Josef-Dickopf-Straße  - Beseitigung noch nicht identifizierter Schäden an Hausanschlußleitungen im Bereich der Straße / der Ortslage</t>
  </si>
  <si>
    <t>Kalvarienbergstraße  - Beseitigung noch nicht identifizierter Schäden an Hausanschlußleitungen im Bereich der Straße / der Ortslage</t>
  </si>
  <si>
    <t>Kanonenwall  - Beseitigung noch nicht identifizierter Schäden an Hausanschlußleitungen im Bereich der Straße / der Ortslage</t>
  </si>
  <si>
    <t>Kinkelstraße  - Beseitigung noch nicht identifizierter Schäden an Hausanschlußleitungen im Bereich der Straße / der Ortslage</t>
  </si>
  <si>
    <t>Kolpingstraße  - Beseitigung noch nicht identifizierter Schäden an Hausanschlußleitungen im Bereich der Straße / der Ortslage</t>
  </si>
  <si>
    <t>Ludwig-Wirtz-Straße  - Beseitigung noch nicht identifizierter Schäden an Hausanschlußleitungen im Bereich der Straße / der Ortslage</t>
  </si>
  <si>
    <t>Marktplatz  - Beseitigung noch nicht identifizierter Schäden an Hausanschlußleitungen im Bereich der Straße / der Ortslage</t>
  </si>
  <si>
    <t>Max-Planck-Straße  - Beseitigung noch nicht identifizierter Schäden an Hausanschlußleitungen im Bereich der Straße / der Ortslage</t>
  </si>
  <si>
    <t>Niederhutstraße  - Beseitigung noch nicht identifizierter Schäden an Hausanschlußleitungen im Bereich der Straße / der Ortslage</t>
  </si>
  <si>
    <t>Oberhutstraße  - Beseitigung noch nicht identifizierter Schäden an Hausanschlußleitungen im Bereich der Straße / der Ortslage</t>
  </si>
  <si>
    <t>Orsbeckstraße  - Beseitigung noch nicht identifizierter Schäden an Hausanschlußleitungen im Bereich der Straße / der Ortslage</t>
  </si>
  <si>
    <t>Peter-Friedhofen-Straße  - Beseitigung noch nicht identifizierter Schäden an Hausanschlußleitungen im Bereich der Straße / der Ortslage</t>
  </si>
  <si>
    <t>Peter-Jansen-Straße  - Beseitigung noch nicht identifizierter Schäden an Hausanschlußleitungen im Bereich der Straße / der Ortslage</t>
  </si>
  <si>
    <t>Plätzerstraße  - Beseitigung noch nicht identifizierter Schäden an Hausanschlußleitungen im Bereich der Straße / der Ortslage</t>
  </si>
  <si>
    <t>Ramersbacher Straße  - Beseitigung noch nicht identifizierter Schäden an Hausanschlußleitungen im Bereich der Straße / der Ortslage</t>
  </si>
  <si>
    <t>Robert-Koch-Straße  - Beseitigung noch nicht identifizierter Schäden an Hausanschlußleitungen im Bereich der Straße / der Ortslage</t>
  </si>
  <si>
    <t>Roesgenstraße  - Beseitigung noch nicht identifizierter Schäden an Hausanschlußleitungen im Bereich der Straße / der Ortslage</t>
  </si>
  <si>
    <t>Römerstraße  - Beseitigung noch nicht identifizierter Schäden an Hausanschlußleitungen im Bereich der Straße / der Ortslage</t>
  </si>
  <si>
    <t>Schillerstraße  - Beseitigung noch nicht identifizierter Schäden an Hausanschlußleitungen im Bereich der Straße / der Ortslage</t>
  </si>
  <si>
    <t>Schulhofstraße  - Beseitigung noch nicht identifizierter Schäden an Hausanschlußleitungen im Bereich der Straße / der Ortslage</t>
  </si>
  <si>
    <t>Schülzchenstraße  - Beseitigung noch nicht identifizierter Schäden an Hausanschlußleitungen im Bereich der Straße / der Ortslage</t>
  </si>
  <si>
    <t>Schützbahn  - Beseitigung noch nicht identifizierter Schäden an Hausanschlußleitungen im Bereich der Straße / der Ortslage</t>
  </si>
  <si>
    <t>Schützenstraße  - Beseitigung noch nicht identifizierter Schäden an Hausanschlußleitungen im Bereich der Straße / der Ortslage</t>
  </si>
  <si>
    <t>Sebastianuswall  - Beseitigung noch nicht identifizierter Schäden an Hausanschlußleitungen im Bereich der Straße / der Ortslage</t>
  </si>
  <si>
    <t>Sonnenbergstraße  - Beseitigung noch nicht identifizierter Schäden an Hausanschlußleitungen im Bereich der Straße / der Ortslage</t>
  </si>
  <si>
    <t>Staffeler Straße  - Beseitigung noch nicht identifizierter Schäden an Hausanschlußleitungen im Bereich der Straße / der Ortslage</t>
  </si>
  <si>
    <t>Steinfelder Gasse  - Beseitigung noch nicht identifizierter Schäden an Hausanschlußleitungen im Bereich der Straße / der Ortslage</t>
  </si>
  <si>
    <t>Ursulinenstraße  - Beseitigung noch nicht identifizierter Schäden an Hausanschlußleitungen im Bereich der Straße / der Ortslage</t>
  </si>
  <si>
    <t>Veltenstraße  - Beseitigung noch nicht identifizierter Schäden an Hausanschlußleitungen im Bereich der Straße / der Ortslage</t>
  </si>
  <si>
    <t>Wehrscheid  - Beseitigung noch nicht identifizierter Schäden an Hausanschlußleitungen im Bereich der Straße / der Ortslage</t>
  </si>
  <si>
    <t>Wilhelmstraße  - Beseitigung noch nicht identifizierter Schäden an Hausanschlußleitungen im Bereich der Straße / der Ortslage</t>
  </si>
  <si>
    <t>Wolfsgäßchen  - Beseitigung noch nicht identifizierter Schäden an Hausanschlußleitungen im Bereich der Straße / der Ortslage</t>
  </si>
  <si>
    <t>Wolfsgasse  - Beseitigung noch nicht identifizierter Schäden an Hausanschlußleitungen im Bereich der Straße / der Ortslage</t>
  </si>
  <si>
    <t>Annastraße - Beseitigung noch nicht identifizierter Schäden an Hausanschlußleitungen im Bereich der Straße / der Ortslage</t>
  </si>
  <si>
    <t>In der Hostert  - Beseitigung noch nicht identifizierter Schäden an Hausanschlußleitungen im Bereich der Straße / der Ortslage</t>
  </si>
  <si>
    <t>Königstraße  - Beseitigung noch nicht identifizierter Schäden an Hausanschlußleitungen im Bereich der Straße / der Ortslage</t>
  </si>
  <si>
    <t>Leonardusstraße  - Beseitigung noch nicht identifizierter Schäden an Hausanschlußleitungen im Bereich der Straße / der Ortslage</t>
  </si>
  <si>
    <t>Pfarrweg  - Beseitigung noch nicht identifizierter Schäden an Hausanschlußleitungen im Bereich der Straße / der Ortslage</t>
  </si>
  <si>
    <t>Neuenahrer Straße  - Beseitigung noch nicht identifizierter Schäden an Hausanschlußleitungen im Bereich der Straße / der Ortslage</t>
  </si>
  <si>
    <t>St.-Pius-Straße  - Beseitigung noch nicht identifizierter Schäden an Hausanschlußleitungen im Bereich der Straße / der Ortslage</t>
  </si>
  <si>
    <t>Ahrstraße  - Beseitigung noch nicht identifizierter Schäden an Hausanschlußleitungen im Bereich der Straße / der Ortslage</t>
  </si>
  <si>
    <t>Ahrweilerstraße - Beseitigung noch nicht identifizierter Schäden an Hausanschlußleitungen im Bereich der Straße / der Ortslage</t>
  </si>
  <si>
    <t>Am Dahliengarten - Beseitigung noch nicht identifizierter Schäden an Hausanschlußleitungen im Bereich der Straße / der Ortslage</t>
  </si>
  <si>
    <t>Am Gartenschwimmbad  - Beseitigung noch nicht identifizierter Schäden an Hausanschlußleitungen im Bereich der Straße / der Ortslage</t>
  </si>
  <si>
    <t>Am Schwanenteich  - Beseitigung noch nicht identifizierter Schäden an Hausanschlußleitungen im Bereich der Straße / der Ortslage</t>
  </si>
  <si>
    <t>Am Weißen Stein - Beseitigung noch nicht identifizierter Schäden an Hausanschlußleitungen im Bereich der Straße / der Ortslage</t>
  </si>
  <si>
    <t>Antoniusstraße  - Beseitigung noch nicht identifizierter Schäden an Hausanschlußleitungen im Bereich der Straße / der Ortslage</t>
  </si>
  <si>
    <t>Apollinarisstraße  - Beseitigung noch nicht identifizierter Schäden an Hausanschlußleitungen im Bereich der Straße / der Ortslage</t>
  </si>
  <si>
    <t>Auf den Steinen  - Beseitigung noch nicht identifizierter Schäden an Hausanschlußleitungen im Bereich der Straße / der Ortslage</t>
  </si>
  <si>
    <t>Beethovenstraße  - Beseitigung noch nicht identifizierter Schäden an Hausanschlußleitungen im Bereich der Straße / der Ortslage</t>
  </si>
  <si>
    <t>Bergstraße - Beseitigung noch nicht identifizierter Schäden an Hausanschlußleitungen im Bereich der Straße / der Ortslage</t>
  </si>
  <si>
    <t>Beuler Weg  - Beseitigung noch nicht identifizierter Schäden an Hausanschlußleitungen im Bereich der Straße / der Ortslage</t>
  </si>
  <si>
    <t>Birkenweg  - Beseitigung noch nicht identifizierter Schäden an Hausanschlußleitungen im Bereich der Straße / der Ortslage</t>
  </si>
  <si>
    <t>Brunnenpfad - Beseitigung noch nicht identifizierter Schäden an Hausanschlußleitungen im Bereich der Straße / der Ortslage</t>
  </si>
  <si>
    <t>Casinostraße  - Beseitigung noch nicht identifizierter Schäden an Hausanschlußleitungen im Bereich der Straße / der Ortslage</t>
  </si>
  <si>
    <t>Dahlienweg  - Beseitigung noch nicht identifizierter Schäden an Hausanschlußleitungen im Bereich der Straße / der Ortslage</t>
  </si>
  <si>
    <t>Danziger Straße  - Beseitigung noch nicht identifizierter Schäden an Hausanschlußleitungen im Bereich der Straße / der Ortslage</t>
  </si>
  <si>
    <t>Dr.-Weißenfeld-Straße - Beseitigung noch nicht identifizierter Schäden an Hausanschlußleitungen im Bereich der Straße / der Ortslage</t>
  </si>
  <si>
    <t>Edith-Stein-Straße  - Beseitigung noch nicht identifizierter Schäden an Hausanschlußleitungen im Bereich der Straße / der Ortslage</t>
  </si>
  <si>
    <t>Eichendorffstraße - Beseitigung noch nicht identifizierter Schäden an Hausanschlußleitungen im Bereich der Straße / der Ortslage</t>
  </si>
  <si>
    <t>Eichenweg  - Beseitigung noch nicht identifizierter Schäden an Hausanschlußleitungen im Bereich der Straße / der Ortslage</t>
  </si>
  <si>
    <t>Erlenweg  - Beseitigung noch nicht identifizierter Schäden an Hausanschlußleitungen im Bereich der Straße / der Ortslage</t>
  </si>
  <si>
    <t>Felix-Rütten-Straße  - Beseitigung noch nicht identifizierter Schäden an Hausanschlußleitungen im Bereich der Straße / der Ortslage</t>
  </si>
  <si>
    <t>Ferdinand-Schroeder-Straße  - Beseitigung noch nicht identifizierter Schäden an Hausanschlußleitungen im Bereich der Straße / der Ortslage</t>
  </si>
  <si>
    <t>Georg-Kreuzberg-Straße  - Beseitigung noch nicht identifizierter Schäden an Hausanschlußleitungen im Bereich der Straße / der Ortslage</t>
  </si>
  <si>
    <t>Hans-Frick-Straße  - Beseitigung noch nicht identifizierter Schäden an Hausanschlußleitungen im Bereich der Straße / der Ortslage</t>
  </si>
  <si>
    <t>Hardtstraße  - Beseitigung noch nicht identifizierter Schäden an Hausanschlußleitungen im Bereich der Straße / der Ortslage</t>
  </si>
  <si>
    <t>Hauptstraße  - Beseitigung noch nicht identifizierter Schäden an Hausanschlußleitungen im Bereich der Straße / der Ortslage</t>
  </si>
  <si>
    <t>Hemmesser Straße  - Beseitigung noch nicht identifizierter Schäden an Hausanschlußleitungen im Bereich der Straße / der Ortslage</t>
  </si>
  <si>
    <t>Herderweg - Beseitigung noch nicht identifizierter Schäden an Hausanschlußleitungen im Bereich der Straße / der Ortslage</t>
  </si>
  <si>
    <t>In der Held  - Beseitigung noch nicht identifizierter Schäden an Hausanschlußleitungen im Bereich der Straße / der Ortslage</t>
  </si>
  <si>
    <t>Jesuitenstraße - Beseitigung noch nicht identifizierter Schäden an Hausanschlußleitungen im Bereich der Straße / der Ortslage</t>
  </si>
  <si>
    <t>Jülichstraße  - Beseitigung noch nicht identifizierter Schäden an Hausanschlußleitungen im Bereich der Straße / der Ortslage</t>
  </si>
  <si>
    <t>Kirchenpfad  - Beseitigung noch nicht identifizierter Schäden an Hausanschlußleitungen im Bereich der Straße / der Ortslage</t>
  </si>
  <si>
    <t>Kölner Straße  - Beseitigung noch nicht identifizierter Schäden an Hausanschlußleitungen im Bereich der Straße / der Ortslage</t>
  </si>
  <si>
    <t>Kreuzstraße - Beseitigung noch nicht identifizierter Schäden an Hausanschlußleitungen im Bereich der Straße / der Ortslage</t>
  </si>
  <si>
    <t>Kurgartenstraße - Beseitigung noch nicht identifizierter Schäden an Hausanschlußleitungen im Bereich der Straße / der Ortslage</t>
  </si>
  <si>
    <t>Landgrafenstraße  - Beseitigung noch nicht identifizierter Schäden an Hausanschlußleitungen im Bereich der Straße / der Ortslage</t>
  </si>
  <si>
    <t>Lessingstraße  - Beseitigung noch nicht identifizierter Schäden an Hausanschlußleitungen im Bereich der Straße / der Ortslage</t>
  </si>
  <si>
    <t>Mittelstraße  - Beseitigung noch nicht identifizierter Schäden an Hausanschlußleitungen im Bereich der Straße / der Ortslage</t>
  </si>
  <si>
    <t>Monschauer Straße  - Beseitigung noch nicht identifizierter Schäden an Hausanschlußleitungen im Bereich der Straße / der Ortslage</t>
  </si>
  <si>
    <t>Mörikestraße  - Beseitigung noch nicht identifizierter Schäden an Hausanschlußleitungen im Bereich der Straße / der Ortslage</t>
  </si>
  <si>
    <t>Nelkenweg  - Beseitigung noch nicht identifizierter Schäden an Hausanschlußleitungen im Bereich der Straße / der Ortslage</t>
  </si>
  <si>
    <t>Nordstraße  - Beseitigung noch nicht identifizierter Schäden an Hausanschlußleitungen im Bereich der Straße / der Ortslage</t>
  </si>
  <si>
    <t>Oberstraße  - Beseitigung noch nicht identifizierter Schäden an Hausanschlußleitungen im Bereich der Straße / der Ortslage</t>
  </si>
  <si>
    <t>Oststraße  - Beseitigung noch nicht identifizierter Schäden an Hausanschlußleitungen im Bereich der Straße / der Ortslage</t>
  </si>
  <si>
    <t>Peter-Fix-Straße  - Beseitigung noch nicht identifizierter Schäden an Hausanschlußleitungen im Bereich der Straße / der Ortslage</t>
  </si>
  <si>
    <t>Platanenweg - Beseitigung noch nicht identifizierter Schäden an Hausanschlußleitungen im Bereich der Straße / der Ortslage</t>
  </si>
  <si>
    <t>Poststraße  - Beseitigung noch nicht identifizierter Schäden an Hausanschlußleitungen im Bereich der Straße / der Ortslage</t>
  </si>
  <si>
    <t>Rathausstraße - Beseitigung noch nicht identifizierter Schäden an Hausanschlußleitungen im Bereich der Straße / der Ortslage</t>
  </si>
  <si>
    <t>Ravensberger Straße  - Beseitigung noch nicht identifizierter Schäden an Hausanschlußleitungen im Bereich der Straße / der Ortslage</t>
  </si>
  <si>
    <t>Ringener Straße - Beseitigung noch nicht identifizierter Schäden an Hausanschlußleitungen im Bereich der Straße / der Ortslage</t>
  </si>
  <si>
    <t>Rosenweg  - Beseitigung noch nicht identifizierter Schäden an Hausanschlußleitungen im Bereich der Straße / der Ortslage</t>
  </si>
  <si>
    <t>Sebastianstraße  - Beseitigung noch nicht identifizierter Schäden an Hausanschlußleitungen im Bereich der Straße / der Ortslage</t>
  </si>
  <si>
    <t>Teichstraße  - Beseitigung noch nicht identifizierter Schäden an Hausanschlußleitungen im Bereich der Straße / der Ortslage</t>
  </si>
  <si>
    <t>Telegrafenstraße  - Beseitigung noch nicht identifizierter Schäden an Hausanschlußleitungen im Bereich der Straße / der Ortslage</t>
  </si>
  <si>
    <t>Tulpenweg  - Beseitigung noch nicht identifizierter Schäden an Hausanschlußleitungen im Bereich der Straße / der Ortslage</t>
  </si>
  <si>
    <t>Uhlandstraße  - Beseitigung noch nicht identifizierter Schäden an Hausanschlußleitungen im Bereich der Straße / der Ortslage</t>
  </si>
  <si>
    <t>Unterstraße  - Beseitigung noch nicht identifizierter Schäden an Hausanschlußleitungen im Bereich der Straße / der Ortslage</t>
  </si>
  <si>
    <t>Wadenheimer Straße  - Beseitigung noch nicht identifizierter Schäden an Hausanschlußleitungen im Bereich der Straße / der Ortslage</t>
  </si>
  <si>
    <t>Weinbergstraße - Beseitigung noch nicht identifizierter Schäden an Hausanschlußleitungen im Bereich der Straße / der Ortslage</t>
  </si>
  <si>
    <t>Wendelstraße  - Beseitigung noch nicht identifizierter Schäden an Hausanschlußleitungen im Bereich der Straße / der Ortslage</t>
  </si>
  <si>
    <t>Weststraße  - Beseitigung noch nicht identifizierter Schäden an Hausanschlußleitungen im Bereich der Straße / der Ortslage</t>
  </si>
  <si>
    <t>Wolfgang-Müller-Straße  - Beseitigung noch nicht identifizierter Schäden an Hausanschlußleitungen im Bereich der Straße / der Ortslage</t>
  </si>
  <si>
    <t>Am alten Brunnen - Beseitigung noch nicht identifizierter Schäden an Hausanschlußleitungen im Bereich der Straße / der Ortslage</t>
  </si>
  <si>
    <t>Burgstraße - Beseitigung noch nicht identifizierter Schäden an Hausanschlußleitungen im Bereich der Straße / der Ortslage</t>
  </si>
  <si>
    <t>Gradenhofstraße  - Beseitigung noch nicht identifizierter Schäden an Hausanschlußleitungen im Bereich der Straße / der Ortslage</t>
  </si>
  <si>
    <t>Havinganstraße  - Beseitigung noch nicht identifizierter Schäden an Hausanschlußleitungen im Bereich der Straße / der Ortslage</t>
  </si>
  <si>
    <t>Konsumsgasse  - Beseitigung noch nicht identifizierter Schäden an Hausanschlußleitungen im Bereich der Straße / der Ortslage</t>
  </si>
  <si>
    <t>Landskroner Straße  - Beseitigung noch nicht identifizierter Schäden an Hausanschlußleitungen im Bereich der Straße / der Ortslage</t>
  </si>
  <si>
    <t>Martinusstraße  - Beseitigung noch nicht identifizierter Schäden an Hausanschlußleitungen im Bereich der Straße / der Ortslage</t>
  </si>
  <si>
    <t>Nikolaus-Molitor-Straße  - Beseitigung noch nicht identifizierter Schäden an Hausanschlußleitungen im Bereich der Straße / der Ortslage</t>
  </si>
  <si>
    <t>Pantaleonsplatz  - Beseitigung noch nicht identifizierter Schäden an Hausanschlußleitungen im Bereich der Straße / der Ortslage</t>
  </si>
  <si>
    <t>Quellenstraße  - Beseitigung noch nicht identifizierter Schäden an Hausanschlußleitungen im Bereich der Straße / der Ortslage</t>
  </si>
  <si>
    <t>Wilhelm-Söller-Straße - Beseitigung noch nicht identifizierter Schäden an Hausanschlußleitungen im Bereich der Straße / der Ortslage</t>
  </si>
  <si>
    <t>Bachstraße  - Beseitigung noch nicht identifizierter Schäden an Hausanschlußleitungen im Bereich der Straße / der Ortslage</t>
  </si>
  <si>
    <t>Christian-Develich-Straße  - Beseitigung noch nicht identifizierter Schäden an Hausanschlußleitungen im Bereich der Straße / der Ortslage</t>
  </si>
  <si>
    <t>Frankenstraße  - Beseitigung noch nicht identifizierter Schäden an Hausanschlußleitungen im Bereich der Straße / der Ortslage</t>
  </si>
  <si>
    <t>Freiherr-vom-Stein-Straße  - Beseitigung noch nicht identifizierter Schäden an Hausanschlußleitungen im Bereich der Straße / der Ortslage</t>
  </si>
  <si>
    <t>Göppinger Straße  - Beseitigung noch nicht identifizierter Schäden an Hausanschlußleitungen im Bereich der Straße / der Ortslage</t>
  </si>
  <si>
    <t>Heinrich-Winter-Straße  - Beseitigung noch nicht identifizierter Schäden an Hausanschlußleitungen im Bereich der Straße / der Ortslage</t>
  </si>
  <si>
    <t>Heppinger Straße  - Beseitigung noch nicht identifizierter Schäden an Hausanschlußleitungen im Bereich der Straße / der Ortslage</t>
  </si>
  <si>
    <t>Johannisstraße - Beseitigung noch nicht identifizierter Schäden an Hausanschlußleitungen im Bereich der Straße / der Ortslage</t>
  </si>
  <si>
    <t>Kloster-Prüm-Straße  - Beseitigung noch nicht identifizierter Schäden an Hausanschlußleitungen im Bereich der Straße / der Ortslage</t>
  </si>
  <si>
    <t>Rüstringer Straße  - Beseitigung noch nicht identifizierter Schäden an Hausanschlußleitungen im Bereich der Straße / der Ortslage</t>
  </si>
  <si>
    <t>Staufenstraße  - Beseitigung noch nicht identifizierter Schäden an Hausanschlußleitungen im Bereich der Straße / der Ortslage</t>
  </si>
  <si>
    <t>Wiesenweg  - Beseitigung noch nicht identifizierter Schäden an Hausanschlußleitungen im Bereich der Straße / der Ortslage</t>
  </si>
  <si>
    <t>Mühlenstraße  - Beseitigung noch nicht identifizierter Schäden an Hausanschlußleitungen im Bereich der Straße / der Ortslage</t>
  </si>
  <si>
    <t>Nikolaus-Bahles-Straße  - Beseitigung noch nicht identifizierter Schäden an Hausanschlußleitungen im Bereich der Straße / der Ortslage</t>
  </si>
  <si>
    <t>Bahnweg - Beseitigung noch nicht identifizierter Schäden an Hausanschlußleitungen im Bereich der Straße / der Ortslage</t>
  </si>
  <si>
    <t>Greener Weg  - Beseitigung noch nicht identifizierter Schäden an Hausanschlußleitungen im Bereich der Straße / der Ortslage</t>
  </si>
  <si>
    <t>In den Auen  - Beseitigung noch nicht identifizierter Schäden an Hausanschlußleitungen im Bereich der Straße / der Ortslage</t>
  </si>
  <si>
    <t>Am Backesgarten - Beseitigung noch nicht identifizierter Schäden an Hausanschlußleitungen im Bereich der Straße / der Ortslage</t>
  </si>
  <si>
    <t>Bodendorfer Straße   - Beseitigung noch nicht identifizierter Schäden an Hausanschlußleitungen im Bereich der Straße / der Ortslage</t>
  </si>
  <si>
    <t>Im Wiesengrund  - Beseitigung noch nicht identifizierter Schäden an Hausanschlußleitungen im Bereich der Straße / der Ortslage</t>
  </si>
  <si>
    <t>Weitere Strategische Planung</t>
  </si>
  <si>
    <t>Flutbedingte Störung der Trinkwasserversorgungs-struktur</t>
  </si>
  <si>
    <t>Grundsatzuntersuchungen zur nachhaltigen Strukturanpassung</t>
  </si>
  <si>
    <t>Befristete Personalgestellung</t>
  </si>
  <si>
    <t>Flutbedingter personeller Mehraufwand</t>
  </si>
  <si>
    <t>Befristeter Einsatz von Trinkwasserfachlichen Dienstleistern</t>
  </si>
  <si>
    <t>Neuanschaffung Notstromaggregate, 2x 100 kVA, 1x 200 kVA</t>
  </si>
  <si>
    <t>Ersatz</t>
  </si>
  <si>
    <t>Neubestückung der Einsatzfahrzeuge für den Rohrnetzbetrieb; Werkzeuge und Materialien</t>
  </si>
  <si>
    <t>Aloisiusgasse - Beseitigung noch nicht identifizierter Schäden an Haupt- und Versorgungsleitungen im Bereich der Straße:</t>
  </si>
  <si>
    <t>Alveradisstraße - Beseitigung noch nicht identifizierter Schäden an Haupt- und Versorgungsleitungen im Bereich der Straße:</t>
  </si>
  <si>
    <t>Am Thurmberg - Beseitigung noch nicht identifizierter Schäden an Haupt- und Versorgungsleitungen im Bereich der Straße:</t>
  </si>
  <si>
    <t>Auf dem Teich - Beseitigung noch nicht identifizierter Schäden an Haupt- und Versorgungsleitungen im Bereich der Straße:</t>
  </si>
  <si>
    <t>Blankartstraße - Beseitigung noch nicht identifizierter Schäden an Haupt- und Versorgungsleitungen im Bereich der Straße:</t>
  </si>
  <si>
    <t>Blankenheimer Straße - Beseitigung noch nicht identifizierter Schäden an Haupt- und Versorgungsleitungen im Bereich der Straße:</t>
  </si>
  <si>
    <t>Bossardstraße - Beseitigung noch nicht identifizierter Schäden an Haupt- und Versorgungsleitungen im Bereich der Straße:</t>
  </si>
  <si>
    <t>Breslauer Straße - Beseitigung noch nicht identifizierter Schäden an Haupt- und Versorgungsleitungen im Bereich der Straße:</t>
  </si>
  <si>
    <t>Carl-Weisgerber-Weg - Beseitigung noch nicht identifizierter Schäden an Haupt- und Versorgungsleitungen im Bereich der Straße:</t>
  </si>
  <si>
    <t>Clara-Viebig-Straße - Beseitigung noch nicht identifizierter Schäden an Haupt- und Versorgungsleitungen im Bereich der Straße:</t>
  </si>
  <si>
    <t>Christian-Ulrich-Straße - Beseitigung noch nicht identifizierter Schäden an Haupt- und Versorgungsleitungen im Bereich der Straße:</t>
  </si>
  <si>
    <t>Christine-Demmer-Straße - Beseitigung noch nicht identifizierter Schäden an Haupt- und Versorgungsleitungen im Bereich der Straße:</t>
  </si>
  <si>
    <t>Ehlinger Straße - Beseitigung noch nicht identifizierter Schäden an Haupt- und Versorgungsleitungen im Bereich der Straße:</t>
  </si>
  <si>
    <t>Ernst-Thrasolt-Straße - Beseitigung noch nicht identifizierter Schäden an Haupt- und Versorgungsleitungen im Bereich der Straße:</t>
  </si>
  <si>
    <t>Gierenzheimer Straße - Beseitigung noch nicht identifizierter Schäden an Haupt- und Versorgungsleitungen im Bereich der Straße:</t>
  </si>
  <si>
    <t>Gildenstraße - Beseitigung noch nicht identifizierter Schäden an Haupt- und Versorgungsleitungen im Bereich der Straße:</t>
  </si>
  <si>
    <t>Hans-Hammes-Straße - Beseitigung noch nicht identifizierter Schäden an Haupt- und Versorgungsleitungen im Bereich der Straße:</t>
  </si>
  <si>
    <t>Hunsrückstraße - Beseitigung noch nicht identifizierter Schäden an Haupt- und Versorgungsleitungen im Bereich der Straße:</t>
  </si>
  <si>
    <t>Idienstraße - Beseitigung noch nicht identifizierter Schäden an Haupt- und Versorgungsleitungen im Bereich der Straße:</t>
  </si>
  <si>
    <t>Johannis-Kirschweng-Straße - Beseitigung noch nicht identifizierter Schäden an Haupt- und Versorgungsleitungen im Bereich der Straße:</t>
  </si>
  <si>
    <t>Königsberger Straße - Beseitigung noch nicht identifizierter Schäden an Haupt- und Versorgungsleitungen im Bereich der Straße:</t>
  </si>
  <si>
    <t>Küstriner Straße - Beseitigung noch nicht identifizierter Schäden an Haupt- und Versorgungsleitungen im Bereich der Straße:</t>
  </si>
  <si>
    <t>Leipziger Straße - Beseitigung noch nicht identifizierter Schäden an Haupt- und Versorgungsleitungen im Bereich der Straße:</t>
  </si>
  <si>
    <t>Lindenweg - Beseitigung noch nicht identifizierter Schäden an Haupt- und Versorgungsleitungen im Bereich der Straße:</t>
  </si>
  <si>
    <t>Marienburger Straße - Beseitigung noch nicht identifizierter Schäden an Haupt- und Versorgungsleitungen im Bereich der Straße:</t>
  </si>
  <si>
    <t>Otlerstraße - Beseitigung noch nicht identifizierter Schäden an Haupt- und Versorgungsleitungen im Bereich der Straße:</t>
  </si>
  <si>
    <t>Ringstraße - Beseitigung noch nicht identifizierter Schäden an Haupt- und Versorgungsleitungen im Bereich der Straße:</t>
  </si>
  <si>
    <t>Rotdornweg - Beseitigung noch nicht identifizierter Schäden an Haupt- und Versorgungsleitungen im Bereich der Straße:</t>
  </si>
  <si>
    <t>Rotweinstraße - Beseitigung noch nicht identifizierter Schäden an Haupt- und Versorgungsleitungen im Bereich der Straße:</t>
  </si>
  <si>
    <t>Stettiner Straße - Beseitigung noch nicht identifizierter Schäden an Haupt- und Versorgungsleitungen im Bereich der Straße:</t>
  </si>
  <si>
    <t>Taunusstraße - Beseitigung noch nicht identifizierter Schäden an Haupt- und Versorgungsleitungen im Bereich der Straße:</t>
  </si>
  <si>
    <t>Tilsiter Straße - Beseitigung noch nicht identifizierter Schäden an Haupt- und Versorgungsleitungen im Bereich der Straße:</t>
  </si>
  <si>
    <t>Walporzheimer Straße - Beseitigung noch nicht identifizierter Schäden an Haupt- und Versorgungsleitungen im Bereich der Straße:</t>
  </si>
  <si>
    <t>Westerwaldstraße - Beseitigung noch nicht identifizierter Schäden an Haupt- und Versorgungsleitungen im Bereich der Straße:</t>
  </si>
  <si>
    <t>Lindenstraße - Beseitigung noch nicht identifizierter Schäden an Hausanschlußleitungen im Bereich der Straße / der Ortslage</t>
  </si>
  <si>
    <t>Aloisiusgasse - Beseitigung noch nicht identifizierter Schäden an Hausanschlußleitungen im Bereich der Straße / der Ortslage</t>
  </si>
  <si>
    <t>Alveradisstraße - Beseitigung noch nicht identifizierter Schäden an Hausanschlußleitungen im Bereich der Straße / der Ortslage</t>
  </si>
  <si>
    <t>Am Thurmberg - Beseitigung noch nicht identifizierter Schäden an Hausanschlußleitungen im Bereich der Straße / der Ortslage</t>
  </si>
  <si>
    <t>Auf dem Teich - Beseitigung noch nicht identifizierter Schäden an Hausanschlußleitungen im Bereich der Straße / der Ortslage</t>
  </si>
  <si>
    <t>Blankartstraße - Beseitigung noch nicht identifizierter Schäden an Hausanschlußleitungen im Bereich der Straße / der Ortslage</t>
  </si>
  <si>
    <t>Blankenheimer Straße - Beseitigung noch nicht identifizierter Schäden an Hausanschlußleitungen im Bereich der Straße / der Ortslage</t>
  </si>
  <si>
    <t>Bossardstraße - Beseitigung noch nicht identifizierter Schäden an Hausanschlußleitungen im Bereich der Straße / der Ortslage</t>
  </si>
  <si>
    <t>Breslauer Straße - Beseitigung noch nicht identifizierter Schäden an Hausanschlußleitungen im Bereich der Straße / der Ortslage</t>
  </si>
  <si>
    <t>Carl-Weisgerber-Weg - Beseitigung noch nicht identifizierter Schäden an Hausanschlußleitungen im Bereich der Straße / der Ortslage</t>
  </si>
  <si>
    <t>Clara-Viebig-Straße - Beseitigung noch nicht identifizierter Schäden an Hausanschlußleitungen im Bereich der Straße / der Ortslage</t>
  </si>
  <si>
    <t>Christian-Ulrich-Straße - Beseitigung noch nicht identifizierter Schäden an Hausanschlußleitungen im Bereich der Straße / der Ortslage</t>
  </si>
  <si>
    <t>Christine-Demmer-Straße - Beseitigung noch nicht identifizierter Schäden an Hausanschlußleitungen im Bereich der Straße / der Ortslage</t>
  </si>
  <si>
    <t>Ehlinger Straße - Beseitigung noch nicht identifizierter Schäden an Hausanschlußleitungen im Bereich der Straße / der Ortslage</t>
  </si>
  <si>
    <t>Ernst-Thrasolt-Straße - Beseitigung noch nicht identifizierter Schäden an Hausanschlußleitungen im Bereich der Straße / der Ortslage</t>
  </si>
  <si>
    <t>Gierenzheimer Straße - Beseitigung noch nicht identifizierter Schäden an Hausanschlußleitungen im Bereich der Straße / der Ortslage</t>
  </si>
  <si>
    <t>Gildenstraße - Beseitigung noch nicht identifizierter Schäden an Hausanschlußleitungen im Bereich der Straße / der Ortslage</t>
  </si>
  <si>
    <t>Hans-Hammes-Straße - Beseitigung noch nicht identifizierter Schäden an Hausanschlußleitungen im Bereich der Straße / der Ortslage</t>
  </si>
  <si>
    <t>Hunsrückstraße - Beseitigung noch nicht identifizierter Schäden an Hausanschlußleitungen im Bereich der Straße / der Ortslage</t>
  </si>
  <si>
    <t>Idienstraße - Beseitigung noch nicht identifizierter Schäden an Hausanschlußleitungen im Bereich der Straße / der Ortslage</t>
  </si>
  <si>
    <t>Johannis-Kirschweng-Straße - Beseitigung noch nicht identifizierter Schäden an Hausanschlußleitungen im Bereich der Straße / der Ortslage</t>
  </si>
  <si>
    <t>Königsberger Straße - Beseitigung noch nicht identifizierter Schäden an Hausanschlußleitungen im Bereich der Straße / der Ortslage</t>
  </si>
  <si>
    <t>Küstriner Straße - Beseitigung noch nicht identifizierter Schäden an Hausanschlußleitungen im Bereich der Straße / der Ortslage</t>
  </si>
  <si>
    <t>Leipziger Straße - Beseitigung noch nicht identifizierter Schäden an Hausanschlußleitungen im Bereich der Straße / der Ortslage</t>
  </si>
  <si>
    <t>Lindenweg - Beseitigung noch nicht identifizierter Schäden an Hausanschlußleitungen im Bereich der Straße / der Ortslage</t>
  </si>
  <si>
    <t>Marienburger Straße - Beseitigung noch nicht identifizierter Schäden an Hausanschlußleitungen im Bereich der Straße / der Ortslage</t>
  </si>
  <si>
    <t>Otlerstraße - Beseitigung noch nicht identifizierter Schäden an Hausanschlußleitungen im Bereich der Straße / der Ortslage</t>
  </si>
  <si>
    <t>Ringstraße - Beseitigung noch nicht identifizierter Schäden an Hausanschlußleitungen im Bereich der Straße / der Ortslage</t>
  </si>
  <si>
    <t>Rotdornweg - Beseitigung noch nicht identifizierter Schäden an Hausanschlußleitungen im Bereich der Straße / der Ortslage</t>
  </si>
  <si>
    <t>Rotweinstraße - Beseitigung noch nicht identifizierter Schäden an Hausanschlußleitungen im Bereich der Straße / der Ortslage</t>
  </si>
  <si>
    <t>Stettiner Straße - Beseitigung noch nicht identifizierter Schäden an Hausanschlußleitungen im Bereich der Straße / der Ortslage</t>
  </si>
  <si>
    <t>Taunusstraße - Beseitigung noch nicht identifizierter Schäden an Hausanschlußleitungen im Bereich der Straße / der Ortslage</t>
  </si>
  <si>
    <t>Tilsiter Straße - Beseitigung noch nicht identifizierter Schäden an Hausanschlußleitungen im Bereich der Straße / der Ortslage</t>
  </si>
  <si>
    <t>Walporzheimer Straße - Beseitigung noch nicht identifizierter Schäden an Hausanschlußleitungen im Bereich der Straße / der Ortslage</t>
  </si>
  <si>
    <t>Westerwaldstraße - Beseitigung noch nicht identifizierter Schäden an Hausanschlußleitungen im Bereich der Straße / der Ortslage</t>
  </si>
  <si>
    <t>13100700</t>
  </si>
  <si>
    <t>Mühlenteich Walporzheim</t>
  </si>
  <si>
    <t>Auskoffern/Uferbefestigung
Rad/ Fußgängerbrücken</t>
  </si>
  <si>
    <t>Großgart, Uwe, Abteilung: 2.3 Tiefbauplanung und Landschaftspflege, Eigenbetriebe, Kontakt: uwe.grossgart@bad-neuenahr-ahrweiler.de, 02641 / 87-132</t>
  </si>
  <si>
    <t>Mühlenteich Ahrweiler-Hemmessen</t>
  </si>
  <si>
    <t>Mühlenteich Kurpark-Kaiser-Wilhelm Park</t>
  </si>
  <si>
    <t>Mühlenteich Heimersheim</t>
  </si>
  <si>
    <t>Auskoffern/Uferbefestigung
Rad/ Fußgängerbrücken
Autobrücke</t>
  </si>
  <si>
    <t>Kratzenbach</t>
  </si>
  <si>
    <t>Erneuer. Seitenwänd. Einmündung</t>
  </si>
  <si>
    <t>Geusbach</t>
  </si>
  <si>
    <t>Fahrbahneinbruch/ erneuer. Einm</t>
  </si>
  <si>
    <t>Wingsbach</t>
  </si>
  <si>
    <t>Gesamter Weg/ Holzstege</t>
  </si>
  <si>
    <t>Giesemerbach</t>
  </si>
  <si>
    <t>Geländer</t>
  </si>
  <si>
    <t>Bachemer Bach</t>
  </si>
  <si>
    <t>Auskolkungen</t>
  </si>
  <si>
    <t>Fuchsbach</t>
  </si>
  <si>
    <t>Gitterelement fehlt</t>
  </si>
  <si>
    <t>Idienbach</t>
  </si>
  <si>
    <t>Bei Starkregen läuft Wasser ü. Str.</t>
  </si>
  <si>
    <t>Heppinger Bach</t>
  </si>
  <si>
    <t>Reinigung/ Einmünd./Brücke</t>
  </si>
  <si>
    <t>Durchlässe groß</t>
  </si>
  <si>
    <t>13 Stk.</t>
  </si>
  <si>
    <t>Durchlässe klein</t>
  </si>
  <si>
    <t>2 Stk.</t>
  </si>
  <si>
    <t>Hochwasserschutzmaßnahmen - Marienthal</t>
  </si>
  <si>
    <t>Hochwasserschutzmaßnahmen - Ahrweiler</t>
  </si>
  <si>
    <t>Hochwasserschutzmaßnahmen - Walporzheim</t>
  </si>
  <si>
    <t>Hochwasserschutzmaßnahmen - Bachem</t>
  </si>
  <si>
    <t>Hochwasserschutzmaßnahmen - Bad Neuenahr</t>
  </si>
  <si>
    <t>Hochwasserschutzmaßnahmen - Heppingen</t>
  </si>
  <si>
    <t>Hochwasserschutzmaßnahmen - Gimmigen</t>
  </si>
  <si>
    <t>Hochwasserschutzmaßnahmen - Heimersheim</t>
  </si>
  <si>
    <t>Hochwasserschutzmaßnahmen - Lohrsdorf</t>
  </si>
  <si>
    <t>Hochwasserschutzmaßnahmen - Green</t>
  </si>
  <si>
    <t>Hochwasserschutzmaßnahmen - Ehlingen</t>
  </si>
  <si>
    <t>Hochwasserschutzmaßnahmen - Kirchdaun</t>
  </si>
  <si>
    <t>Hochwasserrückhaltebecken - Gimmigen</t>
  </si>
  <si>
    <t>Retentionsraum Walporzheim</t>
  </si>
  <si>
    <t>Retentionsraum Heppingen</t>
  </si>
  <si>
    <t>Unterstützungsarbeiten Ing.-Büro</t>
  </si>
  <si>
    <t>Schadensermittlung + Bauüberwachung</t>
  </si>
  <si>
    <t>Realschule Plus</t>
  </si>
  <si>
    <t>5.1.2b)</t>
  </si>
  <si>
    <t xml:space="preserve">Flutschäden in Keller- und Erdgeschoss aller Gebäudeteile | Techn.  Einrichtung (Strom, Heizung, Telefon, etc.) zerstört, </t>
  </si>
  <si>
    <t xml:space="preserve">Gebäudekernsanierung Keller-&amp; Erdgeschoss | Untersuchung hinsichtlich toxischer Belastungen  </t>
  </si>
  <si>
    <t>Stadt Sinzig</t>
  </si>
  <si>
    <t>Sporthalle A (Rudi Altig Sporthalle)</t>
  </si>
  <si>
    <t>Flutschäden an sämtlicher techn. Einrichtung &amp; Sportgeräten mit Ausnahme der Gebäudehülle zerstört inkl. Außeninfrastruktur (Verkehrsübungsplatz) | Geringe gravitative Erosionen (Unterspülungen)</t>
  </si>
  <si>
    <t xml:space="preserve">Räumung Gebäude von Einrichtung, Schwemmgut &amp; Anlandungen | Sanierung und Neuerrichtung | Untersuchung hinsichtlich toxischer Belastungen, hohe Belastung durch Erdöl erwartet  </t>
  </si>
  <si>
    <t>3a</t>
  </si>
  <si>
    <t>Errichtung einer temporären Sporthalle (bis Wiederherstellung Sporthalle A)</t>
  </si>
  <si>
    <t>Schulmensa (Realschule plus)</t>
  </si>
  <si>
    <t>Flutschäden erstrecken sich auf gesamtes Gebäude | Sämtliche tech. Einrichtungen (Heiztung, Elektrik, Küche, Lager, Möbel, etc.) betroffen |  Gravitative Erosionen im Außengelände</t>
  </si>
  <si>
    <t xml:space="preserve">Gebäudeneubau erforderlich | Untersuchung hinsichtlich toxischer Belastungen, hohe Belastung durch Erdöl erwartet  </t>
  </si>
  <si>
    <t>Grundschule (Regenbogenschule) Sinzig</t>
  </si>
  <si>
    <t>Flutschäden im Kellergeschoss (KG) ca. 15-20 cm und Nebengebäude Hausmeister KG überflutet</t>
  </si>
  <si>
    <t xml:space="preserve">Flutschäden im Keller- &amp; Erdgeschoss | Kellerräume &amp; Wohnungen im Erdgeschoss   vollständig überflutet | Tech. Infrastruktur (z.B. Sanitär, Elektrik) ist vollständig  zerstört Das  Gebäude ist durch die Flutschäden vollständig zerstört. </t>
  </si>
  <si>
    <t>Gebäudeneubau erforderlich</t>
  </si>
  <si>
    <t xml:space="preserve">Rhein-Ahr-Stadion </t>
  </si>
  <si>
    <t>Wiederaufbau komplette Sportanlage inklusive aller Gebäude erforderlich</t>
  </si>
  <si>
    <t>SC Bad Bodendorf</t>
  </si>
  <si>
    <t xml:space="preserve">Wiederaufbau komplette Sportanlage inklusive aller Gebäude erforderlich  | Funktionsgebäude bedingt sanierungsfähig | Baubiologische Analyse bezüglich toxischer Einträge erforderlich </t>
  </si>
  <si>
    <t>Tennis Club Bad Bodendorf                               Bäderstr. 49</t>
  </si>
  <si>
    <r>
      <t xml:space="preserve">Gesamte  Sportanlage </t>
    </r>
    <r>
      <rPr>
        <b/>
        <sz val="11"/>
        <rFont val="Tahoma"/>
        <family val="2"/>
      </rPr>
      <t>(Tennis)</t>
    </r>
    <r>
      <rPr>
        <sz val="11"/>
        <rFont val="Tahoma"/>
        <family val="2"/>
      </rPr>
      <t xml:space="preserve"> einschl. Funktionsgebäude und tech. Infrastruktur (Sanitär, Heizung, Elektrik) ist zerstört | Zahlreiche gravitative Erosionen </t>
    </r>
  </si>
  <si>
    <t>Minigolf Freizeitanlage</t>
  </si>
  <si>
    <t xml:space="preserve"> Funktionsgebäude  bedingt durch Holzrahmenbauweise einschl.  tech. Einrichtung vollständig zerstört | </t>
  </si>
  <si>
    <t xml:space="preserve">Wiederaufbau komplette Sportanlage inklusive aller Gebäude erforderlich | Baubiologische Analyse bezüglich toxischer Einträge | Für Wiederherstellung muss Minigolfanlage beprobt, gereinigt und Beschädigungen ersetzt werden.   </t>
  </si>
  <si>
    <t xml:space="preserve">Tourismusgebäude "Kurpark" Bad Bodendorf </t>
  </si>
  <si>
    <t>Gebäude zerstört</t>
  </si>
  <si>
    <t>Thermalbad Bad Bodendorf</t>
  </si>
  <si>
    <t>Gebäude/ Beckenneubau technische Ausstattung zerstört</t>
  </si>
  <si>
    <t>Gebäude- und Beckenneubau Neuerrichtung tech. Ausstattung</t>
  </si>
  <si>
    <t>Erneuerung / Wiederaufbau Spielplatz "Hohenstaufenstraße"</t>
  </si>
  <si>
    <t>Durch Lage in Ufernähe vollständige Zerstörung der Ausstattung</t>
  </si>
  <si>
    <t>Neuerrichtung der zerstörten Spielgeräte und Ausstattungselemente | Wiederherstellung der Bepflanzung und landschaftsarchitektonischer Gestaltungselemente</t>
  </si>
  <si>
    <t>Erneuerung / Wiederaufbau Spielplatz "Friedrich-Spee-Straße"</t>
  </si>
  <si>
    <t>Erneuerung / Wiederaufbau Spielplatz "Am Teich"</t>
  </si>
  <si>
    <t>Erneuerung / Wiederaufbau Spielplatz (Josef-Hardt-Str.)</t>
  </si>
  <si>
    <t>Ruhesteine an der Ahr zerstört</t>
  </si>
  <si>
    <t>Neuerrichtung/Wiederherstellung der Gestaltungselemente</t>
  </si>
  <si>
    <t>Fuß-/Radwegbrücke Hohenstaufenstraße  "Spessartsteg"</t>
  </si>
  <si>
    <t xml:space="preserve">Brückenneubau </t>
  </si>
  <si>
    <t>Fuß-/Radwegbrücke Schulzentrum/Grüner Weg  "Christinensteg"</t>
  </si>
  <si>
    <t>Errichtung einer temporären Brücke "Christinensteg"</t>
  </si>
  <si>
    <t>Bestehende Brücke ist durch die Flutschäden vollständig zerstört</t>
  </si>
  <si>
    <t xml:space="preserve">Sicherung Schulweg </t>
  </si>
  <si>
    <t>Verkehrsbrücke "Freiherr-von-Stein" Bad Bodendorf</t>
  </si>
  <si>
    <t xml:space="preserve">Bauwerk wurde durch Flutwelle überströmt | Anprallschäden | Geländer zerstört </t>
  </si>
  <si>
    <t>Beseitigung der Anprallschäden | Neuerrichtung Geländer | Erneuerung der Abdichtung, der Kappenbeschichtung, der Lager, Übergangskosntruktion</t>
  </si>
  <si>
    <t>Fuß- &amp; Radwegbrücke "Ahrmündung"</t>
  </si>
  <si>
    <t>22a</t>
  </si>
  <si>
    <t>Errichtung einer temporären Brücke  "Ahrmündung"</t>
  </si>
  <si>
    <t>Bestehende Radwegebrücke ist durch die Flutschäden vollständig zerstört</t>
  </si>
  <si>
    <t>Sicherstellung überregionaler Radverkehr</t>
  </si>
  <si>
    <t xml:space="preserve">Rhein-Radweg Stadtgebiet Sinzig </t>
  </si>
  <si>
    <t>Radweg durch Flutschäden zerstörtrt</t>
  </si>
  <si>
    <t>Wiederherstellung Radweg</t>
  </si>
  <si>
    <t xml:space="preserve">großteilig zerstört </t>
  </si>
  <si>
    <t>Neubau der zerstörten Radwegeverbindungen</t>
  </si>
  <si>
    <t>Flutschäden an Straßen, Gehwegen, Parkplätzen &amp; Banketten</t>
  </si>
  <si>
    <t xml:space="preserve">Reparatur der enstandenen Schäden </t>
  </si>
  <si>
    <t>Abfall-/  Schlammbeseitung im Flutgebiet</t>
  </si>
  <si>
    <t>Illegale Abfälle im Flutgebiet |  Schlamm</t>
  </si>
  <si>
    <t xml:space="preserve">Beseitung Abfall / Entsorgung Schlamm </t>
  </si>
  <si>
    <t>Externe Dienstleistungen</t>
  </si>
  <si>
    <t>Ortsnetz Wasserversorgung Sinzig</t>
  </si>
  <si>
    <t>Ortsnetz beschädigt / zerstört</t>
  </si>
  <si>
    <t>Ortsnetz Abwasserbeseitigung Sinzig</t>
  </si>
  <si>
    <t>Ortsnetz Wasserversorgung Bad Bodendorf</t>
  </si>
  <si>
    <t>Ortsnetz Abwasserbeseitigung Bad Bodendorf</t>
  </si>
  <si>
    <t>Ver- &amp; Entsorgung</t>
  </si>
  <si>
    <t>Sicherstellung der Wasserversorgung | Abwasserbeseitigung | Abfallentsorgung</t>
  </si>
  <si>
    <t>Temporäre Sicherstellung der Daseinsvorsorge (Toiletten, Duschen, algm. Wasserversorgung, Verpflegung)</t>
  </si>
  <si>
    <t xml:space="preserve"> Nebengewässern &amp; Gräben im Flutgebiet</t>
  </si>
  <si>
    <t>Prüfung auf strukturelle Schäden &amp; Verschmutzungen</t>
  </si>
  <si>
    <t>Durchführung von erforderlichen Reinigungs- &amp; Instandsetzungsarbeiten</t>
  </si>
  <si>
    <t>Waldorf</t>
  </si>
  <si>
    <t>Brückenbauwerk "Große Gasse"</t>
  </si>
  <si>
    <t>Beschädigung des Überbaus im unteren Bereich</t>
  </si>
  <si>
    <t>Ortsgemeinde Waldorf</t>
  </si>
  <si>
    <t>Tobias Konopka, 02633-4568-205, Tobias.Konopka@Bad-Breisig.de</t>
  </si>
  <si>
    <t>Gönnersdorf</t>
  </si>
  <si>
    <t>Brückenbauwerk "Neustraße"</t>
  </si>
  <si>
    <t>Beschädigung und Unterspülung der Auflagerbereiche</t>
  </si>
  <si>
    <t>Ortsgemeinde Gönnersdorf</t>
  </si>
  <si>
    <t>Uferbefestigung "Vinxtbach"</t>
  </si>
  <si>
    <t>Unterspülung</t>
  </si>
  <si>
    <t>Partieller Ersatzneubau (Bereichsweise)</t>
  </si>
  <si>
    <t>Schalkenbach</t>
  </si>
  <si>
    <t>Wiederherstellung Wirtschaftsweg</t>
  </si>
  <si>
    <t>Wiederherstellung von Wegeabschnitten der Wirtschaftswege im Bereich der Ortsgemeinde Schalkenbach. Teilweise können diese nicht mehr befahren werden</t>
  </si>
  <si>
    <t>Wiederherstellung der beschädigten Wegeabschnitte durch geeignetes Material.</t>
  </si>
  <si>
    <t xml:space="preserve">FLORIAN HERRMANN (Förderstelle)  
Kapellenstr. 12 ,  56651 Niederzissen
Tel.: 02636/9740-211
E-Mail: Florian.Herrmann@brohltal.de
SEBASTIAN BREITBACH (Projektleiter)
Kapellenstr. 12 ,  56651 Niederzissen
Tel.: 02636/9740-224
E-Mail: Sebastian.Breitbach@brohltal.de
</t>
  </si>
  <si>
    <t>Glees</t>
  </si>
  <si>
    <t>Wiederherstellung eines Wirtschaftswegeabschnittes im Bereich der Ortsgemeinde Glees</t>
  </si>
  <si>
    <t>Durch das Starkregenereignis am 14. Und 15. Juli, ausgelöst durch Tief Bernd, wurde im Bereich der Ortsgemeinde Glees ein Wegeabschnitt ausgespült, sodass Wegeschäden entstanden sind. Bei dem beschädigten Weg handelt es sich um einen unbefestigten Wirtschaftsweg.</t>
  </si>
  <si>
    <t>Wiederherstellung des beschädigten Wegabschnittes durch geeignetes Material</t>
  </si>
  <si>
    <t>FLORIAN HERRMANN  (Förderstelle)
Kapellenstr. 12 ,  56651 Niederzissen
Tel.: 02636/9740-211
E-Mail: Florian.Herrmann@brohltal.de
SEBASTIAN BREITBACH (Projektleiter)
Kapellenstr. 12 ,  56651 Niederzissen
Tel.: 02636/9740-224
E-Mail: Sebastian.Breitbach@brohltal.de</t>
  </si>
  <si>
    <t>10-01</t>
  </si>
  <si>
    <t>Wiederherstellung der Befahrbarkeit des Wirtschaftsweges, GM Bengen</t>
  </si>
  <si>
    <t>Ausspülung im Wirtschaftsweg</t>
  </si>
  <si>
    <t xml:space="preserve">Wiederherstellung der Befahrbarkeit </t>
  </si>
  <si>
    <t>Gemeinde Grafschaft</t>
  </si>
  <si>
    <t>Fr. Meyer, 02641-8007.26 karen.meyer@gemeinde-grafschaft.de</t>
  </si>
  <si>
    <t>10-02</t>
  </si>
  <si>
    <t>Starke Ausspüllungen im Wirtschaftsweg</t>
  </si>
  <si>
    <t>10-03</t>
  </si>
  <si>
    <t>10-04</t>
  </si>
  <si>
    <t>10-05</t>
  </si>
  <si>
    <t>10-06</t>
  </si>
  <si>
    <t>Starke Ausspülung im Wirtschaftsweg</t>
  </si>
  <si>
    <t>10-07</t>
  </si>
  <si>
    <t>10-08</t>
  </si>
  <si>
    <t>10-09</t>
  </si>
  <si>
    <t>Wiederherstellen der Befahrbarkeit, GM Bengen</t>
  </si>
  <si>
    <t>Ausschwemmungen im Bereich des Wirtschaftsweges</t>
  </si>
  <si>
    <t>10-10</t>
  </si>
  <si>
    <t>12-01</t>
  </si>
  <si>
    <t>Wiederherstellung Wirtschaftsweg, GM Birresdorf</t>
  </si>
  <si>
    <t>Ausschwemmungen im Bereich des WW</t>
  </si>
  <si>
    <t>12-02</t>
  </si>
  <si>
    <t>Herstellung eines Entwässerungsgrabens, GM Birresdorf</t>
  </si>
  <si>
    <t>Ableitung Oberflächenwasser aus Außengebiet  in Leimersdorfer Bach</t>
  </si>
  <si>
    <t>12-03</t>
  </si>
  <si>
    <t>Wiederherstellung der Befahrbarkeit des Wirtschaftsweges, GM Birresdorf</t>
  </si>
  <si>
    <t>Ausspülungen  im  Wirtschaftsweg</t>
  </si>
  <si>
    <t>12-04</t>
  </si>
  <si>
    <t>12-05</t>
  </si>
  <si>
    <t>12-06</t>
  </si>
  <si>
    <t>12-07</t>
  </si>
  <si>
    <t>12-08</t>
  </si>
  <si>
    <t>Ausspülung  im  Wirtschaftsweg</t>
  </si>
  <si>
    <t>12-09</t>
  </si>
  <si>
    <t>12-10</t>
  </si>
  <si>
    <t>Ausspülung im Wirtschaftweg</t>
  </si>
  <si>
    <t>12-11</t>
  </si>
  <si>
    <t>12-12</t>
  </si>
  <si>
    <t>12-13</t>
  </si>
  <si>
    <t>12-14</t>
  </si>
  <si>
    <t>12-15</t>
  </si>
  <si>
    <t>20-02</t>
  </si>
  <si>
    <t>Fußgängerbrücke "Lappsgasse", GM Eckendorf</t>
  </si>
  <si>
    <t>Beschädigung der Fundamente</t>
  </si>
  <si>
    <t>Abriss, Neubau</t>
  </si>
  <si>
    <t>20-05</t>
  </si>
  <si>
    <t>Wiederherstellung der Befahrbarkeit des Wirtschaftsweges, GM Eckendorf</t>
  </si>
  <si>
    <t>20-06</t>
  </si>
  <si>
    <t>20-07</t>
  </si>
  <si>
    <t>20-08</t>
  </si>
  <si>
    <t>Sicherung der Böschungsbereiche durch Wasserbausteine an Autobahndurchlass, GM Eckendorf</t>
  </si>
  <si>
    <t>Abrutsch und Ausbruch der Böschung am Autobahndurchlass</t>
  </si>
  <si>
    <t>Böschungs-sicherung</t>
  </si>
  <si>
    <t>23-01</t>
  </si>
  <si>
    <t>Schälen der Bankette und Wiederherstellung der Wegeseitengräben, GM Gelsdorf</t>
  </si>
  <si>
    <t>Zerstörung der Wegeseitengräben</t>
  </si>
  <si>
    <t>Wegeseitengraben-wiederherstellung</t>
  </si>
  <si>
    <t>23-02</t>
  </si>
  <si>
    <t>Wiederherstellung Wegeseitengräben, WW nähe Altenahrer Str., GM Gelsdorf</t>
  </si>
  <si>
    <t>Beschädigung der Wegeseitengräben, funktionslos</t>
  </si>
  <si>
    <t>23-03</t>
  </si>
  <si>
    <t>Änderung Gefälle von Wirtschaftsweg mit Abschlag in Altbach, ggf. Herstellung Sandfang, GM Gelsdorf</t>
  </si>
  <si>
    <t>Ableitung Oberfläschenwas-ser aus Außenge-bieten zum Altbach</t>
  </si>
  <si>
    <t>23-04</t>
  </si>
  <si>
    <t>Entfernung Durchlass DN 1200, Sicherung Böschung und Planung neuer Brücke mit hydraulisch ausreichenden Querschnitt, GM Gelsdorf</t>
  </si>
  <si>
    <t>Vollständige Zerstörung des Brückenbauwerks bei Verlängerung Burgstraße</t>
  </si>
  <si>
    <t>23-06</t>
  </si>
  <si>
    <t>Herstellung eines Sand-/Gerölfangs mit Abschlag in das örtliche Kanalnetz, Notwasserwegherstellung Gelsdorf WW zur Etzelstraße</t>
  </si>
  <si>
    <t>Ausspülungen im Wirtschaftsweg und massiver Oberflä-chenabfluss zur Bebauung</t>
  </si>
  <si>
    <t>Stoppung der Beförderung von Schottermaterial / Verlandungen über WW in Richtung Etzelstraße</t>
  </si>
  <si>
    <t>23-10</t>
  </si>
  <si>
    <t>Fräsen und Mulchen der nicht mehr funktionsfähigen Grabenparzelle, Wirtschaftswegewieder-herstellung Ortseingang Gelsdorf zum Gewerbepark, GM Gelsdorf</t>
  </si>
  <si>
    <t>Ausspülungen am WW, Graben nicht durchgängig</t>
  </si>
  <si>
    <t xml:space="preserve">Wiederherstellung der Befahrbarkeit, Wiederherstellung Durchgängigkeit </t>
  </si>
  <si>
    <t>23-12</t>
  </si>
  <si>
    <t>Wiederherstellung der Befahrbarkeit des Wirtschaftsweg, GM Gelsdorf</t>
  </si>
  <si>
    <t>23-13</t>
  </si>
  <si>
    <t>23-14</t>
  </si>
  <si>
    <t>23-15</t>
  </si>
  <si>
    <t>23-16</t>
  </si>
  <si>
    <t>Wiederherstellung der Befahrbarkeit des Wirtschaftsweg &amp; Räumung Baum, GM Gelsdorf</t>
  </si>
  <si>
    <t>23-17</t>
  </si>
  <si>
    <t>23-18</t>
  </si>
  <si>
    <t>23-19</t>
  </si>
  <si>
    <t>23-20</t>
  </si>
  <si>
    <t>23-21</t>
  </si>
  <si>
    <t>Ausspülungen im Wirtschaftsweg</t>
  </si>
  <si>
    <t>23-22</t>
  </si>
  <si>
    <t>23-23</t>
  </si>
  <si>
    <t>31-01</t>
  </si>
  <si>
    <t>Abriss Brückenbauwerk "Oberescher Weg", Planung neue Brücke mit hdydraulisch ausreichendem Querschnitt, Verlängerung/Umlegung der Versorgungsleitungen, GM Esch</t>
  </si>
  <si>
    <t>Starke Beschädigung des Brückenbauwerks  durch Verklausungen</t>
  </si>
  <si>
    <t>31-03</t>
  </si>
  <si>
    <t>Wiederherstellung Wirtschaftsweg Richtung Dernau, GM Esch</t>
  </si>
  <si>
    <t>Fahrbahnschäden durch hohe Belastung, z.Z. Verbindungsstrecke zwischen Grafschaft &amp; Dernau</t>
  </si>
  <si>
    <t>31-06</t>
  </si>
  <si>
    <t>Abriss des vorhandenen Brückenbauwerks bei Pützstr., Planung neue Brücke mit hdydraulisch ausreichendem Querschnitt, Verlängerung/Umlegung der Versorgungsträger, GM Holzweiler</t>
  </si>
  <si>
    <t>massive Beschädigungen des Brückenbauwerks durch Verklausungen</t>
  </si>
  <si>
    <t>31-07</t>
  </si>
  <si>
    <t>Wiederherstellung Wirtschaftsweg bei Anton-Mönch-Str., GM Holzweiler</t>
  </si>
  <si>
    <t>31-08</t>
  </si>
  <si>
    <t>Wiederherstellung Wirtschaftsweg bei Am Josefhäuschen &amp; Am Dockfüßchen, GM Holzweiler</t>
  </si>
  <si>
    <t>31-09</t>
  </si>
  <si>
    <t>Abriss des vorhandenen Brückenbauwerks bei Anton-Mönch-Str., Planung neue Brücke mit hdydraulisch ausreichendem Querschnitt, GM Holzweiler</t>
  </si>
  <si>
    <t>Massive Beschädigung des Brückenbauwerks durch Verklausungen</t>
  </si>
  <si>
    <t>31-10</t>
  </si>
  <si>
    <t>Wiederherstellung der Gehweganlagen bei Vettelhovener Str., GM Holzweiler</t>
  </si>
  <si>
    <t>Freisspülung des Gehwegs und der Versorgungsleitungen</t>
  </si>
  <si>
    <t>Wiederherstellung der Befahrbarkeit, Sicherung Ver-sorgungsleitungen</t>
  </si>
  <si>
    <t>31-11</t>
  </si>
  <si>
    <t>Herstellung eines Sand-/Gerölfangs mit Abschlag in das örtliche Kanalnetz, Gehweg  bei Vettelhovener Str., GM Holzweiler</t>
  </si>
  <si>
    <t>Stoppung der Beförderung von Schottermaterial / Verlandungen über WW in Richtung K34</t>
  </si>
  <si>
    <t>31-12</t>
  </si>
  <si>
    <t>Wiederherstellung der Befahrbarkeit des Wirtschaftsweges, GM Holzweiler</t>
  </si>
  <si>
    <t>31-13</t>
  </si>
  <si>
    <t>Wiederherstellung der Befahrbarkeit des Wirtschaftsweges, GM Esch</t>
  </si>
  <si>
    <t>31-14</t>
  </si>
  <si>
    <t>31-15</t>
  </si>
  <si>
    <t>31-16</t>
  </si>
  <si>
    <t>31-17</t>
  </si>
  <si>
    <t>31-18</t>
  </si>
  <si>
    <t xml:space="preserve"> Ausspülungen im Wirtschaftsweg</t>
  </si>
  <si>
    <t>31-19</t>
  </si>
  <si>
    <t>31-20</t>
  </si>
  <si>
    <t>31-21</t>
  </si>
  <si>
    <t>31-22</t>
  </si>
  <si>
    <t>31-23</t>
  </si>
  <si>
    <t>31-24</t>
  </si>
  <si>
    <t>31-25</t>
  </si>
  <si>
    <t>31-26</t>
  </si>
  <si>
    <t>Ausspülungen im Wirtschaftsweg und Spurrillen</t>
  </si>
  <si>
    <t>31-27</t>
  </si>
  <si>
    <t>31-28</t>
  </si>
  <si>
    <t>31-29</t>
  </si>
  <si>
    <t xml:space="preserve"> Ausspülungen  im Wirtschaftsweg</t>
  </si>
  <si>
    <t>31-30</t>
  </si>
  <si>
    <t>Befestigung der Zuwegung des Wirtschaftsweges in Richtung AlteHeck, GM Esch</t>
  </si>
  <si>
    <t>Starke Wegebeschädigung, Schäden wg. Nutzung als Notstraße nach Mayschoss, starke Frequentierung mit Schwerlastfahrzeugen</t>
  </si>
  <si>
    <t>43-02</t>
  </si>
  <si>
    <t>Herstellung eines Sand-/Gerölfangs mit Abschlag bei in den Bahndamm, Höhe Schmittstr., GM Lantershofen</t>
  </si>
  <si>
    <t>Stoppung der Beförderung von Schottermaterial / Verlandungen über WW in Richtung Schmittstraße</t>
  </si>
  <si>
    <t>43-03</t>
  </si>
  <si>
    <t>Wiederherstellung der Befahrbarkeit des Wirtschaftsweges, GM Lantershofen</t>
  </si>
  <si>
    <t>43-04</t>
  </si>
  <si>
    <t>43-05</t>
  </si>
  <si>
    <t>43-06</t>
  </si>
  <si>
    <t>Ausspülungen  im Wirtschaftsweg</t>
  </si>
  <si>
    <t>43-07</t>
  </si>
  <si>
    <t>43-08</t>
  </si>
  <si>
    <t>43-09</t>
  </si>
  <si>
    <t>Unterbringungen auf dem Sportplatz in Lantershofen/BNA</t>
  </si>
  <si>
    <t xml:space="preserve">Notunterkunft-bereitstellung </t>
  </si>
  <si>
    <t>45-02</t>
  </si>
  <si>
    <t>Wiederherstellung der Befahrbarkeit des Wirtschaftsweges, GM Leimersdorf</t>
  </si>
  <si>
    <t>45-03</t>
  </si>
  <si>
    <t>45-04</t>
  </si>
  <si>
    <t>45-05</t>
  </si>
  <si>
    <t>45-06</t>
  </si>
  <si>
    <t>Starke Ausspülungen im Wirtschaftsweg</t>
  </si>
  <si>
    <t>56-02</t>
  </si>
  <si>
    <t>Böschungssicherung Verlängerte Römerstraße", GM Nierendorf</t>
  </si>
  <si>
    <t xml:space="preserve">Beschädigung der Böschung durch Hangrutsch </t>
  </si>
  <si>
    <t>Wiederherstellung der Böschungs-sicherheit</t>
  </si>
  <si>
    <t>56-03</t>
  </si>
  <si>
    <t>Wiederherstellung des Wirtschaftsweg bei Niedernierendorf, GM Nierendorf</t>
  </si>
  <si>
    <t>Ausschwemmungen im Wirtschaftsweg</t>
  </si>
  <si>
    <t>56-04</t>
  </si>
  <si>
    <t>Wiederherstellung der Befahrbarkeit des Wirtschaftsweges, GM Nierendorf</t>
  </si>
  <si>
    <t>56-05</t>
  </si>
  <si>
    <t>56-06</t>
  </si>
  <si>
    <t>56-07</t>
  </si>
  <si>
    <t>71-01</t>
  </si>
  <si>
    <t>Böschungssicherung und Herstellung einer Treppenanlage für die Einsatzteams des Katastro-phenschutzes bei Bürgerhaus/Im Kreuzerfeld, GM Ringen</t>
  </si>
  <si>
    <t xml:space="preserve">Hangabrutsche im Böschungsbereich </t>
  </si>
  <si>
    <t>Böschungssicherung</t>
  </si>
  <si>
    <t>71-02</t>
  </si>
  <si>
    <t>Herstellung eines Sand/-Geröllfangs mit Abschlag in das örtliche Kanalnetz bei Stadtweg, GM Ringen</t>
  </si>
  <si>
    <t>Stoppung der Beförderung von Schottermaterial / Verlandungen über WW in Richtung Stadtweg</t>
  </si>
  <si>
    <t>71-03</t>
  </si>
  <si>
    <t>Reparatur und Spülung der ACO-Rinne Unterführung, Höhe A61 Brücke, GM Ringen</t>
  </si>
  <si>
    <t>Verstopfung der ACO-Rinne durch Überspülungen; Beschädigung</t>
  </si>
  <si>
    <t>Spülung und Reparatur ACO-Rinne</t>
  </si>
  <si>
    <t>71-04</t>
  </si>
  <si>
    <t>Wiederherstellung der Befahrbarkeit des Wirtschaftsweges, GM Ringen</t>
  </si>
  <si>
    <t>71-05</t>
  </si>
  <si>
    <t>71-06</t>
  </si>
  <si>
    <t>Wiederherstellung der Befahrbarkeit des Wirtschaftsweges, GM Bölingen</t>
  </si>
  <si>
    <t>71-07</t>
  </si>
  <si>
    <t>71-08</t>
  </si>
  <si>
    <t>71-09</t>
  </si>
  <si>
    <t>Wiederherstellung der Befahrbarkeit des Wirtschaftsweges, GM Beller</t>
  </si>
  <si>
    <t>71-10</t>
  </si>
  <si>
    <t>71-11</t>
  </si>
  <si>
    <t>71-12</t>
  </si>
  <si>
    <t>Schlaglöcher im Wirtschaftsweg</t>
  </si>
  <si>
    <t>71-13</t>
  </si>
  <si>
    <t>71-14</t>
  </si>
  <si>
    <t>80-04</t>
  </si>
  <si>
    <t>Abriss der Fußgängerbrücke "Gudenauring", GM Vettelhoven</t>
  </si>
  <si>
    <t>Abriss, kein Neubau erforderlich (Nichtnutzung der Brücke)</t>
  </si>
  <si>
    <t>80-06</t>
  </si>
  <si>
    <t>Ersetzung der Absturzsicherung durch ein umklappbares Geländer bei Swistbachstr., GM Vettelhoven</t>
  </si>
  <si>
    <t>Beschädigung der gemauerten Brüstungen/Absturz-sicherungen durch Starkregenereignis,  diese stellen ein Abflusshindernis da</t>
  </si>
  <si>
    <t>Installation neuer umklappbarer Geländer</t>
  </si>
  <si>
    <t>80-07</t>
  </si>
  <si>
    <t>Ersetzung der Absturzsicherung durch ein umklappbares Geländer bei Am Mühlenbach., GM Vettelhoven</t>
  </si>
  <si>
    <t>Beschädigung der vorhandenen Geländer/Absturzsicherungen, Z.Z. besteht Absturzgefahr</t>
  </si>
  <si>
    <t>80-10</t>
  </si>
  <si>
    <t>Wiederherstellung der Befahrbarkeit des Wirtschaftweges, GM Vettelhoven</t>
  </si>
  <si>
    <t>80-11</t>
  </si>
  <si>
    <t>80-12</t>
  </si>
  <si>
    <t>80-13</t>
  </si>
  <si>
    <t>80-14</t>
  </si>
  <si>
    <t>80-15</t>
  </si>
  <si>
    <t>80-17</t>
  </si>
  <si>
    <t xml:space="preserve">Sanierung und Wiederherstellung der Räumlichkeiten FFW Vettelhoven </t>
  </si>
  <si>
    <t>Flutschäden</t>
  </si>
  <si>
    <t>Sanierung und Ersatz Inventar</t>
  </si>
  <si>
    <t>80-18</t>
  </si>
  <si>
    <t>Privat</t>
  </si>
  <si>
    <t>90-01</t>
  </si>
  <si>
    <t>Wasserschäden; Kollisionsschäden</t>
  </si>
  <si>
    <t>Überprüfung und ggf. Ersatz</t>
  </si>
  <si>
    <t>90-02</t>
  </si>
  <si>
    <t>Oberbodenverlust durch Ausspülungen</t>
  </si>
  <si>
    <t>Ersatz des Oberbodens/Oberbodensicherung</t>
  </si>
  <si>
    <t>90-03</t>
  </si>
  <si>
    <t>diverse Schäden</t>
  </si>
  <si>
    <t xml:space="preserve">Schadensaufnahme, die keiner Einzel-maßnahme zuzuordnen war </t>
  </si>
  <si>
    <t>90-04</t>
  </si>
  <si>
    <t>Notunterkunft-bereitstellung verursachte Kosten in der Herstellung führte zu Schäden an dem zur Verfügung gestellten Sportplatz</t>
  </si>
  <si>
    <t>Wiederherstellung des Sportplatzes</t>
  </si>
  <si>
    <t>90-05</t>
  </si>
  <si>
    <t>Herstellung des Containerplatzes und Wiederherstellung / Rückbau nach Abschluss der Maßnahme</t>
  </si>
  <si>
    <t>90-06</t>
  </si>
  <si>
    <t>90-07</t>
  </si>
  <si>
    <t>90-08</t>
  </si>
  <si>
    <t>90-09</t>
  </si>
  <si>
    <t>90-10</t>
  </si>
  <si>
    <t>90-11</t>
  </si>
  <si>
    <t>Notunterkunft-bereitstellung und Herstellung des Containerplatzes und Wiederherstellung / Rückbau nach Abschluss der Maßnahme</t>
  </si>
  <si>
    <t>90-12</t>
  </si>
  <si>
    <t>Kath. Kirche</t>
  </si>
  <si>
    <t>90-13</t>
  </si>
  <si>
    <t>90-15</t>
  </si>
  <si>
    <t>90-16</t>
  </si>
  <si>
    <t>90-17</t>
  </si>
  <si>
    <t>90-18</t>
  </si>
  <si>
    <t>Schäden sind durch Helfende und Einsatzkräfte an dem bereitgestellten Sportplatz entstanden</t>
  </si>
  <si>
    <t>Sanierung des Sportplatzes</t>
  </si>
  <si>
    <t>90-19</t>
  </si>
  <si>
    <t>Verstopfung der Straßeneinläufe</t>
  </si>
  <si>
    <t xml:space="preserve">Wiederherstellung der Durchgängigkeit </t>
  </si>
  <si>
    <t>AKI</t>
  </si>
  <si>
    <t>90-20</t>
  </si>
  <si>
    <t>56-01</t>
  </si>
  <si>
    <t>Wiederherstellung der Funktionsfähigkeit des Notablassschiebers von HRB Nierendorf, GM Nierendorf</t>
  </si>
  <si>
    <t xml:space="preserve">Beschädigung des Notablassschiebers </t>
  </si>
  <si>
    <t>Wiederherstellung der Funktionsfähigkeit</t>
  </si>
  <si>
    <t>Fr. Meyer, 02641-800726 karen.meyer@gemeinde-grafschaft.de</t>
  </si>
  <si>
    <t>20-01</t>
  </si>
  <si>
    <t>Wiederherstellung der Durchgängigkeit des Swistbaches, GM Eckendorf</t>
  </si>
  <si>
    <t xml:space="preserve">Verklausung, Verlandungen, Unrat etc. im Bachquerschnitt, </t>
  </si>
  <si>
    <t>Wiederherstellung der Durchgängigkeit</t>
  </si>
  <si>
    <t>20-04</t>
  </si>
  <si>
    <t xml:space="preserve">Entfernen von Verklausungen vor Brückendurchlass im Bereich der A61, GM Eckendorf </t>
  </si>
  <si>
    <t>23-05</t>
  </si>
  <si>
    <t>Böschungssicherung druch Basaltgrotzen ink. Baum- und Verklausungsentfernung hinter Brücke, GM Gelsdorf</t>
  </si>
  <si>
    <t xml:space="preserve">Böschungsbereich stark ausgespült </t>
  </si>
  <si>
    <t>Wiederherstellung der Durchgängigkeit und Böschungssicherung</t>
  </si>
  <si>
    <t>23-09</t>
  </si>
  <si>
    <t>Hydraulische Überprüfung mit ggf. Neudimensionierung, Bereich A61 sowie Prüfung einer Rückhaltung im Dammbereich, GM Gelsdorf</t>
  </si>
  <si>
    <t>Starker Überschwemmungsbereich, Gefahr von Böschungsabrutschungen</t>
  </si>
  <si>
    <t>Stoppen der hydraulischen Überbelastung des Durchlasses bei A61</t>
  </si>
  <si>
    <t>23-11</t>
  </si>
  <si>
    <t>Entfernungen von Veranlandungen Altbach, GM Gelsddorf &amp; Eckendorf</t>
  </si>
  <si>
    <t xml:space="preserve">Starke Verklausung im Sohlbereich zw. , Verlandungen, Unrat etc. im Bachquerschnitt, </t>
  </si>
  <si>
    <t>Wiederherstellung der Durchgängigkeit zw. Gelsdorf und Eckendorf</t>
  </si>
  <si>
    <t>31-02</t>
  </si>
  <si>
    <t>Wiederherstellung der Durchgängigkeit des Swistbaches, GM Esch</t>
  </si>
  <si>
    <t>31-04</t>
  </si>
  <si>
    <t xml:space="preserve">Überprüfung der Verrohrung des Nonnenbachs unter Schönbergstraße aufgrund Unterspülungen </t>
  </si>
  <si>
    <t>Beschädigung der Verrohrung durch Unterspülung</t>
  </si>
  <si>
    <t>Wiederherstellung der Durchgängigkeit / Befahrbarkeit</t>
  </si>
  <si>
    <t>31-05</t>
  </si>
  <si>
    <t>43-01</t>
  </si>
  <si>
    <t>Auskoffern des Bachquerschnittes Fuchsbach, entfernen der Verlandungen bei Durchlassbauwerk "Lambertusstraße", GM Lantershofen</t>
  </si>
  <si>
    <t>Starke Reduzierung des Querschnittes durch Verlandungen durch Starkregen</t>
  </si>
  <si>
    <t>80-01</t>
  </si>
  <si>
    <t>Wiederherstellung der Durchgängigkeit des Swistbaches bei Höhe Gudenauring, GM Vettelhoven</t>
  </si>
  <si>
    <t>Wiederherstellung der Durchgängigkeit + Böschungssicherung innerorts</t>
  </si>
  <si>
    <t>80-02</t>
  </si>
  <si>
    <t>Herstellung einer Bachaufweitung zur Böschungssicherung,  GM Vettelhoven</t>
  </si>
  <si>
    <t>Instabile Böschungssituation</t>
  </si>
  <si>
    <t>Grundstückserwerb nach Abriss der instabilen Ufermauer</t>
  </si>
  <si>
    <t>80-03</t>
  </si>
  <si>
    <t>Verbreiterung des Bachquerschnittes durch Umlage der Steinbettung bei Mittelstraße / Gubenauring, GM Vettelhoven</t>
  </si>
  <si>
    <t>hydraulische Überlastung</t>
  </si>
  <si>
    <t>Reduzierung der Strömungs-geschwindigkeit</t>
  </si>
  <si>
    <t>80-05</t>
  </si>
  <si>
    <t>Wiederherstellung der Durchgängigkeit des Swistbaches Höhe Mittelstraße / Gudenauring, GM Vettelhoven</t>
  </si>
  <si>
    <t>80-09</t>
  </si>
  <si>
    <t>Wiederherstellung der Durchgängigkeit des Swistbaches, GM Vettelhoven</t>
  </si>
  <si>
    <t>80-16</t>
  </si>
  <si>
    <t xml:space="preserve">Böschungswiederherstellung am Mühlbach Vettelhoven sowie Absturzsicherungswiederherstellung Swistbach innerorts </t>
  </si>
  <si>
    <t>Böschungsabrutsche</t>
  </si>
  <si>
    <t>Herr Jüngling, Kirchstr. 15-19, 53518 Adenau, bernhard.juengling@adenau.de, 02691/305-100</t>
  </si>
  <si>
    <t>24a</t>
  </si>
  <si>
    <t>24b</t>
  </si>
  <si>
    <t>24c</t>
  </si>
  <si>
    <t xml:space="preserve">neues Gewässerbett, Uferbefestigung, Sicherung Abflussbereiche, Abriss Abflusshindernisse </t>
  </si>
  <si>
    <t>Retentionsraum Lohrsdorf</t>
  </si>
  <si>
    <t>Honorarkosten für Architekten und Dienstleister (Info-Points)</t>
  </si>
  <si>
    <t>Zuwegung Pumpenhaus nicht mehr vorhanden</t>
  </si>
  <si>
    <t>Starke bis sehr starke Ausspülungen im WW</t>
  </si>
  <si>
    <t>Ortsgemeinde Schalkenbach</t>
  </si>
  <si>
    <t>Ortsgemeinde Glees</t>
  </si>
  <si>
    <t>nn</t>
  </si>
  <si>
    <t xml:space="preserve">Steine durch die Flutwelle weggespült </t>
  </si>
  <si>
    <t xml:space="preserve"> Ausspühlungen im WW</t>
  </si>
  <si>
    <r>
      <t xml:space="preserve">Ausweichstandort für die </t>
    </r>
    <r>
      <rPr>
        <b/>
        <sz val="11"/>
        <rFont val="Calibri"/>
        <family val="2"/>
        <scheme val="minor"/>
      </rPr>
      <t xml:space="preserve">Grund- und Realschule Plus </t>
    </r>
    <r>
      <rPr>
        <sz val="11"/>
        <rFont val="Calibri"/>
        <family val="2"/>
        <scheme val="minor"/>
      </rPr>
      <t>(Ahrtalschule) aus Altenburg Grünstraße Gelsdorf ikl. Herstellung Ausweichfläche Alternativstandort Skaterrampe/ VG Altenahr</t>
    </r>
  </si>
  <si>
    <r>
      <t xml:space="preserve">Unterbringung </t>
    </r>
    <r>
      <rPr>
        <b/>
        <sz val="11"/>
        <rFont val="Calibri"/>
        <family val="2"/>
        <scheme val="minor"/>
      </rPr>
      <t>Stiftung Bethesda St. Martin</t>
    </r>
    <r>
      <rPr>
        <sz val="11"/>
        <rFont val="Calibri"/>
        <family val="2"/>
        <scheme val="minor"/>
      </rPr>
      <t xml:space="preserve"> (gemeindepsychiatrisches Zentrum Lichtblick) DGH Eckendorf/ BNA</t>
    </r>
  </si>
  <si>
    <r>
      <t>Containeranlage im Innovationspark Ringen,</t>
    </r>
    <r>
      <rPr>
        <b/>
        <sz val="11"/>
        <rFont val="Calibri"/>
        <family val="2"/>
        <scheme val="minor"/>
      </rPr>
      <t xml:space="preserve"> Caritas </t>
    </r>
    <r>
      <rPr>
        <sz val="11"/>
        <rFont val="Calibri"/>
        <family val="2"/>
        <scheme val="minor"/>
      </rPr>
      <t>- Programm:"Sich mal aus dem Staub machen", Tagespflege</t>
    </r>
  </si>
  <si>
    <r>
      <t>Bereitstellung von Notunterkünften in Sporthallen. Allgemeine Hilfeleistungen der Gemeinde Grafschaft ggü. Dritten (</t>
    </r>
    <r>
      <rPr>
        <b/>
        <sz val="11"/>
        <rFont val="Calibri"/>
        <family val="2"/>
        <scheme val="minor"/>
      </rPr>
      <t>Flutopfer/-betroffene</t>
    </r>
    <r>
      <rPr>
        <sz val="11"/>
        <rFont val="Calibri"/>
        <family val="2"/>
        <scheme val="minor"/>
      </rPr>
      <t>)</t>
    </r>
  </si>
  <si>
    <r>
      <t xml:space="preserve">Notunterkunft für die </t>
    </r>
    <r>
      <rPr>
        <b/>
        <sz val="11"/>
        <rFont val="Calibri"/>
        <family val="2"/>
        <scheme val="minor"/>
      </rPr>
      <t xml:space="preserve">KiTa St. Hildegard </t>
    </r>
    <r>
      <rPr>
        <sz val="11"/>
        <rFont val="Calibri"/>
        <family val="2"/>
        <scheme val="minor"/>
      </rPr>
      <t>aus Bad Neuenahr-Ahrweiler im DGH Birresdorf</t>
    </r>
  </si>
  <si>
    <r>
      <t xml:space="preserve">Notunterkunft Bereitstellung im Pfarrhaus Gelsdorf für </t>
    </r>
    <r>
      <rPr>
        <b/>
        <sz val="11"/>
        <rFont val="Calibri"/>
        <family val="2"/>
        <scheme val="minor"/>
      </rPr>
      <t>Flutopfer</t>
    </r>
  </si>
  <si>
    <r>
      <t>Notunterkunft Containeranlage bei Feuerwehr Nierendorf;</t>
    </r>
    <r>
      <rPr>
        <b/>
        <sz val="11"/>
        <rFont val="Calibri"/>
        <family val="2"/>
        <scheme val="minor"/>
      </rPr>
      <t xml:space="preserve"> Kita Mauritius Heimersheim </t>
    </r>
  </si>
  <si>
    <r>
      <t xml:space="preserve">Unterbringung </t>
    </r>
    <r>
      <rPr>
        <b/>
        <sz val="11"/>
        <rFont val="Calibri"/>
        <family val="2"/>
        <scheme val="minor"/>
      </rPr>
      <t>Katastropheneinsatzkräfte</t>
    </r>
  </si>
  <si>
    <r>
      <t>Containeranlage in der Carl-Bosch-Straße Unterbringung</t>
    </r>
    <r>
      <rPr>
        <b/>
        <sz val="11"/>
        <rFont val="Calibri"/>
        <family val="2"/>
        <scheme val="minor"/>
      </rPr>
      <t xml:space="preserve"> Kita Blandine Merten</t>
    </r>
    <r>
      <rPr>
        <sz val="11"/>
        <rFont val="Calibri"/>
        <family val="2"/>
        <scheme val="minor"/>
      </rPr>
      <t>/ BNA</t>
    </r>
  </si>
  <si>
    <t>Fort-
schreibung (Ja/Nein)</t>
  </si>
  <si>
    <t>Erläuterung zur Fortschreibung
(betragliche Änderungen, inhaltliche Konkretisierung, Entfall, Umgliederung)</t>
  </si>
  <si>
    <t>Bewilligung erfolgt
(Ja/Nein)</t>
  </si>
  <si>
    <t>VN
erfolgt
(Ja/Nein)</t>
  </si>
  <si>
    <t>Bewilligte oder erwartete Zuwendung in Euro gemäß Feststellung vom 
6. April</t>
  </si>
  <si>
    <t>Steigerung (+) 
Minderung (-)
um
(Spalte E - F)</t>
  </si>
  <si>
    <t>Stand: 29.09.2022</t>
  </si>
  <si>
    <t>betragliche Änderung, Kostenerhöhung</t>
  </si>
  <si>
    <t>betragliche Konkretisierung</t>
  </si>
  <si>
    <t>Kostenminderung</t>
  </si>
  <si>
    <t>Kostenmehrung</t>
  </si>
  <si>
    <t>Kostenmehrung, da erst jetzt konkrete Angebote vorliegen</t>
  </si>
  <si>
    <t>Herr Birkenbeil, 02641/975-502, Michael.Birkenbeil@kreis-ahrweiler.de</t>
  </si>
  <si>
    <t>Kostenreduktion durch Herauslösen der Innensanierung der Sporthalle (vgl. 131 AkI 108)</t>
  </si>
  <si>
    <t>Timo Schäfer, 02641/975-373, Timo.Schaefer@kreis-ahrweiler.de</t>
  </si>
  <si>
    <t>gestrichen</t>
  </si>
  <si>
    <t>Förderung wurde abgelehnt, die Gründung einer Innovationsgesellschaft wird voerst nicht weiter verfolgt.</t>
  </si>
  <si>
    <t>Die Gründung einer Innovationsgesellschaft ist vorerst nicht vorgesehen.</t>
  </si>
  <si>
    <t xml:space="preserve">Mario Stratmann, 02641 / 975 597, mario.stratmann@kreis-ahrweiler.de   </t>
  </si>
  <si>
    <t>Gemäß Kreistags-Beschluss wurde der Betrag aufgrund Angebot von 84.371,00 € auf 79.968,00 € reduziert.</t>
  </si>
  <si>
    <t xml:space="preserve">betragliche Änderung </t>
  </si>
  <si>
    <t>Gesonderte Aufzählung entfällt, ist bereits in 131AkI28 enthalten</t>
  </si>
  <si>
    <t>Streichung der Maßnahme</t>
  </si>
  <si>
    <t>Entsorgen der Ölschlämme und Boden (getrockneter Schlamm)</t>
  </si>
  <si>
    <t>betragliche Änderung; beinhaltet ehemalige Maßnahme 131AkI26; Hinzunahme von 131AkI29</t>
  </si>
  <si>
    <t>gesonderte Aufzählung entfällt, ist in 131AkI28 enthalten</t>
  </si>
  <si>
    <t>betragliche Änderung</t>
  </si>
  <si>
    <t>gesonderte Aufzählung entfällt, ist in 131AkI38 enthalten</t>
  </si>
  <si>
    <t>Annahme, Zwischenlagern und Recyceln von nicht gefährlichen Abfällen (Bauschutt), unter B266 (Theilwiese)</t>
  </si>
  <si>
    <t>Annahme, Zwischenlagern und Recyceln von nicht gefährlichen Abfällen (Bauschutt), Kreuzstraße (Zirkuswiese)</t>
  </si>
  <si>
    <t>Sanieren u. a. Brücken und Gebäude</t>
  </si>
  <si>
    <t>betragliche Änderung, Hinzunahme der Maßnahmen 131AkI31 - 37, tlw. Bewilligung, weitere Anträge folgen</t>
  </si>
  <si>
    <t>Angabe Zelle N101 redaktionelle Korrektur von 7.635.000,- auf 7.356.000,- (Zahlendreher)
Anpassung der Gesamtkosten nach Neuberechnung und Fortschreibung der Prognosebetrachtung.
Abruf erfolgt durch mehrere Förderanträge.</t>
  </si>
  <si>
    <t>Angabe der Gesamtkosten und Zuwendung</t>
  </si>
  <si>
    <t>Angabe der Gesamtkosten und Zuwendung; Änderung Maßnahmenbeginn</t>
  </si>
  <si>
    <t>Mehrkosten der Beförderung von beeinträchtigten Schülerinnen und Schülern im Rahmen der Eingliederungshilfe (derzeit voraussichtlich bis 2028)</t>
  </si>
  <si>
    <t>Betragliche Konkretisierung</t>
  </si>
  <si>
    <t>Mehrkosten der Beförderung von Schülerinnen und Schülern im Rahmen der Schülerbeförderung (derzeit voraussichtlich bis 2028)</t>
  </si>
  <si>
    <t>Sanierung Sporthallen</t>
  </si>
  <si>
    <t>Die Sporthallen wurden  komplett beschädigt und müssen neu aufgebaut werden.</t>
  </si>
  <si>
    <t>Neuaufbau der inneren Bereiche der Sporthallen (Böden, Tore, Türen, Prallschutz, Fußbodenheizung, etc.)</t>
  </si>
  <si>
    <t>Entkoppelung der inneren Sanierung aller beschädigter  Sporthallen aus den jeweiligen Maßnahmen und Bündelung in eine Maßnahme, da Auftag als GU durchgeführt wird (Vgl. 131AkI 10,11,13,14,15,16).</t>
  </si>
  <si>
    <t>gesamtes betroffenes Gebiet</t>
  </si>
  <si>
    <t>Bodenproben</t>
  </si>
  <si>
    <t>neue Maßnahme</t>
  </si>
  <si>
    <t>Gutachterkosten</t>
  </si>
  <si>
    <t>Ausstattung Artenschutz</t>
  </si>
  <si>
    <t>Verlust des Amphibinezauns</t>
  </si>
  <si>
    <t>Wiederbeschaffung eines Amphibienzauns</t>
  </si>
  <si>
    <t>Beräumung Ahrmündung</t>
  </si>
  <si>
    <t>Verunreinigungen im Bereich der Ahrmündung (NSG) durch  Müll und angeschwemmten Materialien</t>
  </si>
  <si>
    <t>Entsorgung von  Abfällen</t>
  </si>
  <si>
    <t>K005 - L 74</t>
  </si>
  <si>
    <t>Montage Schutzplanken</t>
  </si>
  <si>
    <t>Neue Maßnahme</t>
  </si>
  <si>
    <t>K 015 BW5506828 Brücke OB Antweiler</t>
  </si>
  <si>
    <t>Instandsetzung Mauerwerk</t>
  </si>
  <si>
    <t>K 025 BW 5507606 Ahrbrücke Insul (Behelfsbrücke)</t>
  </si>
  <si>
    <t>Austausch Behelfsbrücke</t>
  </si>
  <si>
    <t>Adenau/Altenahr</t>
  </si>
  <si>
    <t>K 017 BW 5007 970, K 25 BW 5507 971, K 28 BW 5507 972</t>
  </si>
  <si>
    <t>Sonderprüfung an Gefechtsfeldbrücke</t>
  </si>
  <si>
    <t>K 030 BW 5407871 Brücke bei Burgsahr</t>
  </si>
  <si>
    <t>Wiederlager und Flügelwand hinterspült</t>
  </si>
  <si>
    <t>Bachverlegung und Böschungssicherung</t>
  </si>
  <si>
    <t>K 034 BW 5408 585 Brücke Holzweiler</t>
  </si>
  <si>
    <t>Sohleerneuerung</t>
  </si>
  <si>
    <t>K 044 Mitfahrerparkplatz</t>
  </si>
  <si>
    <t>Reinigung Mitfahrerparkplatz</t>
  </si>
  <si>
    <t>K 024 OD Lückenbach</t>
  </si>
  <si>
    <t>Allgemeine EI-Leistungen</t>
  </si>
  <si>
    <t>Pauschalansatz</t>
  </si>
  <si>
    <t>Erfassung Infrastruktur, Bauwerke im Flutgebiet</t>
  </si>
  <si>
    <t>Kontrolle Schadensbeseitigung an Bestandsbauwerken/Überwachung, Belastungsversuche und Standsicherheitsbewertungen</t>
  </si>
  <si>
    <t>Ersatzbeschaffung</t>
  </si>
  <si>
    <t>Maßnahme aus Teilplan Wasser und Abfall verschoben (131WA13)</t>
  </si>
  <si>
    <t>Verlust der Ausrüstung</t>
  </si>
  <si>
    <t>Ersatzbeschaffung Übungs-Chemieschutzanzüge</t>
  </si>
  <si>
    <t>Inhaltliche Konkretisierung, vertiefung der Planung, Kostensteigerung durch Materialknapheit wegen anhaltende Cornopandemie und Geopolitischer Lage</t>
  </si>
  <si>
    <t>Neubau Kläranlage</t>
  </si>
  <si>
    <t>Inhaltliche Konkretisierung, vertiefung der Planung, Kostensteigerung durch Materialknapheit wegen anhaltende Cornopandemie und Geopolitischer Lage
Bestehende Notwendigkeit zum Neubau der Kläranlage</t>
  </si>
  <si>
    <t>Gemäß Schreiben MdI vom 06.04.2022 ist die genaue Zuordnung dieser Maßnahme im Vorfeld der Antragstellung bzw. Maßnahmenplanfortschreibung mit den Ansprechpartnerinnen und Ansprechpartnern bei der ADD und dem MKUEM durchzuführen. Diese Abstimmung steht noch aus. Das Ergebnis wird im Rahmen der nächsten Fortschreibung berücksichtigt.</t>
  </si>
  <si>
    <t>gelöscht, da Maßnahme in Teilplan AKI verschoben wurde (131AkI129)</t>
  </si>
  <si>
    <t>Entbündelung der Maßnahme auf Teilabschnitte neue Nr. 131WA31 bis 131WA48</t>
  </si>
  <si>
    <t>betragliche Anpassung (Aufteilung Ortsnetz u. Transportleitung) siehe Maßn.Nr. 131WA 25</t>
  </si>
  <si>
    <t>betragliche Anpassung aufgrund Eingangsrechnungen und Konkretisierung</t>
  </si>
  <si>
    <t>betragliche Anpassung (Aufteilung Ortsnetz u. Transportleitung) siehe Maßn.Nr. 131WA15</t>
  </si>
  <si>
    <t>Kanalerneuerung Georg-Kreuzberg-Straße und Lindenstraße Schadstelle 16</t>
  </si>
  <si>
    <t>Nach Durchgeführter Kanalinspektion wurden zahlreiche Schäden festgestellt so das die Vermutung besteht, das der Kanal sich verschoben hat und Lagersicherheit nicht mehr besteht</t>
  </si>
  <si>
    <t>Neue Maßnahme.
Inhaltliche Konkretisierung, vertiefung der Planung, Kostensteigerung durch Materialknapheit wegen anhaltende Cornopandemie und Geopolitischer Lage</t>
  </si>
  <si>
    <t>Hydraulische Erweiterung Kanal Dernau bis Walporzheim</t>
  </si>
  <si>
    <t>Durch aufgabe der Kläranlage Mayschoss muss der Kanal erweitert werden</t>
  </si>
  <si>
    <t>Hydraulische Erweiterung Kanal unter Berücksichtiung der Verbesserung des Hochwasserschutzes</t>
  </si>
  <si>
    <t>Dorsel - Müsch</t>
  </si>
  <si>
    <t>Neuverlegung/Reparaturen Transportleitung</t>
  </si>
  <si>
    <t>Entbündelung Maßnahme Nr.131WA14/Betragsanpassung/Konkretisierung</t>
  </si>
  <si>
    <t>Wiederherstellung Wassertransportleitung BA 2021/2022 (Radweg)</t>
  </si>
  <si>
    <t>Provisorische Instandsetzung/Neuverlegung nach Hangrutsch</t>
  </si>
  <si>
    <t>Wiederherstellung Wassertransportleitung BA 2021/2022 (Ortslage)</t>
  </si>
  <si>
    <t>Neuverlegung/Reparatur Transportleitung</t>
  </si>
  <si>
    <t>Schuld-Insul</t>
  </si>
  <si>
    <t>Insul-Dümpelfeld</t>
  </si>
  <si>
    <t>Dümpelfeld-Liers</t>
  </si>
  <si>
    <t>Liers-Hönningen</t>
  </si>
  <si>
    <t>Wiederherstellung Wassertransportleitung BA 2021/2022 (Ortsumgehung)</t>
  </si>
  <si>
    <t>Hönningen - Ahrbrück</t>
  </si>
  <si>
    <t>Ahrbrück - Kreuzberg</t>
  </si>
  <si>
    <t>Kreuzberg - Altenburg</t>
  </si>
  <si>
    <t>Altenburg - Altenahr</t>
  </si>
  <si>
    <t xml:space="preserve">Wiederherstellung Wassertransportleitung BA 2021/2022 </t>
  </si>
  <si>
    <t>Altenahr - Reimerzhoven</t>
  </si>
  <si>
    <t>Reimerzhoven - Laach</t>
  </si>
  <si>
    <t>Laach - Mayschoß</t>
  </si>
  <si>
    <t>Mayschoß - Rech</t>
  </si>
  <si>
    <t>Rech - Dernau</t>
  </si>
  <si>
    <t>temporäre Not-versorgung HB Dernau u. Mayschoß über Provisorium von Kalenborn</t>
  </si>
  <si>
    <t>div. Hochbehälter</t>
  </si>
  <si>
    <t>Mobile Trinkwasser-aufbereitung</t>
  </si>
  <si>
    <t>Kontamination Trinkwasser durch Leitungsschäden u. Befüllungen</t>
  </si>
  <si>
    <t>Installation von mob. Chlordosieranlagen in den betroffenen Versorgungszonen</t>
  </si>
  <si>
    <t>Trinkwasserdesinfektion aufgrund Schadenslage und Auflage des Gesundheitsamtes</t>
  </si>
  <si>
    <t>Notbrunnen und Anbindung an Lindweiler</t>
  </si>
  <si>
    <t>Hochbehälter konnte durch unterbrochene TPL vom PW Antweiler nicht befüllt werden</t>
  </si>
  <si>
    <t>Brunnenbohrung und Anbindung von Nachbargemeinde</t>
  </si>
  <si>
    <t>Maßnahme zur Befüllung des Hochbehälters Hümmel-Falkenberg, zur Versorgung der Höhenorte,  Konkretisierung und Eingangsrechnungen</t>
  </si>
  <si>
    <t xml:space="preserve">Notbrunnen mit Aufbereitung und Anbindung an ON </t>
  </si>
  <si>
    <t>durch unterbrochene TPL keine Versorgung möglich</t>
  </si>
  <si>
    <t>Brunnenbohrung und Anbindung an ON</t>
  </si>
  <si>
    <t>Maßnahme zur Versorgung der Bevölkerung mit Wasser, da keine Anbindung an  überörtliche Versorgung, Konkretisierung und Eingangsrechnungen</t>
  </si>
  <si>
    <t>Preissteigerung gemäß Voranschläge</t>
  </si>
  <si>
    <t>Eichenbach u. Ohlenhard</t>
  </si>
  <si>
    <t>Wiederherstellung Projektmaßnahmen "ObereAhrHocheifel"</t>
  </si>
  <si>
    <t>zerstörte Teichanlagen</t>
  </si>
  <si>
    <t>Dr. Jochen Mölle, 02641/975 256, jochen.mölle@kreis-ahrweiler.de</t>
  </si>
  <si>
    <t>zerstörte Grünlandflächen am Armuthsbach</t>
  </si>
  <si>
    <t>Wiederherstellung von Grünlandflächen am Gewässer</t>
  </si>
  <si>
    <t>Dr. Maria Dommermuth, 02641/975 342, maria.dommermuth@kreis-ahrweiler.de</t>
  </si>
  <si>
    <t>OGs Dümpelfeld, Insul, Schuld, Fuchshofen, Antweiler, Müsch, Dorsel</t>
  </si>
  <si>
    <t>Betrag um 5.000 € erhöht, da Ergänzung um 1 Wirtschaftsweg 
Kostensteigerung, Massenmehrung</t>
  </si>
  <si>
    <t>Beschilderung Rad- und Wanderwege etc.</t>
  </si>
  <si>
    <t>Wiederherstellung, Ersatzbeschaffung</t>
  </si>
  <si>
    <t>Sanierung DGH und Gebäude an Kirche</t>
  </si>
  <si>
    <t>Dorfplatz am Zeltplatz komplett zerstört incl. Stromverteilerkasten; 
Dorfplatz am DGH teilweiser Totalverlust, Verdrückungen, Absackungen</t>
  </si>
  <si>
    <t>Betrag erhöht um 10.000 € für den Ersatz der Stromverteilungsanlage</t>
  </si>
  <si>
    <t>Fußgängerbrücke am
Schullandheim komplett
zerstört, Errichtung einer
Behelfsbrücke
Brücke Ahrtalstraße
teilweise zerstört</t>
  </si>
  <si>
    <t>unter Schäden "Brücke Salamigasse" durch "Brücke Ahrtalstraße" ersetzt</t>
  </si>
  <si>
    <t>gestrichen, da Trägerschaft VG 
&gt; unter 13101 AkI 163 erfasst</t>
  </si>
  <si>
    <t>Betrag erhöht um 70.000 € wegen weiterer Schäden</t>
  </si>
  <si>
    <t>Erosion/Rutschung der Ahrböschung im Bereich Bahnhofstraße 17</t>
  </si>
  <si>
    <t>Installation einer Winkelstützwand als Sicherungsbauwerk</t>
  </si>
  <si>
    <t>Beschilderung Rad- und Wanderwege etc.; E-Bike-Ladesäule etc</t>
  </si>
  <si>
    <t>Wiederherstellung; Ersatzbeschaffung</t>
  </si>
  <si>
    <t>Betrag um 5.400 € erhöht, da Ergänzung um Wirtschaftsweg Flur 12 
Nr. 74/2 - Weg in Hanglage ausgespült und durch Wiederaufbauarbeiten kaputt gefahren,
Kostensteigerung, Massenmehrung</t>
  </si>
  <si>
    <t>Betrag um 16.000 € erhöht, da Ergänzung von 4 Wirtschaftswegen
Kostensteigerung, Massenmehrung,</t>
  </si>
  <si>
    <t>Aggregat etc.</t>
  </si>
  <si>
    <t xml:space="preserve">Ersatzbeschaffung  </t>
  </si>
  <si>
    <t>Erhöht um 120.000 € wegen Preissteigerungen und zusätzlichen Schadstellen</t>
  </si>
  <si>
    <t>Gemeindeeigene Flächen durch Hochwasser zerstört</t>
  </si>
  <si>
    <t>Fahrradbrücke durch das Hochwasser sanierungsbedürftig</t>
  </si>
  <si>
    <t>Sanierung der Fahrradbrücke</t>
  </si>
  <si>
    <t>Erhöht um 45.000 € wegen Preissteigerungen und zusätzlichen Schadstellen</t>
  </si>
  <si>
    <t>Betrag erhöht um 1.332.000 €, da 2 weitere zerstörte Brücken</t>
  </si>
  <si>
    <t>Ahrbrücke als Zufahrt zur Kläranlage zerstört</t>
  </si>
  <si>
    <t>Behelfsbrücke über die Ahr zu Kläranlage</t>
  </si>
  <si>
    <t xml:space="preserve">Wiederaufbau </t>
  </si>
  <si>
    <t>Betrag erhöht um 563.500 € wegen Preissteigerung, neue Kostenberrechnung liegt vor</t>
  </si>
  <si>
    <t>Sanierung Zuwegung
Pumpenhaus</t>
  </si>
  <si>
    <t>Bertrag erhöht um 57.400 € wegen Preissteigerung, Massenmehrung</t>
  </si>
  <si>
    <t>Erhöhung der Kosten um 20.000 € wegen zusätzlich erforderlicher Sicherungsmaßnahmen Hangrutsch</t>
  </si>
  <si>
    <t>Ahrradweg nicht mehr nutzbar im Bereich der alten Eisenbahnbrücke, die einsturzgefährdet ist</t>
  </si>
  <si>
    <t>Um die Durchgängigkeit des Ahrradweges zu gewährleisten, mussten die Bahndämme durchbrochen, bzw. tlw. abgetragen werden</t>
  </si>
  <si>
    <t>Ursprünglich geplantes Neubaugebiet wurde teilweise überflutet</t>
  </si>
  <si>
    <t>Planung neues Baugebiet als Ersatzfläche</t>
  </si>
  <si>
    <t>Rasentraktor aus Sportheim des SV Dümpelfeld, 5 Hundetoiletten, Mobilar und Einrichtungsgegenstände DGH und Feuerwehrhaus in Niederadenau weggeschwemmt</t>
  </si>
  <si>
    <t>Ersatzbeschaffung der vorgenannten Gegenstände</t>
  </si>
  <si>
    <t>Erhöhung um 4.000 € wegen erhöhter Kosten</t>
  </si>
  <si>
    <t>Erhöhung der Kosten um 14.800 € wegen Ausweitung Arbeiten und Preissteigerungen</t>
  </si>
  <si>
    <t>Erhöhung um 73.000 € €  wegen Preissteigrungen und zusätzlicher Schadstellen
*Bewilligung nach erstem Förderantrag über 93.738,38 €</t>
  </si>
  <si>
    <t>Wiederherstellung/Sanierung der Brücke</t>
  </si>
  <si>
    <t>Änderung "Bezeichnung der Maßnahme"
und Erhöhung um 56.000 € wegen Preissteigerungen und zusätzlichen Schadstellen</t>
  </si>
  <si>
    <t>Betrag erhöht um 300.000 € wegen Preissteigerung  gemäß Ausschreibung-
ergebnis, Materialknappheit</t>
  </si>
  <si>
    <t>Abriss DGH und Erneuerung Umfeld</t>
  </si>
  <si>
    <t>Betrag erhöht um 650.000 € wegen Preissteigerung durch Abriss, Entsorgungskosten</t>
  </si>
  <si>
    <t>DGH zerstört, Einrichtung durch Flut weggeschwemmt</t>
  </si>
  <si>
    <t>Neubeschaffung Einrichtung DGH sowie Bewirtschaftungsgeräte und Equiptment St. Martin</t>
  </si>
  <si>
    <t>Betrag um 10.000 € erhöht wegen Bestuhlung Gemeindehaus, Küchen-
einrichtung, Bewirtschaftungsgeräte 
(Rasentraktor etc.), Equipment St. Martin</t>
  </si>
  <si>
    <t>Bertrag um 22.000 € erhöht wegen Ergänzung von diversen Wirtschaftswegen und Durchlässen
Kostensteigerung, Massenmehrung
*Bewilligung nach erstem Förderantrag über 58.357,30 €</t>
  </si>
  <si>
    <t>Bertrag um 74.000 € erhöht wegen Ergänzung von 12 Wirtschaftswegen und Durchlässen
Kostensteigerung, Massenmehrung</t>
  </si>
  <si>
    <t>Einlaufbauwerk verstopft mit Geröll</t>
  </si>
  <si>
    <t>Bertrag erhöht um 535.000 € wegen Preissteigerung, neue Kostenberechnung liegt vor</t>
  </si>
  <si>
    <t>Wiederaufbau Buswartehalle</t>
  </si>
  <si>
    <t>Bertrag um 100.000 € erhöht wegen Kostensteigerung, Massenmehrung durch neue Erkenntnisse</t>
  </si>
  <si>
    <t>Abriss von Wohnhäusern im Flutbereich</t>
  </si>
  <si>
    <t>Sportplatz komplett überschwemmt</t>
  </si>
  <si>
    <t>Neubeschaffung Inventar Sportplatz</t>
  </si>
  <si>
    <t>Betrag um 40.000 € erhöht
Bauzäune, Inventar Sportplatz</t>
  </si>
  <si>
    <t>Wiederherstellung Ufermauer</t>
  </si>
  <si>
    <t>Betrag erhöht um 160.000 € wegen Kostensteigerung und Massenmehrung</t>
  </si>
  <si>
    <t>Betrag erhöht um 86.000 € wegen Ergänzung von 5 Wirtschaftswegen
Kostensteigerung, Massenmehrung</t>
  </si>
  <si>
    <t>Wiederherstellung Wirtschaftswege</t>
  </si>
  <si>
    <t>Geländer entlang L 73</t>
  </si>
  <si>
    <t>Erhöhung um 24.000 € wegen erhöhter Kosten (100 lfdm mit 350€/lfdm zzgl. Planung 15.000 EUR)</t>
  </si>
  <si>
    <t>DGH komplett zerstört, Festzelt am DGH weggespült</t>
  </si>
  <si>
    <t>Neubau DGH</t>
  </si>
  <si>
    <t>FW-Haus wird über VG beantragt ,
Erhöhung um 785.388 €, da die OG davon ausgeht, dass die Umsetzung frühestens in 2-3 Jahren erfolgen wird und die Baukosten entsprechend hoch sein werden</t>
  </si>
  <si>
    <t>Erhöhung um 1.431.716,67 €, da die Ortsgemeinde davon ausgeht, dass die Umsetzung frühestens in 3-5 Jahren erfolgen wird und dann die Baukosten entsprechend hoch sein werden</t>
  </si>
  <si>
    <t>Aufsitzrasenmäher, Anbaugeräte (Schneeschild, Kehrwalze, Schneeketten, Mähwerk), Freischneider, Motorsäge,  Heckenschere, Laubbläser, Schaufeln, Rechen, Harken …, Schubkarre, Schutzausrüstung</t>
  </si>
  <si>
    <t>Erhöhung um 9.850 € nach Kostenermittlung</t>
  </si>
  <si>
    <t>Betrag um 89.500 € auf Wunsch der OG erhöht,
Flur 8 Nr. 19 Durchlass erneuern,
Flur 10 Nr. 26, 22/1 und 19 durch schweres Gerät zerstört,
5 zusätzlich verstopfte Durchlässe,
Erdrutsch Flur 6 Nr. 19,
Widerlagerflügel Teichanlage,
Beschluss OG-Rat 07.09.2022 - Betrag um weitere 40.000 € erhöhen, da durch Abtransport der Geröllmassen weitere Schäden entstanden sind</t>
  </si>
  <si>
    <t>Betrag um 9.000 € erhöht wg. zusätzl. Maßnahme - 
 Bewilligung bisher über 314.288,31 €</t>
  </si>
  <si>
    <t>Betrag um 60.000 € erhöht wegen der Ergänzung von 4 Wirtschaftswegen
Preissteigerung, Massenmehrung</t>
  </si>
  <si>
    <t>Bertrag erhöht um 343.500 € wegen Preissteigerung, neue Kostenberechnung liegt vor</t>
  </si>
  <si>
    <t>Betrag um 64.000 € erhöht auf Wunsch der Ortsgemeinde wegen der Ergänzung von 9 Wirtschaftswegen u. Preissteigerung, Massenmehrung</t>
  </si>
  <si>
    <t>Böschung bis auf Felshorizont abgetragen</t>
  </si>
  <si>
    <t>Errichtung einer Stützwand als Sicherung der Geländeböschung</t>
  </si>
  <si>
    <t>Bubenleyhalle komplett weggeschwemmt; E-Bike-Ladesäule</t>
  </si>
  <si>
    <t>Neubeschaffung Ausstattung Bubenleyhalle</t>
  </si>
  <si>
    <t>Betrag erhöht um 140.000 € wegen Inventar Bubenleyhalle und Ausstattung für Ahrfelsen in Flammen (Lichterketten, Scheinwerfer, Kabel)</t>
  </si>
  <si>
    <t>Bauleitplanung incl. Erschließung Röllesheck
Bauleitplanung Dorfkern
Bauleitplanung Campingplatz</t>
  </si>
  <si>
    <t>Röllesheck - Ersatzbauland Flutopfer
Dorfkern - viele Häuser zerstört
Campingplatz - Gebäude zerstört</t>
  </si>
  <si>
    <t>Röllesheck - Bebauungsplan und Erschließung NBG
Dorfkern - Bebauungsplan zur Neustrukturierung
Campingplatz - 
Neustrukturierung</t>
  </si>
  <si>
    <t>genauere Beschreibung der Maßnahme durch ADD gewünscht</t>
  </si>
  <si>
    <t>Betrag um 34.000 € erhöht, da Flur 12 Nr. 17/1 und Flur 13 Nr. 3/2 
Fahrspur auf 2.300 m beidseitig 
ausgespült
Preissteigerung, Massenmehrung</t>
  </si>
  <si>
    <t>Betrag um 9.500 € erhöht wg. zusätzl. Maßnahme</t>
  </si>
  <si>
    <t>Betrag um 9.500 € verringert wegen geringerer Kosten</t>
  </si>
  <si>
    <t>Aufräumarbeiten und Entsorgung</t>
  </si>
  <si>
    <t>Reparatur und Ersatzbeschaffung</t>
  </si>
  <si>
    <t>Reparatur</t>
  </si>
  <si>
    <t>Grundschule mit Turnhalle Ortsgemeinde Antweiler</t>
  </si>
  <si>
    <t>Grundschule und Schulturnhalle Antweiler überflutet</t>
  </si>
  <si>
    <t>Maßnahme Schulen (13101004 AkI 12) gestrichen, da Verbandsgemeinde Träger</t>
  </si>
  <si>
    <t>Feuerwehrgerätehaus Ortsgemeinde Müsch</t>
  </si>
  <si>
    <t>Feuerwehrgerätehaus Müsch zerstört</t>
  </si>
  <si>
    <t>Neubau Feuerwehrgerätehaus Müsch</t>
  </si>
  <si>
    <t>Eintrag geänd. auf VG - bei Müsch FW-Haus rausgenommen 
und Betrag um 650.000 € erhöht wegen Verteuerung</t>
  </si>
  <si>
    <t xml:space="preserve">Reparatur und Wiederherstellung der zerstörten Wanderwege und Infrastruktur an den Wanderwegen </t>
  </si>
  <si>
    <t>Verbandsgemeinde Adenau</t>
  </si>
  <si>
    <t>E-Bike-Ladestation innogy</t>
  </si>
  <si>
    <t>Ladestation zerstört</t>
  </si>
  <si>
    <t>Ladestation erneuern</t>
  </si>
  <si>
    <t>Herr Jüngling, Kirchstr. 15-19, 53518 Adenau, bernhard.juengling@adenau.de, 02691/305-101</t>
  </si>
  <si>
    <t>Sanierung Flächen zur Mülllagerung</t>
  </si>
  <si>
    <t>Sanierung der Flächen welche zur Müll- und Erdlagerung dienten</t>
  </si>
  <si>
    <t>Wiederherstellung des früheren Zustands</t>
  </si>
  <si>
    <t>Brücke leicht beschädigt, Bruchsteine rausgebrochen, Fundamente leicht freigespült</t>
  </si>
  <si>
    <t>Bruchsteine im Brückenkörper ausbessern und ergänzen, Fundamente wieder verfüllen</t>
  </si>
  <si>
    <t>Ehrenmal</t>
  </si>
  <si>
    <t>Umfeld Ehrenmal zerstört</t>
  </si>
  <si>
    <t>Wiederaufbau Umfeld Ehrenmal</t>
  </si>
  <si>
    <t>Gemeindegrundstücke an der Ahr</t>
  </si>
  <si>
    <t>durch Flut zerstört</t>
  </si>
  <si>
    <t>Keller DGH</t>
  </si>
  <si>
    <t>Keller überschwemmt</t>
  </si>
  <si>
    <t>Beseitigung Überschwemmungsschaden</t>
  </si>
  <si>
    <t>Neue Maßnahme,
Schaden wurde von der Versicherung 
beglichen, Eigenanteil OG 2.500 €</t>
  </si>
  <si>
    <t>Brückenbauwerke / Stege</t>
  </si>
  <si>
    <t>Brücken und Stege zerstört (Armuthsbachtal)</t>
  </si>
  <si>
    <t>Gemeindegrundstück</t>
  </si>
  <si>
    <t>Infoplatz am Oktoberfestplatz wurde überflutet, dort befanden sich Hinweis- und Infotafeln sowie Wegweiser</t>
  </si>
  <si>
    <t>Herrichtung Platz, Beschaffung neue Infotafeln</t>
  </si>
  <si>
    <t>Wiederherstellung Sportplatz</t>
  </si>
  <si>
    <t>Bespielbarmachung der Fläche, Instandsetzung der Flutlichtanlage</t>
  </si>
  <si>
    <t xml:space="preserve">Hangrutsch unterhalb Fahrradweg Richtung Antweiler u. - Hangrutsch unterhalb Fahrradweg Richtung Dorsel Höhe Fa. Rupp (unterhalb) </t>
  </si>
  <si>
    <t>ca. 150m Länge und ca. 50-60m Höhe vergleichbar mit Hangrutsch in Antweiler Fa. Gillig ,
 ca. 100m Länge und ca. 15m Höhe</t>
  </si>
  <si>
    <t>Sicherung Wasserbausteine, um ein weiteres Abrutschen zu verhindern</t>
  </si>
  <si>
    <t>Herr Jüngling, Kirchstr. 15-19, 53518 Adenau, bernhard.juengling@adenau.de, 02691/305-102</t>
  </si>
  <si>
    <t>Stützmauer entlang Schulhof und Kirche</t>
  </si>
  <si>
    <t>Stützmauer entlang Schulhof und Kirche zerstört</t>
  </si>
  <si>
    <t xml:space="preserve">Wiederherstellung Stützmauer zur B258 inkl. Fundamentierung Hochwasserschutz laut Angebot Fa. Schmitz </t>
  </si>
  <si>
    <t>Herr Jüngling, Kirchstr. 15-19, 53518 Adenau, bernhard.juengling@adenau.de, 02691/305-103</t>
  </si>
  <si>
    <t>Ersatzerschließung</t>
  </si>
  <si>
    <t>Ersatzerschließung "Auf dem Kesselfeld" anstelle Gartenstraße für betroffene Flutopfer</t>
  </si>
  <si>
    <t>Straßenbeleuchtung = 17 TEUR, Wasser ca. 150m = 25 TEUR, Stromleitung, DSL = 15 TEUR, Planungskosten 20% = 12 TEUR</t>
  </si>
  <si>
    <t>Herr Jüngling, Kirchstr. 15-19, 53518 Adenau, bernhard.juengling@adenau.de, 02691/305-104</t>
  </si>
  <si>
    <t>Brückenauflager stark ausgespült, Geländer zerstört, Brückenkörper teilweise stark beschädigt</t>
  </si>
  <si>
    <t>Erwerb Objekt Hauptstraße 16 für
0 € und Wiederaufbau</t>
  </si>
  <si>
    <t>Erdgeschoss zerstört</t>
  </si>
  <si>
    <t>Infotafeln Verkehrsverein Schuld</t>
  </si>
  <si>
    <t>Infotafeln zerstört</t>
  </si>
  <si>
    <t>Neubau Infortafeln</t>
  </si>
  <si>
    <t>Verkehrsverein Schuld</t>
  </si>
  <si>
    <t>Neue Maßnahme,
Angebot liegt vor</t>
  </si>
  <si>
    <t>Hangrutsch L 73 zwischen Kirche u. Ahrbrücke</t>
  </si>
  <si>
    <t>Hang an Hauptstr. abgerutscht</t>
  </si>
  <si>
    <t>Hang sichern</t>
  </si>
  <si>
    <t>7 Parkbänke mit Tischen und Dorfbrunnen aus Granit</t>
  </si>
  <si>
    <t xml:space="preserve">Parkbänke u. Tische mit Dorfbrunnen weggeschwemmt </t>
  </si>
  <si>
    <t>Neuanschaffung</t>
  </si>
  <si>
    <t>Neubau Brücken / Stege</t>
  </si>
  <si>
    <t>Eifelstadion Adenau</t>
  </si>
  <si>
    <t>Tennenplatz nach Abbau THW-Zelt unbrauchbar</t>
  </si>
  <si>
    <t>Sanierung Tennenplatz als Naturrasenplatz (aktueller Stand der Technik)</t>
  </si>
  <si>
    <t>Projektsteuerung und Rechtsberatung</t>
  </si>
  <si>
    <t>Stadtbrücken und Auslaufbauwerke</t>
  </si>
  <si>
    <t>Anschwemmungen</t>
  </si>
  <si>
    <t>Freiräumen der Stadtbrücken und Auslaufbauwerke</t>
  </si>
  <si>
    <t>Marktplatz</t>
  </si>
  <si>
    <t>Toilettenanlage zerstört</t>
  </si>
  <si>
    <t>Wiederaufbau Toilettenanlage</t>
  </si>
  <si>
    <t>Kanalerschließung für Neubaugebiete „Flutopfer“ (Schuld und Insul)</t>
  </si>
  <si>
    <t>Neubau Kanaltrennsystem, Regenrückhaltebecken incl. Zuleitungssystem, Grunderwerb für RHB etc.</t>
  </si>
  <si>
    <t xml:space="preserve">VG Abwasserwerk </t>
  </si>
  <si>
    <t>Neue Maßnahme,
erwartete Kosten je Ortsgemeinde 500.000 €</t>
  </si>
  <si>
    <t>Betrag um 500.000 € erhöht, da Kostensteigerung seit 2021 um ca. 40 %,
weitere Erkenntnisse, dass mehr Schäden
vorhanden sind als ursprünglich angedacht</t>
  </si>
  <si>
    <t xml:space="preserve">Betrag um 90.000 € erhöht, auf Wunsch der Ortsgemeinde nach Ratssitzung am 26.01.22 </t>
  </si>
  <si>
    <t>Gewässerwiederher-stellungskonzept</t>
  </si>
  <si>
    <t>Bachläufe in den Ortslagen durch die Flurt zerstört</t>
  </si>
  <si>
    <t>Wiederherstellung Bachläufe</t>
  </si>
  <si>
    <t>Neue Maßnahme
Planungskosten für das Gewässerwieder-
herstellungskonzept</t>
  </si>
  <si>
    <t>Gewässerwiederherstellung in Ortslage</t>
  </si>
  <si>
    <t>Ansammlung v. Schwemmgut</t>
  </si>
  <si>
    <t>Entfernen von Trailern, Spanplatten, Treibgut mit Forstmaschinen innerhalb des Gewässers</t>
  </si>
  <si>
    <t>Ortsgemeinde Müsch</t>
  </si>
  <si>
    <t>Stadtplanerin Kolle, Claudia, Kontakt: claudia.kolle@altenahr.de, 02643 809 57</t>
  </si>
  <si>
    <t>keine Fortschreibung</t>
  </si>
  <si>
    <t>Rathaus VG Altenahr - Inventar und Einrichtung</t>
  </si>
  <si>
    <t>VGA Stellv. Abteilungsleiter Bau Schmitz, Harald, Abteilung: Hochbau, Kontakt: Harald.Schmitz@altenahr.de, 02643 - 809-27</t>
  </si>
  <si>
    <t>Büro für Jugendpflege Altenburg</t>
  </si>
  <si>
    <t>Empfehlung für den Abriss und Neubau des Gebäudes laut Gutachten Monreal vom 31.08.2021</t>
  </si>
  <si>
    <t>Schadensbild aktualisiert.</t>
  </si>
  <si>
    <t>Rathaus VG Altenahr - Instandsetzung</t>
  </si>
  <si>
    <t>Rathaus VG Altenahr - Ersatzneubau</t>
  </si>
  <si>
    <t>Rathaus VG Altenahr - Interimsmaßnahme</t>
  </si>
  <si>
    <t>Grundschule Altenahr inklusive Inventar</t>
  </si>
  <si>
    <t>Ahrtalschule Realschule plus Altenahr</t>
  </si>
  <si>
    <t>Grundschule mit Sporthalle Dernau</t>
  </si>
  <si>
    <t>Ahrtalschule Realschule Plus und Grundschule Altenburg - Interimsmaßnahme</t>
  </si>
  <si>
    <t>Grundschule mit Sporthalle Dernau - Interimsmaßnahme</t>
  </si>
  <si>
    <t>Betriebskosten "Tiny Houses"</t>
  </si>
  <si>
    <t>Sporthalle (Realschule Plus und Grundschule) Altenahr</t>
  </si>
  <si>
    <t>Sporthalle (Realschule Plus und Grundschule) Altenahr - Interimsmaßnahme</t>
  </si>
  <si>
    <t>Finanzen - stellv. Abteilungsleiter - Haushaltsüberwachung, Haushaltssatzungen, Liegenschaften Radermacher, Lothar, Kontakt: Lothar.Radermacher@altenahr.de, 02643/809 34</t>
  </si>
  <si>
    <t>Zentralabteilung - Büroleitender Beamter - Querschnittaufgaben, Angelegenheiten der Ortgemeinden, Rechtsangelegenheiten, Bürgerbeschwerden Stodden, Wolfgang, Kontakt: wolfgang.stodden@altenahr.de, 02643 809 21</t>
  </si>
  <si>
    <t>Maßnahme entfällt wegen inhaltlicher Dopplung mit Maßnahmennummer 13102000 AkI 0018</t>
  </si>
  <si>
    <t>Unterstützung der Verbandsgemeinde bei der Entwicklung und Auswahl potenzieller Ersatzsiedlungsflächen und deren bauleitplanerischer Umsetzung (gem. Schreiben des Innenministeriums RLP vom 01.12.2021, Bausteine 1 und 2)</t>
  </si>
  <si>
    <t>Soforthilfe, Temporäre Maßnahmen und sonstige Interimslösungen - Ahrbrück</t>
  </si>
  <si>
    <t>Soforthilfe, Temporäre Maßnahmen und sonstige Interimslösungen - Altenahr</t>
  </si>
  <si>
    <t>Soforthilfe, Temporäre Maßnahmen und sonstige Interimslösungen - Berg</t>
  </si>
  <si>
    <t>Soforthilfe, Temporäre Maßnahmen und sonstige Interimslösungen - Dernau</t>
  </si>
  <si>
    <t>Soforthilfe, Temporäre Maßnahmen und sonstige Interimslösungen - Heckenbach</t>
  </si>
  <si>
    <t>Ortsbürgermeister Groß, Heinrich, Kontakt: grosshg@t-online.de u. h.a.p.c.gross@t-online.de, 0176 42940324 u. 02647/3024</t>
  </si>
  <si>
    <t>Soforthilfe, Temporäre Maßnahmen und sonstige Interimslösungen - Hönningen</t>
  </si>
  <si>
    <t>Soforthilfe, Temporäre Maßnahmen und sonstige Interimslösungen - Kalenborn</t>
  </si>
  <si>
    <t>Soforthilfe, Temporäre Maßnahmen und sonstige Interimslösungen - Kesseling</t>
  </si>
  <si>
    <t>Soforthilfe, Temporäre Maßnahmen und sonstige Interimslösungen - Kirchsahr</t>
  </si>
  <si>
    <t>Soforthilfe, Temporäre Maßnahmen und sonstige Interimslösungen - Lind</t>
  </si>
  <si>
    <t>Ortsbürgermeister Zavelberg, Werner, Kontakt: zavelberg-werner@t-online.de, 0177 576 62 86</t>
  </si>
  <si>
    <t>Soforthilfe, Temporäre Maßnahmen und sonstige Interimslösungen - Mayschoß</t>
  </si>
  <si>
    <t>Soforthilfe, Temporäre Maßnahmen und sonstige Interimslösungen - Rech</t>
  </si>
  <si>
    <t>Soforthilfe, Temporäre Maßnahmen und sonstige Interimslösungen - Verbandsgemeinde</t>
  </si>
  <si>
    <t>Abteilungsleiter Finanzen - Haushaltssatzungen und Haushaltsrecht, Jahresrechnungen, Umlagen, Finanzausgleichsleistungen und Fördermittel Bäcker, Wolfram, Kontakt: wolfram.baecker@altenahr.de, 02643/809 36</t>
  </si>
  <si>
    <t>Korrigiert: Feuerwehr Altenahr anstatt Altenahr Kreuzberg</t>
  </si>
  <si>
    <t>Ausrüstung wurde nicht unmittelbar durch die Flut zerstört. Die Maßnahme ist daher nicht förderfähig.</t>
  </si>
  <si>
    <t>Ausrüstung wurde nicht unmittelbar durch die Flut geschädigt. Maßnahme ist daher nicht förderfähig.</t>
  </si>
  <si>
    <t>Ortsbürgermeisterin Winnen, Annette, Kontakt: annettewinnen@aol.com,</t>
  </si>
  <si>
    <t>Sportgelände Kalenborn (Parkplatz und Zuwegung)</t>
  </si>
  <si>
    <t>Parkplatz und Zuwegung beschädigt nach Nutzung durch DRK Feldküche</t>
  </si>
  <si>
    <t>Bezeichnung, Schadensbeschreibung und Förderziffer geändert</t>
  </si>
  <si>
    <t>Ortsbürgermeister Schmitz, Guido, Kontakt: guido.schmitz@deutz.com, 0177 444 54 66</t>
  </si>
  <si>
    <t>Bauabteilung - Tiefbauangelegenheiten, Straßenbeleuchtung, Wasserbau Großgarten, Manfred, Abteilung: Tiefbau, Kontakt: manfred.grossgarten@altenahr.de, 02643 809 26 u. 0178/730 7529</t>
  </si>
  <si>
    <t>keine Kosten angefallen</t>
  </si>
  <si>
    <t>Keine Schäden</t>
  </si>
  <si>
    <t>800m, beschädigt; 4000 m², teilweise einseitiger Gehweg, inkl. Verlängerung bis zu den Wochenendhäusern</t>
  </si>
  <si>
    <t>Schadensbeschreibung (Straßenlänge) und Schadenssumme geändert</t>
  </si>
  <si>
    <t>Förderziffer geändert</t>
  </si>
  <si>
    <t>Beschädigt 6 Schilder</t>
  </si>
  <si>
    <t>"Schäden in wenigen Stichworten" geändert</t>
  </si>
  <si>
    <t>Schadensbild nachträglich in Klärung.</t>
  </si>
  <si>
    <t>3 Straßenleuchten und Steuerung zerstört (Talstraße und Bachstraße)</t>
  </si>
  <si>
    <t>Sitzgruppe einschließlich Hinweistafel auf der Grünanlage am Gemeindehaus zerstört</t>
  </si>
  <si>
    <t>beschädigt, mehrere Teilstücke, insgesamt 5.265 m, 13.163 m²</t>
  </si>
  <si>
    <t>Schadensbeschreibung (Weglänge) und Schadenssumme geändert,</t>
  </si>
  <si>
    <t>Ortsbürgermeister Schwarzmann, Jürgen, Kontakt: juergen.schwarzmann@web.de, 0170 777 20 20</t>
  </si>
  <si>
    <t>Förderziffer von a) zu c) geändert.</t>
  </si>
  <si>
    <t>5.1.2 d)</t>
  </si>
  <si>
    <t>Teilplan und Förderziffer geändert
Teilplan angepasst (siehe Maßnahme 13102029HuW1063)</t>
  </si>
  <si>
    <t>Hangrutsch neben Hauptstraße 2</t>
  </si>
  <si>
    <t>Hangrutsch neben Hauptstr 2 (Hönningen, Flur 5, Flurstück 117/2)</t>
  </si>
  <si>
    <t>Bezeichnung, Schaden- und Aufbaubeschreibung geändert</t>
  </si>
  <si>
    <t>Hangrutsch unterhalb Ahrradweg zw. Hönningen und Brück (oberhalb Sportplatz)</t>
  </si>
  <si>
    <t>ca. 300 m des Hanges unterhalb des befestigten Radweges ist teilweise weggebrochen</t>
  </si>
  <si>
    <t>Teilplan geändert (neue Maßnahme 13102029HuW1087)</t>
  </si>
  <si>
    <t>Hangrutsch gegenüber Waldstraße 6</t>
  </si>
  <si>
    <t>Hangrutsch am Wendehammer gegenüber Waldstr. 6 (Hönningen, Flur 3, Flurstück 79)</t>
  </si>
  <si>
    <t>Hangrutsche entlang Ahrradweg zw. Hönningen und Liers</t>
  </si>
  <si>
    <t>Bezeichnung geändert</t>
  </si>
  <si>
    <t>1.680 m teilweise beschädigt, 4.200 m²</t>
  </si>
  <si>
    <t>Schadensbeschreibung geändert
Schadenssumme korrigiert</t>
  </si>
  <si>
    <t>1.160 m teilweise beschädigt, 2.900 m²</t>
  </si>
  <si>
    <t>Schadensbeschreibung und Schadenssumme geändert</t>
  </si>
  <si>
    <t>1.140 m teilweise beschädigt 2.850 m²</t>
  </si>
  <si>
    <t>Schadensbeschreibung geändert, Schadenssumme korrigiert</t>
  </si>
  <si>
    <t>Schadensbild aktualisiert. Ortsteil von Hönningen zu Liers korrigiert.</t>
  </si>
  <si>
    <t>Schadenssumme korrigiert</t>
  </si>
  <si>
    <t>Biotopfläche als Ausgleichsfläche zur Entwässerung des Gewerbegebietes</t>
  </si>
  <si>
    <t>Bezeichnung geändert,</t>
  </si>
  <si>
    <t>Totalschaden gemäß Gutachten Monreal vom 03.09.2021. BGF 207m2.</t>
  </si>
  <si>
    <t>Straßenbeleuchtung beschädigt in: Kapellenstraße, Bergstraße, Ahrstraße, Herrenwiese und Liersbachtal (insgesamt 38 Stück)</t>
  </si>
  <si>
    <t>Schadensbeschreibung und Gesamtkosten geändert</t>
  </si>
  <si>
    <t>Teilplan und Förderziffer entsprechend Auskunft MKUEM</t>
  </si>
  <si>
    <t>Wirtschaftsweg unbefestigt (entlang Spielplatz)</t>
  </si>
  <si>
    <t>Ortsbürgermeister Kessel, Erwin, Kontakt: info@berg-aw.de, 0157 83390006</t>
  </si>
  <si>
    <t>5.1.2 e)</t>
  </si>
  <si>
    <t>Vischelbach Durchfahrtsmulde an der Kläranlage</t>
  </si>
  <si>
    <t>Bezeichnung geändert
Teilplan und Förderziffer geändert,
Teilplan angepasst (siehe Maßnahme 13102011HuW1052)</t>
  </si>
  <si>
    <t>beschädigt, gemäß Angaben von Herrn Andreas Ganz; OB Kessel und Frau Hartung insgesamt 2.735 m, 6.838 m²
inkl. 4 Hangrutsche und 10 Durchlässe</t>
  </si>
  <si>
    <t>"Schäden in wenigen Worten" geändert
Länge und Summe aktualisiert</t>
  </si>
  <si>
    <t>Ortsbürgermeister Zavelberg, Stefan, Kontakt: stefan@kirchsahr.de, 0171 4953567</t>
  </si>
  <si>
    <t>Keine Schäden erkennbar. Ggf. Reinigung erforderlich.</t>
  </si>
  <si>
    <t>Objekt in gutem Zustand. Reinigung ausreichend.</t>
  </si>
  <si>
    <t>Teilplan und Förderziffer geändert
Teilplan angepasst (siehe Maßnahme 13102040WA1064)</t>
  </si>
  <si>
    <t>Bachdurchlässe Wirtschaftswege OG Kirchsahr</t>
  </si>
  <si>
    <t>Zusammenfassung Maßnahmen (siehe Maßnahme 13102040AkI1097)</t>
  </si>
  <si>
    <t>kein Schaden</t>
  </si>
  <si>
    <t>Aushangkasten: 1 Stück 
Anschlagtafeln:  1 Stück
Bücherzelle: 1 Stück 
Sitzbänke: 3 Stück 
Begrüßungsschilder: 2 Stück
Mülleimer: 2 Stück</t>
  </si>
  <si>
    <t>Schadensbeschreibung geändert</t>
  </si>
  <si>
    <t>Sahrbach Stützmauer Mühlenweg</t>
  </si>
  <si>
    <t>Teilplan, Förderziffer und Bezeichnung geändert, 
Teilplan angepasst (siehe Maßnahme 13102040HuW1041)</t>
  </si>
  <si>
    <t>Sahrbach Stützmauer</t>
  </si>
  <si>
    <t>Teilplan, Förderziffer und Bezeichnung geändert,
Teilplan angepasst (siehe Maßnahme 13102040HuW1042)</t>
  </si>
  <si>
    <t>Bürgermeister Gieler, Dominik, Kontakt: Dominik.Gieler@altenahr.de, +49 (0) 2643 - 809-23</t>
  </si>
  <si>
    <t>Beschädigt. Dämmung des innenstehenden Containers verschimmelt.</t>
  </si>
  <si>
    <t>Teilplan und Förderziffer geändert,
Teilplan angepasst (siehe Maßnahme 13102068WA1066)</t>
  </si>
  <si>
    <t>Gehört zur Renaturierung der Ahr (KV) &gt; 13102000HuW0003</t>
  </si>
  <si>
    <t>Teilplan und Förderziffer geändert
Teilplan angepasst (siehe Maßnahme 13102068HuW1046)</t>
  </si>
  <si>
    <t>610 m teilweise beschädigt, wassergebundene Decke (Kalksplittweg) inkl. Doppelstabmattenzaun entlang Bahntrasse (einseitig) 1.525 m²</t>
  </si>
  <si>
    <t>Schadenssumme angepasst</t>
  </si>
  <si>
    <t>Bärenbach Einlaufbauwerk</t>
  </si>
  <si>
    <t>Teilplan und Förderziffer geändert (siehe Maßnahme 13102068WA1058)</t>
  </si>
  <si>
    <t>Bisher keine Rückmeldung über die Anzahl der beschädigten Straßenbeleuchtung. Vorerst Annahme: 2.720 m Straßen waren überflutet. Bei 50% davon ist die Beleuchtung beschädigt. Bei einem Leuchtenabstand von 30m entspräche das 45 Leuchten.</t>
  </si>
  <si>
    <t>Ortsbürgermeister Fuhrmann, Rüdiger, Kontakt: ruediger.fuhrmann@altenahr-ahr.de, 0163 7 632 632</t>
  </si>
  <si>
    <t>Über- und Unterbauten der Brücke zu den Tennisplätzen sind total zerstört.</t>
  </si>
  <si>
    <t>Ortsvorsteherin Hupperich, Anke, Kontakt: ankehupperich@web.de, 0177 324 18 36</t>
  </si>
  <si>
    <t>Diese Maßnahmennummer wurde gestrichen, weil die Maßnahme im Titel ursprünglich formell falsch erfasst wurde. Die wiederherzustellende Straßenmöblierung des Dorfplatzes soll nicht als "Bushaltestelle" bezeichnet werden. Stattdessen wurde die neue Maßnahmennummer 13102002AkI1036 mit dem Titel Dorfplatz an der Linde vergeben.</t>
  </si>
  <si>
    <t>Teilplan und Förderziffer geändert,
Teilplan angepasst (siehe Maßnahme 13102003WA1061)</t>
  </si>
  <si>
    <t>1.110 m teilweise beschädigt 2.775 m²</t>
  </si>
  <si>
    <t>600 m teilweise beschädigt 1.500 m²</t>
  </si>
  <si>
    <t>Ahrradweg Altenahr-Reimerzhoven</t>
  </si>
  <si>
    <t>1410 m teilweise beschädigt 3.525 m²</t>
  </si>
  <si>
    <t>Bezeichnung, Schadensbeschreibung und Schadenssumme geändert</t>
  </si>
  <si>
    <t>Priorität geändert
Schadenssumme angepasst</t>
  </si>
  <si>
    <t>3 Plätze zerstört, inkl. Zaunanlage und Bänke, ca. 3.200 m²</t>
  </si>
  <si>
    <t>Ahrpromenade - Fußweg</t>
  </si>
  <si>
    <t>In Dangeln inkl. Fußweg zur Münstereifeler Str - Straßenkörper</t>
  </si>
  <si>
    <t>600m; beschädigt, inkl. Fußweg zur Münstereifeler Str.; 1.100 m²</t>
  </si>
  <si>
    <t>Bezeichnung und Schadensbeschreibung geändert</t>
  </si>
  <si>
    <t>Sahrbach Stützmauer (Naturstein)</t>
  </si>
  <si>
    <t>Teilplan und Förderziffer geändert
Teilplan angepasst (siehe Maßnahme 13102003HuW1045)</t>
  </si>
  <si>
    <t>Wanderweg Sahrbachtal (in der OG Altenahr)</t>
  </si>
  <si>
    <t>ca. 1.000m zerstört, von Kreuzberg bis Gemarkungsgrenze, Gesamtlänge ca. 4.000m</t>
  </si>
  <si>
    <t>Bezeichnung geändert, Schadenssumme geändert</t>
  </si>
  <si>
    <t>Gebäude ist bereits vor der Flutnacht für den Abbruch zwecks Verbesserung der Verkehrsführung erworben worden.</t>
  </si>
  <si>
    <t>Ortsbürgermeister Sebastian, Alfred, Kontakt: buergermeister@ortsgemeindedernau.de , 0171 784 1991</t>
  </si>
  <si>
    <t>Oberflächliche Schäden. Halle in Nutzung. Sanierung notwendig.</t>
  </si>
  <si>
    <t>Teilplan und Förderziffer geändert
Teilplan angepasst (siehe Maßnahme 13102017WA1062)</t>
  </si>
  <si>
    <t>Teilplan und Förderziffer geändert
Teilplan angepasst (siehe Maßnahme 13102017WA1059)</t>
  </si>
  <si>
    <t>Parkplatz Vor Posten 6 inkl. Maibaumloch</t>
  </si>
  <si>
    <t>590 m teilweise beschädigt inkl. Zaunanlage (im Bereich der B267 beidseitig, ansonsten einseitig) 1.475 m²</t>
  </si>
  <si>
    <t>Abteilungsleiter Bau - Bauleit- und Verkehrsplanung, Rechtsangelegenheiten, Wasserrecht, Abwicklung verwaltungsgemäßer Aufgaben bei Projektplanung und -umsetzung Radermacher, Frank, Kontakt: frank.radermacher@altenahr.de, 02643 809 29</t>
  </si>
  <si>
    <t>Teilplan und Förderziffer geändert
Teilplan angepasst (siehe Maßnahme 13102017HuW1054)</t>
  </si>
  <si>
    <t>Straßenmöblierung inkl. Maibaumloch OG Dernau</t>
  </si>
  <si>
    <t>Wirtschaftswege befestigt (parallel zur B267 in Marienthal)</t>
  </si>
  <si>
    <t>Wirtschaftsweg befestigt (Verlängerung Zaungartenstr)</t>
  </si>
  <si>
    <t>Wirtschaftsweg unbefestigt (Im Trensenhaus)</t>
  </si>
  <si>
    <t>Wirtschaftsweg unbefestigt (Pfarrgarten)</t>
  </si>
  <si>
    <t>1. Beigeordneter Baltes, Hartwig, Kontakt: hbaltes@t-online.de, 0160 742 85 19</t>
  </si>
  <si>
    <t>Leiter Krisenstab Baltes, Gerd , Kontakt: leiter@stab.mayschoss.de, krisenstab@stab.mayschoß.de, HBaltes@t-online.de, 0152/04249770 und 02641/8902009</t>
  </si>
  <si>
    <t>Teilplan und Förderziffer geändert,
Teilplan angepasst (Siehe Maßnahme 13102049WA1065)</t>
  </si>
  <si>
    <t>2. BG Krisenstab Jeckstadt, Jörg, Kontakt: krisenstab@stab.mayschoss.de, 01525/682 4782</t>
  </si>
  <si>
    <t>3.BG Krisenstab Baltes, Anneliese , Kontakt: krisenstab@stab.mayschoss.de, 0151/50561912</t>
  </si>
  <si>
    <t>Wanderparkplatz inkl. Maibaumloch</t>
  </si>
  <si>
    <t>3.250 m größtenteils zerstört, inkl. 200 m im Saffenburger Tunnel, Doppelstabzaun zur DB Bahntrasse und Holzgeländer zur Ahr, insgesamt 8.125 m²</t>
  </si>
  <si>
    <t>Keine massiven Schäden aus statischer Sicht, jedoch Wirtschaftlichkeit der Sanierungsmaßnahmen zu prüfen, gemäß Gutachten Kastenholz vom 03.08.2021. Inneneinrichtung mit Einbauten wie Kühlschränken, Regalen, Weinbestand, Gläser etc. zerstört.</t>
  </si>
  <si>
    <t>Teilweise zerstört, teilweise erhalten, gemäß Kunstobjektliste, im Einzelfall zu prüfen</t>
  </si>
  <si>
    <t>Katastrophenstab Sonntag, Sebastian, Kontakt: leitung@stab.mayschoss.de, 0162 3861204 u. 0162/3861 204</t>
  </si>
  <si>
    <t>Wirtschaftsweg befestigt (Verbindung Sonnscheidstr, Fuhrweg und Deutzer Wiese)</t>
  </si>
  <si>
    <t>Wirtschaftsweg befestigt (Verlängerung Hinter der Mühle)</t>
  </si>
  <si>
    <t>beschädigt, insgesamt 6.730 m, 16.825 m²</t>
  </si>
  <si>
    <t>Schadensbeschreibung (Länge) und Schadenssumme geändert</t>
  </si>
  <si>
    <t>Totalschaden (kein Gutachten vorhanden). Übergang in Gemeindeeigentum deutlich nach dem 14.07.21</t>
  </si>
  <si>
    <t>Info zu Eigentumsverhältnissen aktualisiert.</t>
  </si>
  <si>
    <t>Ortsbürgermeister Radermacher, Walter Jakob, Kontakt: radermacher.walter@web.de, 02421/920 5405 u. 0160 36 12 504</t>
  </si>
  <si>
    <t>Zusammenfassung Maßnahmen (siehe Maßnahme 13102002AkI1026)</t>
  </si>
  <si>
    <t>Stahltragwerk erhalten, Verglasung zerstört</t>
  </si>
  <si>
    <t>Äußerlich keine Schäden erkennbar.</t>
  </si>
  <si>
    <t>Teilplan und Förderziffer geändert,
Teilplan angepasst (siehe Maßnahme 13102002HuW1060)</t>
  </si>
  <si>
    <t>Teilplan und Förderziffer geändert
Teilplan angepasst (siehe Maßnahme 13102002HuW1043)</t>
  </si>
  <si>
    <t>Teilplan und Förderziffer geändert,
"Beginn erfolgt" geändert
Teilplan angepasst (siehe Maßnahme 13102002HuW1044)</t>
  </si>
  <si>
    <t>2. Beigeordneter Galle, Guido, Kontakt: guido.galle@gmail.com, 0170/631 5941</t>
  </si>
  <si>
    <t>Herstellung Ausgleichsfläche für temp. Kläranlage</t>
  </si>
  <si>
    <t>Aufbaumaßnahme geändert</t>
  </si>
  <si>
    <t>1.120 m teilweise beschädigt 2.800 m²</t>
  </si>
  <si>
    <t>840 m teilweise beschädigt 2.100 m²</t>
  </si>
  <si>
    <t>Bahnschotter (Basalt 32/63mm) weggeschwemmt, ca. 660 m x 5 m x 0,5 m x 2 to/m3</t>
  </si>
  <si>
    <t>Schadensbeschreibung (Menge), Aufbaumaßnahme und Kostenschätzung geändert</t>
  </si>
  <si>
    <t>Ankauf Fläche für temp. Kläranlage</t>
  </si>
  <si>
    <t>Zugang zur Pützfelder Kapelle</t>
  </si>
  <si>
    <t>Zaun Außenlager des Bauhof</t>
  </si>
  <si>
    <t>13102029</t>
  </si>
  <si>
    <t>1001</t>
  </si>
  <si>
    <t>Kindergarten Hönningen - Interimsmaßnahme Standort Adenau</t>
  </si>
  <si>
    <t>n.a.</t>
  </si>
  <si>
    <t>Der Kiga Hönningen ist derzeit im ehem. kirchlichen Kiga in Adenau untergebracht. Mietkosten und Unterhaltungskosten fallen an.</t>
  </si>
  <si>
    <t>OG Hönningen</t>
  </si>
  <si>
    <t>Ordnungsamt / Sozialamt - Abteilungsleiter - Öffentliche Sicherheit und Ordnung, Straßenverkehr, Fremdenverkehr, Weinbau, Sozialhilfe, Jugend + Sport, Feuerwehrangelegenheiten Farr, Stephan, Kontakt: stephan.farr@altenahr.de, 02643 - 809-14</t>
  </si>
  <si>
    <t>13102000</t>
  </si>
  <si>
    <t>1002</t>
  </si>
  <si>
    <t>Interimsgebäude Grundschule Altenahr</t>
  </si>
  <si>
    <t>Grundschule und Realschule befinden sich derzeit zusammen in einer Containerlösung. Aus Platzmangel wird die Grundschule im Sommer 22 ausgelagert und bekommt einen eigenen Interims-Standort in der Grünstr. in Gelsdorf.</t>
  </si>
  <si>
    <t>13102047</t>
  </si>
  <si>
    <t>1003</t>
  </si>
  <si>
    <t>Buswartehäuschen Obliers</t>
  </si>
  <si>
    <t>Ortsgemeinde</t>
  </si>
  <si>
    <t>1004</t>
  </si>
  <si>
    <t>Ortsgemeinde: Lind - Ortsteil: Lind</t>
  </si>
  <si>
    <t>Wiederherstellung Landwirtschaftliche Fläche im Sahrbachtal</t>
  </si>
  <si>
    <t>Die landwirtschaftliche Fläche im Eigentum der OG Lind im Sahrbachtal (Lind, Flur 1, Flurstück 119, ca. 6100 m2) wurde überflutet und später als Lagerfläche genutzt</t>
  </si>
  <si>
    <t>13102002</t>
  </si>
  <si>
    <t>1005</t>
  </si>
  <si>
    <t>Maibaumloch Brück</t>
  </si>
  <si>
    <t>Neue Maßnahme
Schadenssumme angepasst</t>
  </si>
  <si>
    <t>13102068</t>
  </si>
  <si>
    <t>1006</t>
  </si>
  <si>
    <t>Brauchwasserbrunnen Nr. 2 (Weinanbaugebiet)</t>
  </si>
  <si>
    <t>beschädigt, der Brauchwasserbrunnen befindet sich in den Weinanbauflächen zwischen B267 und Ahr (Flur 11 / Flurstück 40)</t>
  </si>
  <si>
    <t>Neue Maßnahme
Teilplan und Förderziffer entsprechend Auskunft MKUEM</t>
  </si>
  <si>
    <t>1007</t>
  </si>
  <si>
    <t>Höhenstraße - Straßenkörper</t>
  </si>
  <si>
    <t>290m, beschädigt, 1.300 m²</t>
  </si>
  <si>
    <t>1008</t>
  </si>
  <si>
    <t>Hirschbachstraße - Straßenkörper</t>
  </si>
  <si>
    <t>380m, beschädigt, 1.710 m²</t>
  </si>
  <si>
    <t>1009</t>
  </si>
  <si>
    <t>Karl-Kaufmann-Weg - Straßenkörper</t>
  </si>
  <si>
    <t>95m, beschädigt, 430 m²</t>
  </si>
  <si>
    <t>1010</t>
  </si>
  <si>
    <t>Nördliche Anschlußstraße zur Behelfsbrücke in Brück</t>
  </si>
  <si>
    <t>Bau einer ca. 580m lange und 6m breite nördliche Anschlussstraße als Behelfsstraße zu Behelfsbrücke in Brück</t>
  </si>
  <si>
    <t>13102049</t>
  </si>
  <si>
    <t>1011</t>
  </si>
  <si>
    <t>Wanderweg Marienruh</t>
  </si>
  <si>
    <t>ca. 500m, Wanderweg ist Teil des Ahrsteiges und ist aufgrund von Unterspülungen aktuell nicht mehr sicher zu begehen, einige Stützmauerabschnitte sind beschädigt</t>
  </si>
  <si>
    <t>1014</t>
  </si>
  <si>
    <t>Ahrsteig Umlegung (Beschilderung)</t>
  </si>
  <si>
    <t>Beschilderung der umgelegten Ahrsteigroute aufgrund der Schäden an der Originalroute in den OG Altenahr (ca. 1.950m), OG Mayschoß (ca. 2.650m), OG Rech (ca. 2.250m) und OG Dernau (ca. 880m), insgesamt ca. 7.730m, Annahme: 1 Holzschild je 100m. insgesamt 79 Schilder</t>
  </si>
  <si>
    <t>Bauabteilung - AhrSteig, Betreuung Geoinformationssystem Bojanowski, Monika, Kontakt: monika.bojanowski@altenahr.de, 02643 / 809 62</t>
  </si>
  <si>
    <t>1015</t>
  </si>
  <si>
    <t>Ahrsteig Umlegung (in der OG Mayschoß)</t>
  </si>
  <si>
    <t>Umlegung Ahrsteig ca. 1km im Bereich Mayschoß</t>
  </si>
  <si>
    <t>1016</t>
  </si>
  <si>
    <t>Unterstützung bei der Erstellung der Förderanträge</t>
  </si>
  <si>
    <t>Unterstützung bei der Erstellung der Förderanträge gemäß VV Wiederaufbau 2021 5.4.4 b) ee)</t>
  </si>
  <si>
    <t>Verbandsgemeinde VG</t>
  </si>
  <si>
    <t>1017</t>
  </si>
  <si>
    <t>Ortsgemeinde: Ahrbrück - Ortsteil: offen, Brück</t>
  </si>
  <si>
    <t>Festplatz Brück</t>
  </si>
  <si>
    <t>beschädigt, Rasenfläche, ca. 2500 m2, inkl. Anschlusspunkt für Strom, Wasser und Abwasser</t>
  </si>
  <si>
    <t>13102017</t>
  </si>
  <si>
    <t>1018</t>
  </si>
  <si>
    <t>Interimsmaßnahme Trauerhalle Dernau</t>
  </si>
  <si>
    <t>Ausweichlösung für Trauerfeiern während der Sanierung der Trauerhalle</t>
  </si>
  <si>
    <t>Vorstand Dernau Zukunft Mittelahr AöR Schell, Martin, Kontakt: martin.schell@zukunft-mittelahr.de, 01775227274</t>
  </si>
  <si>
    <t>1019</t>
  </si>
  <si>
    <t>Maßnahmen unter 5.4.4 b) jj)</t>
  </si>
  <si>
    <t>1020</t>
  </si>
  <si>
    <t>1021</t>
  </si>
  <si>
    <t>13102003</t>
  </si>
  <si>
    <t>1022</t>
  </si>
  <si>
    <t>Hangrutsch zwischen Tunnelstraße 14 und 16</t>
  </si>
  <si>
    <t>Nach Räumung des Bereichs zwischen den Wohnhäusern Tunnelstraße 14 und 16 von Schutt und Schwemmgut zeigte sich eine mehrere Meter hohe, übersteile und 
geotechnisch nicht standsichere Böschung</t>
  </si>
  <si>
    <t>Abflachen des oberen Böschungsbereiches und  Vorschüttung des unteren Böschungsbereiches um 
eine bauzeitlich ausreichende Standsicherheit der Böschung zu gewährleisten</t>
  </si>
  <si>
    <t>13102027</t>
  </si>
  <si>
    <t>1023</t>
  </si>
  <si>
    <t>Ortsgemeinde: Heckenbach - Ortsteil: Cassel</t>
  </si>
  <si>
    <t>Hangrutsch an unbefestigtem Wirtschaftsweg</t>
  </si>
  <si>
    <t>beschädigt, ca. 10m weggebrochen</t>
  </si>
  <si>
    <t>Ortsgemeinde Heckenbach HE</t>
  </si>
  <si>
    <t>1026</t>
  </si>
  <si>
    <t>Zusammenfassung Maßnahmen 0550+0551: Brücke Ermlandstraße und Denntalstraße</t>
  </si>
  <si>
    <t>beschädigt (Denntalstraße)
weggeschwemmt (Ermlandstraße)</t>
  </si>
  <si>
    <t>Geländer beidseitig anbringen, Kolkschutz im Bereich der Brücke ( Brücke Denntalstraße)
Ersatzneubau von Unter- und Überbau; Vergrößerung Durchflussquerschnitt zu prüfen (Brücke Ermlandstraße)</t>
  </si>
  <si>
    <t>Zusammenfassung Maßnahmen (siehe Maßnahmen 13102002AkI0550 +13102002AkI0551)</t>
  </si>
  <si>
    <t>1032</t>
  </si>
  <si>
    <t>Ausrüstung Feuerwehr - Altenahr/Kreuzberg</t>
  </si>
  <si>
    <t>Ausrüstung größtenteils zerstört</t>
  </si>
  <si>
    <t>Wehrführer VG Altenahr Linnarz, Frank, Kontakt: frank.linnarz@bonn.de,</t>
  </si>
  <si>
    <t>1033</t>
  </si>
  <si>
    <t>Ausrüstung Feuerwehr - PSA mit Absturzsicherung</t>
  </si>
  <si>
    <t>Gemäß Angaben zur Feuerwehrausrüstung Herr Frank Linnarz, Wehrleiter VG Altenahr. (Email vom 11.07.2022). In den Kosten ist die Ausrüstung von Altenahr (Persönliche Schutzausrüstung mit Absturzsicherung) enthalten.</t>
  </si>
  <si>
    <t>1034</t>
  </si>
  <si>
    <t>Ausrüstung Feuerwehr - Liers</t>
  </si>
  <si>
    <t>Zerstörte Ausrüstung</t>
  </si>
  <si>
    <t>1035</t>
  </si>
  <si>
    <t>Interims-Buswartehäuschen Liers</t>
  </si>
  <si>
    <t>Temporäre Bushaltestelle</t>
  </si>
  <si>
    <t>1036</t>
  </si>
  <si>
    <t>Dorfplatz an der Linde</t>
  </si>
  <si>
    <t>Zerstört sind 2 Bänke, 1 Tisch, 2 Steintafeln, 1 Handschwengelpumpe mit Brunnenschale; beschädigt sind Pflasterbeläge und Begrünung</t>
  </si>
  <si>
    <t>Ortsgemeinde Altenahr</t>
  </si>
  <si>
    <t>Die ursprüngliche Maßnahme (13102003AkI0299) Bushaltestelle wurde wegen inhaltlicher/formeller Fehler gestrichen und mit dieser Maßnahme angepasst neu angelegt.</t>
  </si>
  <si>
    <t>13102039</t>
  </si>
  <si>
    <t>1037</t>
  </si>
  <si>
    <t>Brücke Auschsbach</t>
  </si>
  <si>
    <t>Die Brücke wurde komplett zerstört.</t>
  </si>
  <si>
    <t>Provisorische Maßnahmen wurden durchgeführt. Weitere Maßnahmen sind zu klären.</t>
  </si>
  <si>
    <t>Ortsgemeinde Kesseling</t>
  </si>
  <si>
    <t>1038</t>
  </si>
  <si>
    <t>Versorgungszelt/Notunterkünfte Ahrbrück</t>
  </si>
  <si>
    <t>Nicht zutreffend. Es handelt sich um eine Interimsmaßnahme.</t>
  </si>
  <si>
    <t>Aufstellen eines Versorgungszelts und von Notunterkünften.</t>
  </si>
  <si>
    <t>1047</t>
  </si>
  <si>
    <t>Wiederherstellung von landwirtschaftlichen Flächen</t>
  </si>
  <si>
    <t>Auferdungen führten zu Verunreinigungen und Verdichtungen des Ober- und Unterbodens auf mehreren Flurstücken der Fürstlich von Arenbergische Verwaltung, 1m durchschnittliche Auferdungshöhe auf ca. 39.000 m2</t>
  </si>
  <si>
    <t>Siebung und Auflockerung des Ober- und Unterbodens</t>
  </si>
  <si>
    <t>Fürstlich von Arenbergische Verwaltung</t>
  </si>
  <si>
    <t>1. Beigeordneter Schreier, Gerhard, Kontakt: gerhard.schreier@gmx.de, 0160-97038389</t>
  </si>
  <si>
    <t>1048</t>
  </si>
  <si>
    <t>Stützmauer Bahnhofstr / Mühlengraben inkl. Geländer</t>
  </si>
  <si>
    <t>Die ca. 200m lange und teilweise bis zu 3m hohe Stützmauer inkl. Geländer entlang des Mühlengrabens in Kreuzberg ist teilweise zerstört</t>
  </si>
  <si>
    <t>1049</t>
  </si>
  <si>
    <t>Wiederherstellung der Flächen, die als temp. Verbindung zw. Staufenberg und Münstereifeler Str genutzt wurden</t>
  </si>
  <si>
    <t>Die beiden Flurstücke wurden nach der Flut als temporäre Straße genutzt und die Oberflächen wurden dabei beschädigt.
1753: ca. 350qm
1757: ca. 600qm</t>
  </si>
  <si>
    <t>1051</t>
  </si>
  <si>
    <t>Oberflächenentwässerung Hardtstraße/Etzelenweg</t>
  </si>
  <si>
    <t>Durch Schäden am Wasserabschlag fließt Oberflächenwasser aus einem höher liegendem Wirtschaftsweg in die weiter unten liegende Bebauung (Bereich Hardtstr/Etzelenweg)</t>
  </si>
  <si>
    <t>Wiederherstellung Wasserabschlag</t>
  </si>
  <si>
    <t>1052</t>
  </si>
  <si>
    <t>Projektsteuerung - Erprobungsphase</t>
  </si>
  <si>
    <t>Übergabe des Interimsprojektsteuerers an den beauftragten Projektsteuerer. Einarbeitungsphase sowie Erprobungsphase des beauftragten Projektsteuerers.</t>
  </si>
  <si>
    <t>1078</t>
  </si>
  <si>
    <t>Abbruch Sporthalle (Realschule Plus und Grundschule)</t>
  </si>
  <si>
    <t>Schäden durch die Flut</t>
  </si>
  <si>
    <t>Abbruch der Sporthalle für den Ersatzneubau an der selben Stelle.</t>
  </si>
  <si>
    <t>stellv. Abteilungsleiter Hochbau Schmitz, Harald, Abteilung: Hochbau, Kontakt: harald.schmitz@altenahr.de, 02643/80927</t>
  </si>
  <si>
    <t>Auf Grund der Bauausschuss Entscheidung zu Gunsten eines Neubaus am 19.05.2022 muss die bestehende, stark beschädigte Sporthalle abgerissen werden.</t>
  </si>
  <si>
    <t>1079</t>
  </si>
  <si>
    <t>Provisorische Wärmeversorgung Ahrbrück</t>
  </si>
  <si>
    <t>nicht zutreffend, zwingend notwendige temporäre Maßnahme</t>
  </si>
  <si>
    <t>Monatlichen Mietkosten für die mobilen Heizungsanlagen</t>
  </si>
  <si>
    <t>1080</t>
  </si>
  <si>
    <t>Provisorische Wärmeversorgung Altenahr</t>
  </si>
  <si>
    <t>1081</t>
  </si>
  <si>
    <t>Provisorische Wärmeversorgung Dernau</t>
  </si>
  <si>
    <t>1082</t>
  </si>
  <si>
    <t>Provisorische Wärmeversorgung Hönningen</t>
  </si>
  <si>
    <t>1083</t>
  </si>
  <si>
    <t>Provisorische Wärmeversorgung Kesseling</t>
  </si>
  <si>
    <t>1084</t>
  </si>
  <si>
    <t>Provisorische Wärmeversorgung Mayschoß</t>
  </si>
  <si>
    <t>1085</t>
  </si>
  <si>
    <t>Provisorische Wärmeversorgung Rech</t>
  </si>
  <si>
    <t>1086</t>
  </si>
  <si>
    <t>Ortsgemeinde: Rech - Ortsteil: offen, Rech</t>
  </si>
  <si>
    <t>Temporärer Park- und Wohnmobilplatz</t>
  </si>
  <si>
    <t>Wohnmobilstellplatz an ursprünglicher Stelle in der Nähe des Ahrufers in Rech wurde zerstört</t>
  </si>
  <si>
    <t>Aufbau als temporärer Park- und Wohnmobilplatz (ca. 13x250m, geschottert)</t>
  </si>
  <si>
    <t>1089</t>
  </si>
  <si>
    <t>Pflanzkübel Liers</t>
  </si>
  <si>
    <t>Vier verschollene Pflanzkübel</t>
  </si>
  <si>
    <t>Ersatzneubeschaffung</t>
  </si>
  <si>
    <t>1091</t>
  </si>
  <si>
    <t>Stützmauer Ahr rechtsseitig Kreuzberger Auel / L76</t>
  </si>
  <si>
    <t>Stützmauer rechtsseitig der Ahr an der Kreuzberger Auel / L76 (Flur 8, Flurstück 1409/20) wurde auf einer Länge von ca. 40m beschädigt</t>
  </si>
  <si>
    <t>1092</t>
  </si>
  <si>
    <t>Fußweg oberhalb Bahnhofstr</t>
  </si>
  <si>
    <t>Fußweg oberhalb der Bahnhofstr in Höhe des Wendeplatzes wurde inkl. Stützmauer und Geländer beschädigt, ca. 240 m2</t>
  </si>
  <si>
    <t>1093</t>
  </si>
  <si>
    <t>Wiederherstellung Grünfläche Vummel</t>
  </si>
  <si>
    <t>Grünfläche, ca. 12.000 m2, wurde überflutet. Mutterboden wurde fortgeschwemmt, Schwemmgut, Abfall und Ahrkies hat sich abgelagert.</t>
  </si>
  <si>
    <t>1094</t>
  </si>
  <si>
    <t>Interims Bolzplatz Altenahr</t>
  </si>
  <si>
    <t>Interimsmaßnahme als temp. Ersatz für den zerstörten Bolzplatz in Altenahr, ca. 45x60m, inkl. Geländemodellierung, Rollrasen und 2 Toren</t>
  </si>
  <si>
    <t>1095</t>
  </si>
  <si>
    <t>Wiederherstellung der Flächen, die als temp. Verbindung zw. Kreuzberger Str und Im Auel genutzt wurden</t>
  </si>
  <si>
    <t>Mehrere Flurstücke, die sich zwischen Kreuzberger Straße und Im Auel befinden, wurden nach der Flut als temporäre Straßenverbindung zwischen diesen beiden Straßen genutzt um die Anbindung von Altenburg von der B267 aus sicherzustellen, insgesamt ca. 1000 m2</t>
  </si>
  <si>
    <t>Wiederherstellung der  temporäre Straßenverbindung genutzte Flächen</t>
  </si>
  <si>
    <t>13102040</t>
  </si>
  <si>
    <t>1097</t>
  </si>
  <si>
    <t>Zusammenfassung Maßnahmen: 195+196+197: Gehwege in Kirchsahr</t>
  </si>
  <si>
    <t>195: 1.470 m zerstört, unbefestigt
196: 120 m zerstört, beidseitiger Gehweg
197: 270 m beschädigt, einseitiger Gehweg</t>
  </si>
  <si>
    <t>Zusammenfassung Maßnahmen (siehe Maßnahmen 13102040AkI0195 + 13102040AkI0196 + 13102040AkI0197)</t>
  </si>
  <si>
    <t>1098</t>
  </si>
  <si>
    <t>Zinsen für Vorfinanzierung von Förderzuschüssen</t>
  </si>
  <si>
    <t>1099</t>
  </si>
  <si>
    <t>Rückforderung Soforthilfe 2021</t>
  </si>
  <si>
    <t>13102036</t>
  </si>
  <si>
    <t>1101</t>
  </si>
  <si>
    <t>Mehrkosten Tiefbauarbeiten Kalenborn</t>
  </si>
  <si>
    <t>Mehrkosten durch dringend erforderliche temporäre Maßnahmen</t>
  </si>
  <si>
    <t>1102</t>
  </si>
  <si>
    <t>Alter Bärenbach - 2 Bachdurchlässe (Wirtschaftsweg)</t>
  </si>
  <si>
    <t>Vorbecken verlandet, Verrohrung verschlossen, Mauer unterspült, teilweise eingestürzt, starke Tiefenerosion unter Absturz / Vorbecken verlandet, Rohrleitung mit Sedimenten verstopft, unter Absturz starke Tiefenerosion</t>
  </si>
  <si>
    <t>Vorbecken wiederherstellen, Grobrechen einbauen, Geröllfang und Verrohrung erneuern, Mauer sanieren, Steinschüttung unter Absturz wiederherstellen / Verrohrung freispülen, Vorbecken wiederherstellen, Grobrechen, Steinschüttung unter Absturz herstellen</t>
  </si>
  <si>
    <t>1103</t>
  </si>
  <si>
    <t>Auelsbach - Bachdurchlass (Wirtschaftsweg)</t>
  </si>
  <si>
    <t>Vorbecken durch Sedimente verlandet, Notüberlauf mit Raubettgerinne zerstört / Verrohrung mit Sedimenten verschlossen, Böschung abgerissen</t>
  </si>
  <si>
    <t>Vorbecken wiederherstellen, Notentlastung wiederherstellen, Raubettgerinne wiederherstellen / Durchgängigkeit der Verrohrung wiederherstellen, Böschung stabilisieren</t>
  </si>
  <si>
    <t>Ortsgemeinde Mayschoss MA</t>
  </si>
  <si>
    <t>1104</t>
  </si>
  <si>
    <t>Dorfbach - Bachdurchlass (Wirtschaftsweg)</t>
  </si>
  <si>
    <t>Ehem. Vorbecken durch Sedimente verlandet, Ablauf außer Funktion</t>
  </si>
  <si>
    <t>Vorbecken räumen, Ablauf und Gerinne wiederherstellen</t>
  </si>
  <si>
    <t>1113</t>
  </si>
  <si>
    <t>Brauchwasserversorgung "Wilson Quelle Mirbach"</t>
  </si>
  <si>
    <t>stark beschädigt</t>
  </si>
  <si>
    <t>1) Erneuerung des Rohrauslasses am Stollen
2) Verlegung der Wasserleitung bis zum Reservoir
3) Neubau des Reservoirs inkl. Abdeckung
4) Verlegung der Wasserleitung bis zum Dorfplatz Brück
5) Erneuerung der Wasserentnahme inkl. Einlauf am Dorfplatz</t>
  </si>
  <si>
    <t>Neue Maßnahme, Bezeichnung geändert
Teilplan und Förderziffer entsprechend Auskunft MKUEM (siehe Maßnahme 13102002WA1012)</t>
  </si>
  <si>
    <t>Aufarbeitung, Strukturierung und Zuweisung angefallener Rechnungen</t>
  </si>
  <si>
    <t>Abwasserwerk Mittelahr - Werkleiter - Vertreter des Eigenbetriebes im Rechtsverkehr, Wirtschafts- und Erfolgspläne, Entgeltkalkulation, Bilanzen Dismon, Peter, Kontakt: peter.dismon@altenahr.de, 02643 809 19</t>
  </si>
  <si>
    <t>Zusammenfassung Maßnahmen (siehe Maßnahmennummer 13102000WA1074)</t>
  </si>
  <si>
    <t>Zusammenfassung Maßnahmen (siehe Maßnahmennummer 13102000WA1076)</t>
  </si>
  <si>
    <t>Zusammenfassung Maßnahmen (siehe Maßnahmennummer 13102000WA1028)</t>
  </si>
  <si>
    <t>Zusammenfassung Maßnahme (siehe Maßnahmennummer 13102000WA1076)</t>
  </si>
  <si>
    <t>Stellv. Werkleiter Abwasserwerk Heuser, Frank, Kontakt: frank.heuser@altenahr.de, 02643 809 20 u. 0177/275 7606</t>
  </si>
  <si>
    <t>Zusammenfassung Maßnahmen (siehe Maßnahmennummer 13102000WA1027)</t>
  </si>
  <si>
    <t>Zusammenfassung Maßnahmen (siehe Maßnahmennummer 13102000WA1072)</t>
  </si>
  <si>
    <t>Zusammenfassung Maßnahmen (siehe Maßnahmennummer 13102000WA1073)</t>
  </si>
  <si>
    <t>Schadenssumme geändert</t>
  </si>
  <si>
    <t>Zusammenfassung Maßnahmen (siehe Maßnahmennummer 13102000WA1075)</t>
  </si>
  <si>
    <t>Erhöhte Betriebskosten</t>
  </si>
  <si>
    <t>Zusammenfassung Maßnahmen (siehe Maßnahmennummer 13102000WA1071)</t>
  </si>
  <si>
    <t>Zusammenfassung Maßnahmen (siehe Maßnahmennummer 13102000WA1025)</t>
  </si>
  <si>
    <t>1012</t>
  </si>
  <si>
    <t>Notwasserversorgung "Wilson Quelle Mirbach"</t>
  </si>
  <si>
    <t>1025</t>
  </si>
  <si>
    <t>Abwasserwerk Mittelahr - Ortsteil: offen, Liers, Hönningen, Brück, Pützfeld, Kreuzberg, Altenburg, Altenahr, Reimerzhoven, Laach, Mayschoß</t>
  </si>
  <si>
    <t>Zusammenfassung Maßnahme: 0033+0034: Wiederherstellung Verbindungssammler Mittelahr</t>
  </si>
  <si>
    <t>1027</t>
  </si>
  <si>
    <t>Abwasserwerk Mittelahr - Ortsteil: Liers, Hönningen</t>
  </si>
  <si>
    <t>Zusammenfassung Maßnahme: 0010+0011- Wiederherstellung der Ortskanalisation Hönningen &amp; Liers inkl. Hausanschlüsse</t>
  </si>
  <si>
    <t>1028</t>
  </si>
  <si>
    <t>Zusammenfassung Maßnahme: 0003+0028- Kläranlage Mayschoß  &amp; Ahrquerung zu KA Mayschoß</t>
  </si>
  <si>
    <t>1050</t>
  </si>
  <si>
    <t>Temporäre Müllentsorgung OG Rech</t>
  </si>
  <si>
    <t>1060</t>
  </si>
  <si>
    <t>1061</t>
  </si>
  <si>
    <t>1062</t>
  </si>
  <si>
    <t>1063</t>
  </si>
  <si>
    <t>1064</t>
  </si>
  <si>
    <t>1065</t>
  </si>
  <si>
    <t>1066</t>
  </si>
  <si>
    <t>1071</t>
  </si>
  <si>
    <t>Abwasserwerk Mittelahr - Ortsteil: Kirchsahr, Burgsahr, Binzenbach, Kreuzberg, Obliers, Liers, Plittersdorf, Krälingen</t>
  </si>
  <si>
    <t>Zusammenfassung Maßnahmen 0031+0032+0035+0036+0037: Wiederherstellung der Verbindungssammler im Sahrtal</t>
  </si>
  <si>
    <t>1072</t>
  </si>
  <si>
    <t>Abwasserwerk Mittelahr - Ortsteil: Brück, Ahrbrück, Pützfeld</t>
  </si>
  <si>
    <t>Zusammenfassung Maßnahmen 0012+0013+0014: Wiederherstellung der Ortskanalisation Ortsgemeinde Ahrbrück</t>
  </si>
  <si>
    <t>1073</t>
  </si>
  <si>
    <t>Abwasserwerk Mittelahr - Ortsteil: Kreuzberg, Altenahr, Altenburg, Reimerzhoven</t>
  </si>
  <si>
    <t>Zusammenfassung Maßnahmen 0015+0016+0017+0021: Wiederherstellung Ortskanalisation Ortsgemeinde Altenahr</t>
  </si>
  <si>
    <t>1074</t>
  </si>
  <si>
    <t>Abwasserwerk Mittelahr - Ortsteil: Altenahr, Liers, Hönningen, Brück, Pützfeld, Kreuzberg, Altenburg</t>
  </si>
  <si>
    <t>1075</t>
  </si>
  <si>
    <t>Abwasserwerk Mittelahr - Ortsteil: Altenahr, Mayschoß, Brück, Marienthal, Dernau</t>
  </si>
  <si>
    <t>Zusammenfassung Maßnahmen 0024+0025+0026+0027+0029</t>
  </si>
  <si>
    <t>1076</t>
  </si>
  <si>
    <t>Abwasserwerk Mittelahr - Ortsteil: Hönningen, Ahrbrück, Pützfeld, Kreuzberg, Mayschoß, Altenahr, Verbandsgemeinde</t>
  </si>
  <si>
    <t>Zusammenfassung Maßnahmen 0002+0005+0006+0007+0008+0009+0030: Wiederaufbau der Abwasserreinigung in der VGA Altenahr Wiederaufbau der Abwasserreinigung in der VGA Altenahr</t>
  </si>
  <si>
    <t>1088</t>
  </si>
  <si>
    <t>Ersatzbeschaffung Labor, Geräte und Ausrüstungsgegenstände für Kläranlage Altenahr</t>
  </si>
  <si>
    <t>1096</t>
  </si>
  <si>
    <t>Kanalanschluss B257 - Kalenborner Höhe für Interims Apotheke/hausärztliche Versorgung</t>
  </si>
  <si>
    <t>Neue Maßnahme
Teilplan geändert entsprechend Auskunft MKUEM (siehe Maßnahmen 13102002AkI1113)</t>
  </si>
  <si>
    <t>Mischwasser: 10909m DN200-600 teilweise zerstört, beschädigt oder verstopft (0033)
Mischwasser:  2464m DN250-800 teilweise zerstört, beschädigt oder verstopft (0034)</t>
  </si>
  <si>
    <t>Kamerabefahrung, Spülung, Reinigung, Wiederherstellung</t>
  </si>
  <si>
    <t>Zusammenfassung Maßnahmen (siehe Maßnahmennummer 13102000WA0033 + 13102000WA0034)</t>
  </si>
  <si>
    <t>Schmutzwasser: 712m DN200; Regenwasser: 432m DN250 teilweise zerstört, beschädigt oder verstopft (0010)
Schmutzwasser: 852m DN200-400; Regenwasser: 1049m DN300-DN1200; Mischwasser: 272m DN350-DN1800 teilweise zerstört, beschädigt oder verstopft (0011)</t>
  </si>
  <si>
    <t>Zusammenfassung Maßnahmen (siehe Maßnahmennummer 13102000WA0010 + 13102000WA0011)</t>
  </si>
  <si>
    <t>Form des Wiederaufbaus ist zu klären (0003)
Wiederherstellung (0028)</t>
  </si>
  <si>
    <t>Zusammenfassung Maßnahmen (siehe Maßnahmennummer 13102000WA0003 + 13102000WA0028)</t>
  </si>
  <si>
    <t>Nach der Flut wurden aus hygienischen Gründen Inhalte von Kühltruhen und andere verderbliche Lebensmittel an mehreren Stellen im Wald vergraben</t>
  </si>
  <si>
    <t>Der Inhalt der temporären Deponien muss entsorgt werden und die Fläche wiederhergestellt werden.</t>
  </si>
  <si>
    <t>Teilplan und Förderziffer geändert,
Teilplan angepasst (siehe Maßnahme 13102002AkI0561)</t>
  </si>
  <si>
    <t>Teilplan angepasst (siehe Maßnahme 13102003AkI0300)</t>
  </si>
  <si>
    <t>Teilplan angepasst (siehe Maßnahme 13102017AkI0404)</t>
  </si>
  <si>
    <t>Teilplan angepasst (siehe Maßnahme 13102029AkI0131)</t>
  </si>
  <si>
    <t>Teilplan angepasst (siehe Maßnahme 13102040AkI0193)</t>
  </si>
  <si>
    <t>Teilplan angepasst (siehe Maßnahme 13102049AkI0486)</t>
  </si>
  <si>
    <t>Ortgemeinde Rech RE</t>
  </si>
  <si>
    <t>Teilplan angepasst (siehe Maßnahme 13102068AkI0235)</t>
  </si>
  <si>
    <t>Schäden siehe Maßnahmen 0031+0032+0035+0036+0037</t>
  </si>
  <si>
    <t>Zusammenfassung Maßnahmen (siehe Maßnahmennummer 13102000WA0031 + 13102000WA0032 + 13102000WA0035 + 13102000WA0036 + 13102000WA0037)</t>
  </si>
  <si>
    <t>Schäden siehe Maßnahmen 0012+0013+0014</t>
  </si>
  <si>
    <t>Zusammenfassung Maßnahmen (siehe Maßnahmennummer 13102000WA0012 + 13102000WA0013 + 13102000WA0014)</t>
  </si>
  <si>
    <t>Schäden siehe Maßnahmen 0015+0016+0017+0021</t>
  </si>
  <si>
    <t>Abwasserwerk Mittelahr AW</t>
  </si>
  <si>
    <t>Zusammenfassung Maßnahmen (siehe Maßnahmennummer 13102000WA0015 + 13102000WA0016 + 13102000WA0017 + 13102000WA0021)</t>
  </si>
  <si>
    <t>Anlagentechnik beschädigt, verschlammt (0024+0025+0026+0027)
Anlagentechnik zerstört (0029)</t>
  </si>
  <si>
    <t>Reinigung und Austausch Anlagentechnik (0024+0025+0026+0027)
Wiederherstellung (0029)</t>
  </si>
  <si>
    <t>Zusammenfassung Maßnahmen (siehe Maßnahmennummer 13102000WA0024 + 13102000WA0025 + 13102000WA0026 + 13102000WA0027 + 13102000WA0029)</t>
  </si>
  <si>
    <t>nicht zutreffend
Erhöhte Betriebskosten</t>
  </si>
  <si>
    <t>Siehe Maßnahmen 0002+0005+0006+0007+0008+0009</t>
  </si>
  <si>
    <t>Zusammenfassung Maßnahmen (siehe Maßnahmennummer 13102000WA0002 + 13102000WA0005 + 13102000WA0006 + 13102000WA0007 + 13102000WA0008 + 13102000WA0009 + 13102000WA0030)</t>
  </si>
  <si>
    <t>Das komplette bewegliche Anlagevermögen der Kläranlage Altenahr wurde zerstört</t>
  </si>
  <si>
    <t>Ersatzbeschaffung Labor, Geräte und Ausrüstungsgegenstände für die Kläranlage Altenahr</t>
  </si>
  <si>
    <t>Abwasserwerk Mittelahr</t>
  </si>
  <si>
    <t>Anschluß der Interims Apotheke/hausärztliche Versorgung auf der Kalenborner Höhe an den Abwasserkanalanschluss in der B257</t>
  </si>
  <si>
    <t>Zusammenfassung Maßnahmen (siehe 13102000HuW1029)</t>
  </si>
  <si>
    <t>Zusammenfassung Maßnahmen (siehe Maßnahme 13102000HuW1029)</t>
  </si>
  <si>
    <t>Zusammenfassung Maßnahme (siehe Maßnahmennummer 13102039HuW1070)</t>
  </si>
  <si>
    <t>Zusammenfassung Maßnahme (Siehe Maßnahme 13102047HuW1030)</t>
  </si>
  <si>
    <t>Zusammenfassung Maßnahme (siehe Maßnahme 13102029HuW1030)</t>
  </si>
  <si>
    <t>offener Bachlauf entlang Herrenweise in Liers beschädigt, ca. 350m innerorts und 500m außerorts</t>
  </si>
  <si>
    <t>Bezeichnung geändert (Länge vergrößert), Aufbaumaßnahme geändert, Schadenssumme geändert
Zusammenfassung Maßnahme (siehe Maßnahmennummer 
13102029HuW1067)</t>
  </si>
  <si>
    <t>Zusammenfassung Maßnahmen (siehe Maßnahmennummer 
13102029HuW1068)</t>
  </si>
  <si>
    <t>Bezeichnung geändert
Zusammenfassung Maßnahme (siehe Maßnahmenummer 13102029HuW1068)</t>
  </si>
  <si>
    <t>Zusammenfassung Maßnahmen (siehe Maßnahmennummer 
13102029HuW1067)</t>
  </si>
  <si>
    <t>Maßnahme kann entfallen, da bereits über 13102000HuW0002 13102000HuW0003 abgedeckt</t>
  </si>
  <si>
    <t>Bezeichnung geändert, "Beginn erfolgt", geändert, Maßnahme entfällt, da es sich um Wirtschafsweg handelt</t>
  </si>
  <si>
    <t>Zusammenfassung Maßnahmen (siehe Maßnahme 13102040HuW1031)</t>
  </si>
  <si>
    <t>Zusammenfassung Maßnahmen (siehe Maßnahme 13102003HuW1031)</t>
  </si>
  <si>
    <t>Bezeichnung geändert
Zusammenfassung Maßnahme (siehe Maßnahmennummer 13102002HuW1069)</t>
  </si>
  <si>
    <t>Zusammenfassung Maßnahme (siehe Maßnahmennummer 13102002HuW1070)</t>
  </si>
  <si>
    <t>Zusammenfassung Maßnahmen (siehe Maßnahmennummer 13102002HuW1069)</t>
  </si>
  <si>
    <t>Seifen ohne Namen (zwischen Bahnhofstraße und Verlängerung Linder Weg) - Gewässer</t>
  </si>
  <si>
    <t>Zusammenfassung Maßnahme 0003+0002: Geländemodellierung und Renaturierung Gewässer 3. Ordnung (außerorts)</t>
  </si>
  <si>
    <t>13102047_13102029</t>
  </si>
  <si>
    <t>Zusammenfassung Maßnahme 0012+0014: Wiederherstellung Liersbach (innerörtlich)</t>
  </si>
  <si>
    <t>13102040 + 13102003</t>
  </si>
  <si>
    <t>Zusammenfassung Maßnahme 0021 + 0029: Sahrbach in Kirchsahr und Kreuzberg</t>
  </si>
  <si>
    <t>Zusammenfassung Maßnahmen 0015+0018: Zippelsbach inklusive Rückhaltebecken</t>
  </si>
  <si>
    <t>Zusammenfassung Maßnahmen 0016+0017: Mühlengraben inklusive Zulaufbauwerk</t>
  </si>
  <si>
    <t>Zusammenfassung Maßnahmen 0041+0043: kleine Bachläufe OG Ahrbrück</t>
  </si>
  <si>
    <t>Zusammenfassung Maßnahmen 0008+0042+0010: Wiederherstellung Kesselinger/Staffeler Bach (innerörtlich)</t>
  </si>
  <si>
    <t>Wiederherstellung weiterer kleinerer Bachläufe in der VG Altenahr (außerörtlich)</t>
  </si>
  <si>
    <t>Böschungssicherung unterhalb Ahrradweg (gegenüber Sportplatz Hönningen)</t>
  </si>
  <si>
    <t>Auelsbach (in Mayschoß) - Gewässer</t>
  </si>
  <si>
    <t>Mirbach - Bereich Auslass Ablaufverrohrung Kläranlage Lind</t>
  </si>
  <si>
    <t>Alter Bärenbach - Vorbecken und Einlaufbauwerk</t>
  </si>
  <si>
    <t>Junger Bärenbach - Bachverrohrung unter ehem. Müllkippe, inkl. Vorbecken, Einlauf- und Auslassbauwerk</t>
  </si>
  <si>
    <t>Hochthürner Bach - Vorbecken und Einlaufbauwerk</t>
  </si>
  <si>
    <t>Wollenstockgraben - Tiefenerosion und Auflandungen</t>
  </si>
  <si>
    <t>Reitzenbach - Vorbecken, Einlaufbauwerk und Notentlastung</t>
  </si>
  <si>
    <t>beschädigt, ca. 250m</t>
  </si>
  <si>
    <t>Flora an Bachläufen (außerorts) weggeschwemmt (0002)
Bachläufe -und Böschungen weggeschwemmt (0003)</t>
  </si>
  <si>
    <t>Renaturierung und Rekultivierung von Bachläufen (außerorts) (0002)
Geländemodellierung an Bachläufen (Gewässer 3. Ordnung) (0003)</t>
  </si>
  <si>
    <t>Zusammenfassung Maßnahmen (siehe Maßnahmennummer 13102000HuW0002 + 13102000HuW0003)</t>
  </si>
  <si>
    <t>Diverse Schäden an Bachläufen, Böschungen und Ufern innerhalb der Ortslage Obliers (0012) &amp; Liers (0014)</t>
  </si>
  <si>
    <t>Ortsgemeinde Lind Li, 
Ortsgemeinde Hönningen HO</t>
  </si>
  <si>
    <t>Zusammenfassung Maßnahmen (siehe Maßnahmennummer 13102047HuW0012 + 13102029HuW0014)</t>
  </si>
  <si>
    <t>Diverse Schäden an den Bachläufen, Böschungen und Ufern innerhalb der Ortslagen Kirchsahr, Binzenbach, Burgsahr (0021) sowie Kreuzberg (0029)</t>
  </si>
  <si>
    <t>Wiederherstellung Bachlauf über die gesamte Strecke</t>
  </si>
  <si>
    <t>Ortgemeinde Kirchsahr KI
Ortgemeinde Altenahr AA</t>
  </si>
  <si>
    <t>Zusammenfassung Maßnahmen (siehe Maßnahmennummern 13102040HuW0021 + 13102003HuW0029)</t>
  </si>
  <si>
    <t>Ortgemeinde Kirchsahr KI</t>
  </si>
  <si>
    <t>Teilplan angepasst (siehe Maßnahme 13102040HuW220)</t>
  </si>
  <si>
    <t>Teilplan angepasst (siehe Maßnahme 13102040AkI221)</t>
  </si>
  <si>
    <t>Teilplan angepasst (siehe Maßnahme 13102002AkI0562)</t>
  </si>
  <si>
    <t>Ortgemeinde Ahrbrück AB</t>
  </si>
  <si>
    <t>Teilplan angepasst (siehe Maßnahme 13102002AkI0563)</t>
  </si>
  <si>
    <t>Teilplan angepasst (siehe Maßnahme 13102003AkI0385)</t>
  </si>
  <si>
    <t>Rohrdurchlass DN 1000 unter B267 zerstört, ca. 10 m</t>
  </si>
  <si>
    <t>Teilplan angepasst (Siehe Maßnahme 13102068AkI0241)</t>
  </si>
  <si>
    <t>Teilplan angepasst (siehe Maßnahme 13102011AkI0182)</t>
  </si>
  <si>
    <t>Teilplan angepasst (siehe Maßnahme 13102017AkI0436)</t>
  </si>
  <si>
    <t>Teilplan und Förderziffer angepasst (siehe Maßnahme 13102068AkI0249)</t>
  </si>
  <si>
    <t>Teilplan und Förderziffer angepasst (siehe Maßnahme 13102017AkI0416)</t>
  </si>
  <si>
    <t>offener Bachlauf entlang Herrenweise in Liers beschädigt, ca. 350m innerorts und 500m außerorts (0015)
Zerstört (0018)</t>
  </si>
  <si>
    <t>Ortgemeinde Hönningen HO</t>
  </si>
  <si>
    <t>Zusammenfassung Maßnahmen (siehe Maßnahmennummer 13102029HuW0015 + 13102029HuW0018)</t>
  </si>
  <si>
    <t>verschlammt, verstopft, ca. 1100 m (0016)
beschädigt (0017)</t>
  </si>
  <si>
    <t>Bachlauf reinigen und wiederherstellen (0016)
Wiederherstellung (0017)</t>
  </si>
  <si>
    <t>Ortgemeinden Hönningen HO</t>
  </si>
  <si>
    <t>Zusammenfassung Maßnahmen (siehe Maßnahmennummer 13102029HuW0016 + 13102029HuW0017)</t>
  </si>
  <si>
    <t>Diverse Schäden an Bachläufen, Böschungen und Ufern in der OG Ahrbrück (insgesamt 16310m) (siehe Maßnahme 0041)
300 m Uferbefestigung mit Natursteinverblendung beschädigt (0043)</t>
  </si>
  <si>
    <t>Wiederherstellung Bachlauf über gesamte Strecke (0041)
Wiederherstellung (0043)</t>
  </si>
  <si>
    <t>Zusammenfassung Maßnahmen (siehe Maßnahmennummer 13102002HuW0041 + 13102002HuW0042)</t>
  </si>
  <si>
    <t>Schäden siehe Maßnahmen 0008, 0042, 0010</t>
  </si>
  <si>
    <t>Ortsgemeinde Kesseling KE
Ortsgemeinde Ahrbrück AB</t>
  </si>
  <si>
    <t>Zusammenfassung Maßnahmen (siehe Maßnahmennummer 13102030HuW0008 + 13102039HuW0010 + 13102002HuW0042)</t>
  </si>
  <si>
    <t>Diverse Schäden an Bachläufen, Böschungen und Ufern (außerorts, insgesamt ca. 17.100m):
Auelsbach (Ahr, MA): 1.200m
Bärenbach (Ahr, RE): 1.600m
Bodenbach (Rossbach, AA): 1.700m
Börmichsbach (Liersbach, LI): 500m
Bruchseifen (Sahrbach, LI): 1.100m
Euzemichbach (Kesselinger Bach, KE): 1.600m
Haltemichbach (Sahrbach, BE): 2.700m
Hirschbach (Kesselinger Bach, AB): 900m
Käsbach (Sahrbach, LI): 2.100m
Rossbach (Ahr, AA): 2.200m
Schweppichbach (Kesselinger Bach, KE): 1.500m</t>
  </si>
  <si>
    <t>Wiederherstellung Bachlauf (Gewässer 3. Ordnung)</t>
  </si>
  <si>
    <t>Verbandsgemeinde Altenahr VGA</t>
  </si>
  <si>
    <t>Böschung über einer Länge von ca. 200m und bis zum ca. 10m höher gelegenen Ahrradweg weggerissen, inkl. Bruchsteinstützmauer in Teilbereichen</t>
  </si>
  <si>
    <t>Böschungswiederherstellung</t>
  </si>
  <si>
    <t>Ortsgemeinde Hönningen HÖ</t>
  </si>
  <si>
    <t>Teilplan angepasst (siehe Maßnahme 13102029AkI0133)</t>
  </si>
  <si>
    <t>Diverse Schäden an Bachläufen, Böschungen, Ufern und Bachverrohrungen innerhalb der Ortslage Mayschoß, ca. 700 m</t>
  </si>
  <si>
    <t>Wiederherstellung Bachlauf und diverse Verrohrungen</t>
  </si>
  <si>
    <t>Auslauf Kläranlage nicht durchgängig, Tiefkolk, Weg zerstört, extreme Tiefenerosion, Uferböschung stark erodiert, Auslaufbauwerk beschädigt</t>
  </si>
  <si>
    <t>Kolk auffüllen, Weg wiederherstellen, Böschung befestigen, Sohle anheben, Verrohrung freispülen, Auslaufbauwerk befestigen</t>
  </si>
  <si>
    <t>Einlaufbauwerk und Raubettgerinne zerstört, Vorbecken durch Sedimente verlandet, Notentlastungen zerstört</t>
  </si>
  <si>
    <t>Vorbecken räumen, Notüberläufe instandsetzen, Raubettgerinne wieder herstellen, Einlaufbauwerk instandsetzen, Grobrechen einbauen</t>
  </si>
  <si>
    <t>Vorbecken oberhalb Ortslage verlandet, Einlaufbauwerk, Verrohrung  und Grobrechen zerstört, Verrohrung zu groß, Absturzhöhe Auslauf mit &gt;5m zu groß, fehlende Energievernichtung am Auslauf</t>
  </si>
  <si>
    <t>Grobrechen einbauen, Vorbecken wieder freilegen, Geröllfang und Einlaufbauwerk mit Drossel wiederherstellen, Notüberlauf mit Raubettgerinne und Energievernichtung am Auslauf herstellen</t>
  </si>
  <si>
    <t>Retentionsraum/Vorbecken verlandet, Raubettgerinne aufgelöst, Einlaufbauwerk zerstört</t>
  </si>
  <si>
    <t>Vorbecken und Retentionsflächen wiederherstellen, Geröllfang und Einlaufbauwerk mit Rechen und Raubettgerinne ersetzen</t>
  </si>
  <si>
    <t>ca. 700m Gewässerlänge, Tiefenerosion, Auflandung durch Sedimente, Einlaufbauwerk zerstört, Verrohrung an L85 nicht durchgängig (LBM)</t>
  </si>
  <si>
    <t>Auflandung abtragen, Einlaufbauwerk mit Rechen ersetzen, Geröllfang einbauen</t>
  </si>
  <si>
    <t>Talsohle massiv aufgefüllt, Notentlastung fehlt,  Einlaufbauwerk nicht fachgerecht, Grobrechen fehlt</t>
  </si>
  <si>
    <t>Einlaufbauwerk mit Rechen ersetzen, Grobrechen einbauen, Notentlastung herstellen</t>
  </si>
  <si>
    <t>gesamtes Kellergeschoss und gesamte Haustechnik unter Wasser, Erdgeschossboden Bürgerbüro überflutet, Erdgeschossbereiche Sozialamt überflutet, Zwei Aufzüge zerstört, Lüftungsanlage Sitzungsraum Totalschaden. 
Keller geräumt und entschlammt.</t>
  </si>
  <si>
    <t>Konkretisierung Schadensbeschreibung</t>
  </si>
  <si>
    <t>Keller leicht geflutet, Heizung defekt</t>
  </si>
  <si>
    <t>Sanierung der betroffenen Kellerbereiche, provisorische Notbeheizung, Umstellung der Heizung auf Fernwärme</t>
  </si>
  <si>
    <t>Konkretisierung Schadensbeschreibung und Aufbaumaßnahmen</t>
  </si>
  <si>
    <t>Beseitigung von Wasserschäden an Wänden und Böden. Fenster und Türen erneuern. Beseitigung von Wasserschäden an technischen Anlagen. Erneuerung von Elektrounterverteilung und Heizungsanlage</t>
  </si>
  <si>
    <t>Konkretisierung Aufbaumaßnahmen</t>
  </si>
  <si>
    <t>betragliche Änderung; Abweichung von Bewilligungssumme wegen ungeklärter Vorsteuerabzugsberechtigung</t>
  </si>
  <si>
    <t>Erneuerung von Böden und Wänden. Sanitär und Elektroanlagen müssen ausgetauscht werden. Erneuerung Aufzuganlage</t>
  </si>
  <si>
    <t>UG und EG müssen umfangreich saniert werden. Haustechnik, BMA, Heizung und Elektro müssen erneuert werden. Wand-, Decken- und Bodenbeläge müssen erneuert werden; Anlage barrierefreier Zugänge zu den Unterrichtsräumen im Untergeschoss</t>
  </si>
  <si>
    <t>Anpassung Bewilligungssumme</t>
  </si>
  <si>
    <t>Erneuerung der kompletten Haustechnik im UG und EG, Fassade, Fenster, Türen, Dämmung, Brandnschutztüren, Wand-, Boden- und Deckenbeläge erneuen. ELT, Heizung und Sprachalamierung müssen erneuert werden. Hochwasserschutz ist erforderlich, somit Umverlegung von technischen Installationen und Fachräumen; Neuausstattung Mensa, naturwissenschaftliche Räume und Ersatzbeschaffung Mobiliar</t>
  </si>
  <si>
    <t>Erneuerung Wandputz, Erneuerung Estrich und Bodenbelag, Erneuerung Sanitäranlagen und Elektro, Tusch von Türen und Fenstern; Erneuerung der Veranstaltungstechnik zur Wiederinbetriebnahme als Versammlungsstätte</t>
  </si>
  <si>
    <t>Haustechnik muss ersetzt werden, ELT und Aufzug ebenfalls. BMA und EMA Instand setzten. Schäden am Boden und Wänden im EG und UG beseitigen; Neuaufbau der Kitaräume in EG und Tiefpaterre unter Berücksichtigung der Vorgaben Hochwasserschutz und Kitagesetz</t>
  </si>
  <si>
    <t>Anpassung der Bewilligungssumme</t>
  </si>
  <si>
    <t>Untergeschoss komplett geflutet, Haustechnik komplett zerstört. Fassadenelemente im UG zerstört. Bauwagen muss generalsaniert werden.</t>
  </si>
  <si>
    <t>Ersatzneubau für 4 Gruppen sowie Erweiterung um weitere zwei Gruppen zur Abdeckung des gestiegenen Bedarfs</t>
  </si>
  <si>
    <t>Konkretisierung Aufbaumaßnahmen, betragliche Änderungen</t>
  </si>
  <si>
    <t xml:space="preserve"> Ersatzneubau für 3 Gruppen sowie Erweiterung um eine weitere Gruppe zur Abdeckung des gestiegenen Bedarfs; Abbruch des totalbeschädigten Bestandsgebäudes mit Nebengebäuden zur Herstellung des Baufeldes für Ersatzneubau</t>
  </si>
  <si>
    <t>Ersatzneubau für 7 Gruppen sowie Erweiterung um eine weitere Gruppe zur Abdeckung des gestiegenen Bedarfs</t>
  </si>
  <si>
    <t>Wiederherstellung zur Wiederaufnahme der ursprünglichen Nutzung im Rahmen der freien Jugendarbeit</t>
  </si>
  <si>
    <t>Kellergeschoss komplett geflutet, Erdgeschossaal unter Wasser</t>
  </si>
  <si>
    <t>Konkretisierung Schadensbeschreibung, betragliche Änderung</t>
  </si>
  <si>
    <t>Saalfläche geflutet, Heizung und Haustechnik komplett zerstört, Fenster und Eingangstüren zerstört</t>
  </si>
  <si>
    <t>Putz und Estrich müssen erneuert werden, Boden- und Wandbeläge erneuern. Elektro, Heizung und Sanitär erneuern</t>
  </si>
  <si>
    <t>Konkretisierung Schadensbeschreibung und Aufbaumaßnahmen, Anpassung Bewilligungssumme</t>
  </si>
  <si>
    <t>betragliche Ändeurng</t>
  </si>
  <si>
    <t>große Schäden an Mauerwerk, Dach und Ausstattung</t>
  </si>
  <si>
    <t>Wiederaufbau der geschädigten Bereiche, Ersatzbeschaffung Einrichtung</t>
  </si>
  <si>
    <t>Totalschaden rechte Gebäudehälfte, Wasser- und Schlammschäden in der linken Gebäudehälfte, Eingangstor zerstört, Folgeschäden durch Nutzung im Rahmen der freiwilligen Hilfe</t>
  </si>
  <si>
    <t>Wiederherstellung des verbliebenen Gebäudeteils</t>
  </si>
  <si>
    <t>Wohnhaus (Okuja), Mittelstraße 31</t>
  </si>
  <si>
    <t>Untergeschoss und Erdgeschoss geflutet, Haustechnik (Heizung, Sanitär, Elektro) Totalschaden</t>
  </si>
  <si>
    <t>Sanierung des Gebäudes</t>
  </si>
  <si>
    <t>Konkretisierung Schadensbeschreibung und Aufbaumaßnahmen; Ergänzung Maßnahmenbezeichnung</t>
  </si>
  <si>
    <t>Flüchtlingsunterkunft, Göppinger Straße 10</t>
  </si>
  <si>
    <t>Beseitigung von Wasserschäden im und um das Gebäude. Heizungsanlage Instand setzen; Instandsetzung der Wohnbereiche zur Wiederaufnahme der Nutzung zu besonderen Wohnzwecken oder Förderwohnungsbau</t>
  </si>
  <si>
    <t>Konkretisierung  Aufbaumaßnahmen; Ergänzung Maßnahmenbezeichnung</t>
  </si>
  <si>
    <t>wirtschaftlicher Totalschaden gemäß Gutachten, Bädertechnik komplett zerstört, Innensauna einsturzgefährdet</t>
  </si>
  <si>
    <t>Wiederherstellung durch Pächter</t>
  </si>
  <si>
    <t>Konkretisierung Aufbaumaßnahme</t>
  </si>
  <si>
    <t>Neuerrichtung im Rahmen einer neuen Badkonzeption</t>
  </si>
  <si>
    <t>Alte Aussegnungshalle wirtschaftlicher Totalschaden gemäß Gutachten; Alte Kapelle stark geschädigt im Mauerwerk, teilweise nicht zu erhalten</t>
  </si>
  <si>
    <t>Neubau einer Aussegnungshalle unter Berücksichtigung aktueller Nutzungsanforderungen; Alte Kapelle: Sanierung des Gebäudes und Teilrückbau der überfluteten Bereiche in Abstimmung mit der Denkmalpflege</t>
  </si>
  <si>
    <t>Konretisierung Schadensbeschreibung und Aufbaumaßnahmen</t>
  </si>
  <si>
    <t>Keller und EG geflutet, Haustechnik komplett zerstört; Folgeschäden durch Nutzung im Rahmen der freiwilligen Fluthilfe, öffentliche Toiletten im Gebäude Totalschaden</t>
  </si>
  <si>
    <t>Beseitigung von Wasserschäden in und um das Gebäude. Erneuerung der technischen Anlagen sowie Sanitäranlagen; alternativ: Ersatzneubau im Rahmen eines Gesamtnutzungskonzeptes des Quartiers</t>
  </si>
  <si>
    <t>Bündelung in Maßnahme:
13100700AkI199</t>
  </si>
  <si>
    <t>Ahrweiler BC 1920 e.V.</t>
  </si>
  <si>
    <t>Änderung Eigentümer / Pächter</t>
  </si>
  <si>
    <t>Totalschaden, Gebäude komplett eingestürzt</t>
  </si>
  <si>
    <t>Technik und teilweise Einrichtung zerstört, beide Haupteingangstüren verzogen</t>
  </si>
  <si>
    <t>Erneuerung von technischen Anlagen und Beseitigung von Wasserschäden; Erneuerung der Haupteingangstüren</t>
  </si>
  <si>
    <t>Konretisierung Schadensbeschreibung und Aufbaumaßnahmen, betragliche Änderung</t>
  </si>
  <si>
    <t>Wege und Rasenfläche wurden ausgespült, Parkinfrastruktur komplett zerstört, Beleuchtung zerstört</t>
  </si>
  <si>
    <t>Christiane, Diehl, Abteilung: 1.3.3 Betriebshof, Kontakt: , 01735681655</t>
  </si>
  <si>
    <t>Konretisierung Schadensbeschreibung</t>
  </si>
  <si>
    <t>Wege und Wiese wurden ausgespült, Parkinfrastruktur komplett zerstört, Beleuchtung zerstört</t>
  </si>
  <si>
    <t>Jan Ritter, Ahrtal und Bad Neuenahr-Ahrweiler Marketing GmbH, jan.ritter@ahrtal.de, 02641/917134</t>
  </si>
  <si>
    <t>Wege und Wiesen ausgespült, Parkinfrastruktur komplett zerstört, Beleuchtung zerstört</t>
  </si>
  <si>
    <t>Rosengarten (temporäre Maßnahmen)</t>
  </si>
  <si>
    <t>Konretisierung Schadensbeschreibung und Aufbaumaßnahmen, Konkretisierung Maßnahmenbezeichnung, betragliche Änderung</t>
  </si>
  <si>
    <t>Spielgeräte reinigen, Versetzen eines neuen Zauns, Reparatur Spielgeräte; ggf. Verlagerung im Rahmen der Gesamtneukonzeption des Quartiers</t>
  </si>
  <si>
    <t>Zirkuswiese/Hundewiese</t>
  </si>
  <si>
    <t>Diverse Flutschäden durch Flutereignis und anschließende Deponienutzung</t>
  </si>
  <si>
    <t>Wiederherstellung der Grünanlage</t>
  </si>
  <si>
    <t>Konkretisierung der Maßnahmenbezeichnung, Anpassung von Schadens- und Aufbaumaßnahmenbezeichnung</t>
  </si>
  <si>
    <t>Entfall</t>
  </si>
  <si>
    <t>Wiederaufbaumaßnahmen erfolgen durch Grundstückseigentümer</t>
  </si>
  <si>
    <t>Diekmann, Mark, Abteilung: 2.3 Tiefbauplanung, Forsten, Kontakt: mark.diekmann@bad-neuenahr-ahrweiler.de, 02641 / 87-181</t>
  </si>
  <si>
    <t>Sonderausstattung Kurpark  Marketing GmbH</t>
  </si>
  <si>
    <t>Temporäre Flächen Kurpark  Marketing GmbH</t>
  </si>
  <si>
    <t>Erstellung Datenbank  Maßnahmenplan</t>
  </si>
  <si>
    <t>Informationsbedürfnis infolge der Flut</t>
  </si>
  <si>
    <t>Durchführung von Fachvorträgen zu übergreifenden Themen des Wiederaufbaus</t>
  </si>
  <si>
    <t>Konkretisierung Sachdensbeschreibung und Aufbaumaßnahmen</t>
  </si>
  <si>
    <t>Schumacher, Timo, Abteilung: 2.3 Tiefbauplanung, Forsten, Kontakt: timo.schumacher@bad-neuenahr-ahrweiler.de, 02641 / 87-245</t>
  </si>
  <si>
    <t>Bündelung in Maßnahme 1310070AkI6579</t>
  </si>
  <si>
    <t>Bündelung in Maßnahme 1310070AkI6578</t>
  </si>
  <si>
    <t>Am Mühlenbüsch - Straßenkörper - Aufräumarbeiten und provisorische Instandsetzung  Verkehrssicherheit</t>
  </si>
  <si>
    <t>Kreuzstraße - Straßenkörper - Aufräumarbeiten und provisorische Instandsetzung  Verkehrssicherheit (Hans-Frick-Straße bis BBS)</t>
  </si>
  <si>
    <t>Konkretisierung Maßnahmenbezeichnung</t>
  </si>
  <si>
    <t>Bündelung in Maßnahme:
13100700AkI6580</t>
  </si>
  <si>
    <t>Bündelung in Maßnahme:
13100700AkI6581</t>
  </si>
  <si>
    <t>Bündelung in Maßnahme:
13100700AkI6582</t>
  </si>
  <si>
    <t>Platanenweg - Straßenkörper</t>
  </si>
  <si>
    <t>Bündelung in Maßnahme: 
13100700AkI6581</t>
  </si>
  <si>
    <t>Entbündelt in Maßnahmen:
13100700AkI6594  
13100700AkI6595</t>
  </si>
  <si>
    <t>Deckschicht, stark befahren, Baumbeete</t>
  </si>
  <si>
    <t>Aufbaumaßnahme korrigiert (Rechtschreibfehler)</t>
  </si>
  <si>
    <t>Kreuzungsbereich Felix-Rütten-Straße zerstört, Randbefestigung, Deckschicht, Gehwegbelag</t>
  </si>
  <si>
    <t>Schadenbeschreibung korrigiert (Rechtschreibfehler)</t>
  </si>
  <si>
    <t>Reparatur, Teil-, Vollausbau</t>
  </si>
  <si>
    <t>Georg-Kreuzberg-Straße - Straßenkörper und Fußweg</t>
  </si>
  <si>
    <t>Massive Schäden im Straßenbau und am Fußweg</t>
  </si>
  <si>
    <t>Vollausbau Straßenkörper und Neubau Fußweg</t>
  </si>
  <si>
    <t>Konkretisierung Maßnahmenbezeichnung, Aufbaumaßnahme, betragliche Anpassung</t>
  </si>
  <si>
    <t>betragliche Änderung (neue Kostenschätzung für provisorische Deckschicht)</t>
  </si>
  <si>
    <t>Entbündelt in Maßnahmen:
13100700AkI6596
13100700AkI6597  
13100700AkI6598</t>
  </si>
  <si>
    <t>Entbündelung in Maßnahmen:
13100700AkI6611 
13100700AkI6612</t>
  </si>
  <si>
    <t>Entbündelung in die Maßnahmen:
13100700AkI6583
13100700AkI6584  
13100700AkI6585</t>
  </si>
  <si>
    <t>Entbündelt in die Maßnahmen:
13100700AkI6599 
13100700AkI6600</t>
  </si>
  <si>
    <t>Entbündelt in die Maßnahmen: 
13100700AkI6601  
13100700AkI6602</t>
  </si>
  <si>
    <t>Konkretisierung der Aufbaumaßnahme</t>
  </si>
  <si>
    <t>Entbündelt in die Maßnahmen:
13100700AkI6603 
13100700AkI6604</t>
  </si>
  <si>
    <t>Entbündelung in die Maßnahmen:
13100700AkI6605 
13100700AkI6606</t>
  </si>
  <si>
    <t>Unterstraße (Felix-Rütten-Straße bis Mittelstraße) - Straßenkörper</t>
  </si>
  <si>
    <t>Entbündelung in die Maßnahmen:
13100700AkI6607 
13100700AkI6608</t>
  </si>
  <si>
    <t>Stichstraße parallel zur Bahn Vollausbau</t>
  </si>
  <si>
    <t>Korrektur Aufbaumaßnahmen (Rechtschreibfehler)</t>
  </si>
  <si>
    <t>Entbündelung in die Maßnahmen:
13100700AkI6609 
13100700AkI6610</t>
  </si>
  <si>
    <t>Christopherusweg - Straßenkörper</t>
  </si>
  <si>
    <t>Reinigung und provisorische Verkehrssicherungsmaßnahmen Rad- und Fußwege</t>
  </si>
  <si>
    <t>Radwegebeschilderung gem. HBR inkl. Maste</t>
  </si>
  <si>
    <t>Entfall, wird in der Straßenbaumaßnahme (13100700AkI6256) umgesetzt</t>
  </si>
  <si>
    <t>Entfall, wird in der Straßenbaumaßnahme (13100700AkI6601 und 13100700AkI6602) umgesetzt</t>
  </si>
  <si>
    <t>Forstweg an der Paradieswiese</t>
  </si>
  <si>
    <t>Entfall, wird in der Straßenbaumaßnahme (13100700AkI6583) umgesetzt</t>
  </si>
  <si>
    <t>Parkplatz Schützenstraße gegenüber St. Pius- Kirche</t>
  </si>
  <si>
    <t>Parkplatz Rüstringer Straße (roter Platz - Feuerwehr)</t>
  </si>
  <si>
    <t>Parkplatz Rüstringer Straße (Westtor)</t>
  </si>
  <si>
    <t>Parkplatz Wiesenweg  gegenüber Fa. Huther</t>
  </si>
  <si>
    <t>Parkplatz Wiesenweg</t>
  </si>
  <si>
    <t>Parkplatz Landskroner Straße (an der Kirche)</t>
  </si>
  <si>
    <t>Parkplatz Landskroner Straße (Hof Bürgerhaus)</t>
  </si>
  <si>
    <t>Parkplatz Martinusstraße</t>
  </si>
  <si>
    <t>Parkplatz Walporzheimer Straße/Ecke Dombergstraße</t>
  </si>
  <si>
    <t>Elektromaterialien Straßenbeleuchtung, Vorhaltung ohne aktuelle konkrete Zuordnung</t>
  </si>
  <si>
    <t>Schaltschränke Straßenbeleuchtung</t>
  </si>
  <si>
    <t>Spülbohrungen Straßenbeleuchtung</t>
  </si>
  <si>
    <t>Lenné-Park</t>
  </si>
  <si>
    <t>Parkplatz Ahruferstraße / Spielplatz</t>
  </si>
  <si>
    <t>Johannes-Kirschweng-Straße -  Straßenkörper</t>
  </si>
  <si>
    <t>Verschiebung in Teilplan HuW 
(Maßnahme 13100700HuW6589)</t>
  </si>
  <si>
    <t>Bläser, Alexander, Abteilung: 1.1 PersonalOrganisation, Zentrale Dienste, Kontakt: Alexander.Blaeser@bad-neuenahr-ahrweiler.de, 02641 / 87-185</t>
  </si>
  <si>
    <t>Hofmann, Eva, Abteilung: 1.1 PersonalOrganisation, Zentrale Dienste, Kontakt: eva.hofmann@bad-neuenahr-ahrweiler.de, 02641 / 87-217</t>
  </si>
  <si>
    <t>Fuhrmann, Ottmar, Abteilung: 1.1 PersonalOrganisation, Zentrale Dienste, Kontakt: ottmar.fuhrmann@bad-neuenahr-ahrweiler.de, 02641 / 87-212</t>
  </si>
  <si>
    <t>AhrWeinForum (Ausstattung)</t>
  </si>
  <si>
    <t>Maßnahmenbezeichnung aktualisiert</t>
  </si>
  <si>
    <t>AhrWeinForum, Sockel (Ausstattung)</t>
  </si>
  <si>
    <t>Weißer Turm, Kapelle (Ausstattung)</t>
  </si>
  <si>
    <t>Bündelung in Maßnahme:
13100700AkI8057</t>
  </si>
  <si>
    <t>Bündelung in Maßnahme. 
13100700AkI8058</t>
  </si>
  <si>
    <t>Bündelung in Maßnahme:
13100700AkI8058</t>
  </si>
  <si>
    <t>Bündelung in Maßnahme: 
13100700AkI8058</t>
  </si>
  <si>
    <t>betragliche Anpassung</t>
  </si>
  <si>
    <t>Sanierung des Sammlungsmagazins bzw. Schaffung einer hochwasserresilienten Alternative</t>
  </si>
  <si>
    <t>Anmietung von Lagerflächen</t>
  </si>
  <si>
    <t>Externe Unterstützung für die Aufarbeitung der städtischen Sammlung</t>
  </si>
  <si>
    <t>Apollinarisstadion Bad Neuenahr, Mittelplatz</t>
  </si>
  <si>
    <t>Maßnahmenbezeichnung  aktualisiert; 
betragliche Änderung, 
Maßnahmenteile separiert in Maßnahme:
13100700AkI8055 
13100700AkI8056</t>
  </si>
  <si>
    <t>Bündelung in Maßnahme:
13100700AkI8053 
13100700AkI8054</t>
  </si>
  <si>
    <t>Wegeoberflächen sind stark durch das Wasser beschädigt</t>
  </si>
  <si>
    <t>Wegeoberflächen abziehen, bearbeiten und wieder Rückverfestigen</t>
  </si>
  <si>
    <t>Steinborn, Ottmar, Abteilung 1.3.3 Betriebshof, ottmar.steinborn@bad-neuenahr-ahrweiler.de, 02641/87-279</t>
  </si>
  <si>
    <t>Apollinarisstadion - Hochbauten und Außenanlage (ohne Sportflächen)</t>
  </si>
  <si>
    <t>Wasserschäden an technischen Anlagen, Wänden, Böden und Außenanlagen; Zerstörung der Einrichtung und Ausstattung</t>
  </si>
  <si>
    <t>Erneuerung Haustechnik, Sanierung Außenanlagen, Sanierung Sanitärbereich inkl. provisorischer Maßnahmen, Instandsetzung und Wiederinbetriebnahme Photovoltaikanlage</t>
  </si>
  <si>
    <t>Bündelung der Maßnahmen:
13100700AkI105
13100700AkI106
13100700AkI126 
13100700AkI187</t>
  </si>
  <si>
    <t>Temporäre Mensa Grundschule Bad Neuenahr</t>
  </si>
  <si>
    <t>Die Grundschule Bad Neuenahr und damit auch die Räumlichkeiten für die Mensa wurden durch die Flut stark beschädigt</t>
  </si>
  <si>
    <t>Um einen Ganztagsbetrieb der Schule schnellstmöglich wieder aufnehmen zu können, soll eine temporäre Mensa zur Sicherstellung der Mittagsverpflegung eingerichtet werden</t>
  </si>
  <si>
    <t>Grundschule Bad Neuenahr, Klassenraumzelte und Mietcontainer</t>
  </si>
  <si>
    <t>Unterrichtsräume im UG sowie Modulklassenraum neben dem Gebäude durch Flut komplett zerstört</t>
  </si>
  <si>
    <t>Errichtung von temporären Gebäudlichkeiten zur Sicherstellung des Schulbetriebes</t>
  </si>
  <si>
    <t>Will, Guido, Abteilung: 1.3.2 Liegenschaftsverwaltung und Grundstücksmanagement, Kontakt: guido.will@bad-neuenahr-ahrweiler.de, 02641-87-298</t>
  </si>
  <si>
    <t>Mensazelt Erich-Kästner-Schule</t>
  </si>
  <si>
    <t>Erich-Kästner-Schule durch Flut stark beschädigt</t>
  </si>
  <si>
    <t>Mietcontainer KiTa ArcheNoah im Mehrgenerationenhaus</t>
  </si>
  <si>
    <t>Räumlichkeiten der KiTa durch die Flut stark geschädigt</t>
  </si>
  <si>
    <t>Errichtung von temporären Gebäudlichkeiten zur Sicherstellung des KiTa-betriebes</t>
  </si>
  <si>
    <t>Wollnowski, Dennis, Abteilung: 1.3.2 Liegenschaftsverwaltung und Grundstücksmanagement, Kontakt: dennis.wollnowski@bad-neuenahr-ahrweiler.de, 02641-87-295</t>
  </si>
  <si>
    <t>Bürocontainer Weißer Turm</t>
  </si>
  <si>
    <t>Büroräumlichkeiten der Kulturarbeit der Stadt flutbedingt nicht nutzbar</t>
  </si>
  <si>
    <t>Temporäre Büroräumlichkeiten für die Kulturarbeit berietstellen.</t>
  </si>
  <si>
    <t>Wasserförderung, Aufbereitung, Verteilung Großer Sprudel</t>
  </si>
  <si>
    <t>Verschiebung aus Teilplan WA 
(Maßnahme 13100700, WA,79)</t>
  </si>
  <si>
    <t>Theilwiese</t>
  </si>
  <si>
    <t>diverse Schäden durch das Flutereignis und die anschließende Nutzung als Zwischendeponie</t>
  </si>
  <si>
    <t>Wiederherstellung einer Grünfläche</t>
  </si>
  <si>
    <t>Ostwiese TWIN</t>
  </si>
  <si>
    <t>Piuswiese</t>
  </si>
  <si>
    <t>Martinsfeuerplatz Heimersheim</t>
  </si>
  <si>
    <t>diverse Schäden durch die Nutzung als Zwischendeponie</t>
  </si>
  <si>
    <t>Wiederaufbau Werbeträger</t>
  </si>
  <si>
    <t>7 Beton-Litfasssäulen verlustig. 1Werbetafel stark beschädigt. Zwei Gewerbeanzeiger beschädigt.</t>
  </si>
  <si>
    <t>Ersatzbeschaffung der Litfasssäulen, bzw. wenn möglich zeitgemäßer Alternativen, z.B. in Form von Werbetafeln. Ersatzbeschaffung zweier Werbetafeln. Reparatur zweier Gewerbbeanzeiger</t>
  </si>
  <si>
    <t>Christian Steinbach, Beteiligungsmanagement, Klimaschutz; 02641 / 87159, christian.steinbach@bad-neuenahr-ahrweiler.de</t>
  </si>
  <si>
    <t>Sicherung von Grundbedürfnissen der Bevölkerung</t>
  </si>
  <si>
    <t>Flutbedingte Beeinträchtigungen der Daseinsvorsorge und stark erhöhtes Unterstützungsbedürfnis der Bevölkerung</t>
  </si>
  <si>
    <t>Bereithaltung von Sanitärcontainern, WC-Anlagen, Waschmöglichkeiten sowie Info-Punkten zur Nutzung durch die Bevölkerung</t>
  </si>
  <si>
    <t>Barbara Krutzsch, Abteilung 2.1 - Stadtplanung, 02641/87-284, barbara.krutzsch@bad-neuenahr-ahrweiler.de</t>
  </si>
  <si>
    <t>Jüdischer Friedhof Ahrweiler</t>
  </si>
  <si>
    <t>Bruchsteinmauer inkl. Tore und Fundamentierung weitgehend zerstört</t>
  </si>
  <si>
    <t>Denkmalgerechter Wiederaufbau</t>
  </si>
  <si>
    <t>Jüdische Kultusgemeinde Koblenz</t>
  </si>
  <si>
    <t>Sarah Hupperich, Abteilung 1.4 Bürgerdienste, 02641/87-199, sarah.hupperich@bad-neuenahr-ahrweiler.de</t>
  </si>
  <si>
    <t>Aufbau- und Betrieb einer Wiederaufbau-Datenbank</t>
  </si>
  <si>
    <t>Erheblicher Verwaltungs-, Dokumentations- und Controllingaufwand im Zuge des Wiederaufbaus</t>
  </si>
  <si>
    <t>Konzeption, Erstellung, Betrieb und Weiterentwicklung einer Datenbanklösung</t>
  </si>
  <si>
    <t>Jörn Kampmann, Aufbausteuerung, Kommunikation, 02641/87-171, joern.kampmann@bad-neuenahr-ahrweiler.de</t>
  </si>
  <si>
    <t>Fuß- und Radweg entlang der Ahr (Provisorium)</t>
  </si>
  <si>
    <t>Fuß- und Radwege entlang der Ahr weitgehend zerstört</t>
  </si>
  <si>
    <t>provisorische Wiederherstellung des Fuß- und Ahrradweges</t>
  </si>
  <si>
    <t>Diekmann, Mark, Abteilung: 2.3 Tiefbauplanung, Forsten, Kontakt: mark.Diekmann@bad-neuenahr-ahrweiler.de, 02641 / 87-181</t>
  </si>
  <si>
    <t>Casinobrücke (Aufbau Provisorium)</t>
  </si>
  <si>
    <t>Casinobrücke von der Flutwelle weggerissen</t>
  </si>
  <si>
    <t>provisorische Wiederherstellung der Brücke am Casino Bad Neuenahr-Ahrweiler</t>
  </si>
  <si>
    <t>Neue Maßnahme, Anpassung Bewilligungssumme</t>
  </si>
  <si>
    <t>Casinobrücke (Rückbau Provisorium)</t>
  </si>
  <si>
    <t>Rückbau der provisorisch wiederhergestellten Brücke am Casino Bad Neuenahr-Ahrweiler</t>
  </si>
  <si>
    <t>Innenstadt Bad Neuenahr - provisorische Wiederherstellung der Straßenoberfläche</t>
  </si>
  <si>
    <t>Die Straßenoberfläche im Innenstadtbereich wurde durch die Flut geschädigt.</t>
  </si>
  <si>
    <t>Zur Sicherstellung der Verkehrssicherheit und aufgrund der gesamtstädtischen Bedeutung des Innenstadtbereiches muss eine provisorische Wiederherstellung der Straßenoberfläche bis zu endgültigen Wiederherstellung erfolgen.</t>
  </si>
  <si>
    <t>Neue Maßnahme / 
Bündelung der Provisorien im Innenstadtbereich,
Streichung der Maßnahmen:
13100700AkI6069
13100700AkI6093 
13100700AkI6102</t>
  </si>
  <si>
    <t>Innenstadt Ahrweiler - provisorische Wiederherstellung der Straßenoberfläche</t>
  </si>
  <si>
    <t>Neue Maßnahme / 
Bündelung der Provisorien im Innenstadtbereich, 
Streichung der Maßnahmen:
13100700AkI6068 
13100700AkI6071 
13100700AkI6098 
13100700AkI6099</t>
  </si>
  <si>
    <t>Straßen Altstadt Ahrweiler Bereich I - Nord</t>
  </si>
  <si>
    <t>Straßenkörper, Pflasterbelag, Randeinfassung</t>
  </si>
  <si>
    <t>Bündelung der Maßnahmen:
13100700AkI6128 
13100700AkI6172 
13100700AkI6175 
13100700AkI6212</t>
  </si>
  <si>
    <t>Straßen Altstadt Ahrweiler Bereich II - Süd-West</t>
  </si>
  <si>
    <t>Bündelung der Maßnahmen:
13100700AkI6137
13100700AkI6140 
13100700AkI6171 
13100700AkI6174 
13100700AkI6207 
13100700AkI6545</t>
  </si>
  <si>
    <t>Straßen Altstadt Ahrweiler Bereich III - Süd-Ost</t>
  </si>
  <si>
    <t>Bündelung der Maßnahmen:
13100700AkI6179
13100700AkI6197 
13100700AkI6544</t>
  </si>
  <si>
    <t xml:space="preserve">Kreuzstraße (Telegrafenstraße bis Hans-Frick-Straße) - Straßenkörper </t>
  </si>
  <si>
    <t>Fernwärme, Restbereiche Vollausbau (Bereich Innenstadt), sowie Parkfläche vor Marmorhaus</t>
  </si>
  <si>
    <t>Entbündelung der Maßnahme:
13100700AkI6280
Zusammenfassung mit Maßnahme:
13100700AkI6463</t>
  </si>
  <si>
    <t xml:space="preserve">Kreuzstraße (Hans-Frick-Straße bis Landgrafenstraße) - Straßenkörper </t>
  </si>
  <si>
    <t>Entbündelung der Maßnahme:
13100700AkI6280</t>
  </si>
  <si>
    <t xml:space="preserve">Kreuzstraße (Landgrafenstraße bis BBS) - Straßenkörper </t>
  </si>
  <si>
    <t>Verschiebung aus Teilplan HuW 
(Maßnahme 13100700HuW6044), 
Anpassung Bewilligungssumme</t>
  </si>
  <si>
    <t>Fahrbahneinbruch/erneuer. Einm</t>
  </si>
  <si>
    <t>Verschiebung aus Teilplan HuW 
(Maßnahme 13100700HuW6043)</t>
  </si>
  <si>
    <t>Verschiebung aus Teilplan HuW 
(Maßnahme 13100700HuW6045)</t>
  </si>
  <si>
    <t>Sebastianstraße - Straßenkörper, Abschnitt Wilhelmstraße bis Ringener Straße</t>
  </si>
  <si>
    <t>Entbündelung der Maßnahme:
13100700AkI6211</t>
  </si>
  <si>
    <t>Sebastianstraße - Straßenkörper, Abschnitt Ringener Straße bis Hemmesser Straße</t>
  </si>
  <si>
    <t>Hauptstraße - Straßenkörper, Abschnitt Hemmesser Straße bis Einmündung Rathausstraße</t>
  </si>
  <si>
    <t>Diekmann, Mark, Abteilung: 2.3 Tiefbauplanung und Landschaftspflege, Eigenbetriebe, Kontakt: mark.Diekmann@bad-neuenahr-ahrweiler.de, 02641 / 87-181</t>
  </si>
  <si>
    <t>Entbündelung der Maßnahme:
13100700AkI6261</t>
  </si>
  <si>
    <t>Hauptstraße - Straßenkörper, Abschnitt Einmündung Rathausstraße bis Wendelstraße</t>
  </si>
  <si>
    <t>Hauptstraße - Straßenkörper, Abschnitt Wendelstraße bis Kreuzstraße</t>
  </si>
  <si>
    <t>Landgrafenstraße - Straßenkörper, Abschnitt Hauptstraße bis Kreuzstraße</t>
  </si>
  <si>
    <t>Entbündelung der Maßnahme:
13100700AkI6283</t>
  </si>
  <si>
    <t>Landgrafenstraße - Straßenkörper, Abschnitt Kreuzstraße bis Mittelstraße</t>
  </si>
  <si>
    <t>Lindenstraße - Straßenkörper und Fußweg, Abschnitt Kurgartenbrücke bis Hans-Frick-Straße</t>
  </si>
  <si>
    <t>Straßenkörper vollständig zerstört</t>
  </si>
  <si>
    <t>Teilausbau Straße, Neubau Fußweg</t>
  </si>
  <si>
    <t>Entbündelung der Maßnahme:
 13100700AkI6287
Umgliederung der Maßnahme: 
13100700AkI6434</t>
  </si>
  <si>
    <t>Lindenstraße - Straßenkörper und Fußweg, Abschnitt  Hans-Frick-Straße bis Landgrafenstraße</t>
  </si>
  <si>
    <t>Mittelstraße - Straßenkörper, Abschnitt Kurgartenstraße bis Landgrafenstraße</t>
  </si>
  <si>
    <t>Entbündelung der Maßnahme:
13100700AkI6291</t>
  </si>
  <si>
    <t>Mittelstraße - Straßenkörper, Abschnitt Landgrafenstraße bis Am Schwanenteich</t>
  </si>
  <si>
    <t>Uhlandstraße - Straßenkörper, Abschnitt Dahlienweg bis Eichendorffstraße</t>
  </si>
  <si>
    <t>Entbündelung der Maßnahme:
 13100700AkI6311</t>
  </si>
  <si>
    <t>Uhlandstraße - Straßenkörper, Abschnitt Eichendorffstraße bis Sebastianstraße</t>
  </si>
  <si>
    <t>Entbündelung der Maßnahme:
13100700AkI6311</t>
  </si>
  <si>
    <t>Mühlenstraße - Straßenkörper, Abschnitt Ringstraße bis Kloster-Prüm-Straße</t>
  </si>
  <si>
    <t>Entbündelung der Maßnahme:
13100700AkI6353</t>
  </si>
  <si>
    <t>Mühlenstraße - Straßenkörper, Abschnitt Kloster-Prüm-Straße bis Ernst-Thrasolt-Straße</t>
  </si>
  <si>
    <t>Ahruferstraße - Straßenkörper, Abschnitt Josefstraße bis Winzerstraße</t>
  </si>
  <si>
    <t>Entbündelung der Maßnahme: 
13100700AkI6386</t>
  </si>
  <si>
    <t>Ahruferstraße - Straßenkörper, Abschnitt Winzerstraße bis Anschluss B267 + Anschluss Heckenbachtalbrücke</t>
  </si>
  <si>
    <t>Entbündelung der Maßnahme:
13100700AkI6386</t>
  </si>
  <si>
    <t>Hemmesser Straße - Straßenkörper, Abschnitt Peter-Fix-Straße bis Hauptstraße</t>
  </si>
  <si>
    <t>Entbündelung der Maßnahme:
13100700AkI6265</t>
  </si>
  <si>
    <t>Hemmesser Straße - Straßenkörper, Abschnitt Hauptstraße bis Georg-Kreuzberg-Straße</t>
  </si>
  <si>
    <t>Wanderparkplatz Heckenbachtal</t>
  </si>
  <si>
    <t>Unterstützungsleistungen provisorische Instandsetzung Straßen, Wege, Plätze</t>
  </si>
  <si>
    <t>Erfassung , Bewertung von Schäden, sowie Planung provisorischer Wiederherstellung</t>
  </si>
  <si>
    <t>Beschaffung von Gebrauchs- und Verbrauchsmaterialien, Bereich Straßen- und Brückenbau im Rahmen Baustellensicherheit</t>
  </si>
  <si>
    <t>Anschaffung  von Materialien zum Einsatz in unterschiedlichen Maßnahmen. U.A. Informationsschilder, Verkehrsleittafeln, Absperrmaterial</t>
  </si>
  <si>
    <t>temporäre Umstellung der Telefonie im Rathaus</t>
  </si>
  <si>
    <t>Anschluss für die Telefonie Rathaus wurde durch Wasser beschädigt</t>
  </si>
  <si>
    <t>Provisorischer Anschluss bei anderem Anbieter, bis der ursprüngliche Anschluss wiederhergestellt ist</t>
  </si>
  <si>
    <t>Alexander Bläser, Abteilung 1.1
Tel.: 02641-87-185
alexander.blaeser@bad-neuenahr-ahrweiler.de</t>
  </si>
  <si>
    <t>Sporthalle TV 06 Bad Neuenahr, Aufzuganlage</t>
  </si>
  <si>
    <t>Erheblicher Flutschaden an der Aufzuganlage</t>
  </si>
  <si>
    <t>Neubau einer Aufzuganlage</t>
  </si>
  <si>
    <t>TV 06 Bad Neuenahr e.V.</t>
  </si>
  <si>
    <t>Neue Maßnahme, 
Antrag durch ADD abgelehnt, 
Umsetzung erfolgt im Rahmen der Maßnahme:
13100700AkI0015</t>
  </si>
  <si>
    <t>Wiederaufbau HTC-Clubhaus (Funktionsgebäude)</t>
  </si>
  <si>
    <t>Clubhaus sowie zugehörige Lagerräume und Garagen starkt geschädigt</t>
  </si>
  <si>
    <t>Rückversetzung Rohbauzustand, Wiederaufbau</t>
  </si>
  <si>
    <t>Hockey- und Tennisclub Bad Neuenahr 1920 e.V.</t>
  </si>
  <si>
    <t>Tennisanlage Bad Neuenahr (Plätze Kaiser-Wilhelm-Park)</t>
  </si>
  <si>
    <t>Neuerrichtung</t>
  </si>
  <si>
    <t>Entbündelung der Maßnahme:
13100700AkI8041</t>
  </si>
  <si>
    <t>Tennisanlage Bad Neuenahr (Plätze Lennépark)</t>
  </si>
  <si>
    <t>Apollinarisstadion Bad Neuenahr, Hauptplatz</t>
  </si>
  <si>
    <t>Abtrennung aus Maßnahme:
13100700AkI8040</t>
  </si>
  <si>
    <t>Apollinarisstadion Bad Neuenahr, westlicher Platz</t>
  </si>
  <si>
    <t>Sammlungsmagazin, Ausstellungszubehör</t>
  </si>
  <si>
    <t>Neuanschaffung von Wechselrahmen, Vitrinen, Stellwänden und anderem Ausstellungszubehör</t>
  </si>
  <si>
    <t>Bündelung der Maßnahmen:
13100700AkI8004
13100700AkI8005 
13100700AkI8006 
13100700AkI8007 
13100700AkI8008 
13100700AkI8016</t>
  </si>
  <si>
    <t>Sammlungsmagazin, Ausstattung Depot</t>
  </si>
  <si>
    <t>Neuanschaffung von Regalen, Schränken, Tischböcken und Entfeuchtern</t>
  </si>
  <si>
    <t>Bündelung der Maßnahmen: 
13100700AkI8009 
13100700AkI8010 
13100700AkI8011 
13100700AkI8012 
13100700AkI8014
13100700AkI8017</t>
  </si>
  <si>
    <t>Ahrweiler BC, Ausstattung Vereinsheime</t>
  </si>
  <si>
    <t>Wiederbeschaffung von Küchen inkl. Ausstattung, Einrichtung Besprechungsraum und Trainingsmaterial</t>
  </si>
  <si>
    <t>Verschiebung in Teilplan AkI 
(Maßnahme 13100700AkI205)</t>
  </si>
  <si>
    <t>verstopfte Kanäle
Reinigungsarbeiten als Sofortmaßnahme, zur Aufrechthaltung der Funktionsfähigkeit des städtischen Kanalsystems.</t>
  </si>
  <si>
    <t>Lindner, Jörg, Abteilung: 2.4 Eigenbetriebe, Abwasserwerk, Wasserwerk, Kontakt: joerg.lindner@bad-neuenahr-ahrweiler.de, 02641 / 87-290</t>
  </si>
  <si>
    <t>Anpassung bei "Schäden in wenigen Stichworten"</t>
  </si>
  <si>
    <t>Haltungen sind mit Matsch, Schlamm, Kies etc. zugesetzt
optische Kanalinspektion zur Schadensermittlung</t>
  </si>
  <si>
    <t>Matsch, Schlamm, Kies, Rückstauklappen, Baumaterialien aus Kanalisation Haltungen/Leitungen entfernen</t>
  </si>
  <si>
    <t>Anpassung bei "Schäden in wenigen Stichworten", Bewilligungssumme nicht angepasst, da nur Teilbetrag</t>
  </si>
  <si>
    <t>beschädigte Ausläufe wiederherstellen
(insbesondere Niederschlagsausläufe in die Vorflut)</t>
  </si>
  <si>
    <t>Entbündelung in Maßnahmen:
13100700WA3296 
13100700WA3297</t>
  </si>
  <si>
    <t>Entbündelung in Maßnahmen:
13100700WA3290 
13100700WA3291</t>
  </si>
  <si>
    <t>Böschungsstücke fortgespült
Anpassung der Niederschlagswasserausläufe an die zukünftigen Gewässerböschungen</t>
  </si>
  <si>
    <t>Entbündelung in Maßnahmen:
13100700WA3292 
13100700WA3293</t>
  </si>
  <si>
    <t>Ausfall AZV-Sammler Süd Mehrbelastung AZV Sammler Nord
Gesamtkonzeption der Entwässerung Schmutzwasser/ Niederschlagswasser im Stadtgebiet</t>
  </si>
  <si>
    <t>Entbündelung in Maßnahmen:
13100700WA3294 
13100700WA3295</t>
  </si>
  <si>
    <t>Düker wiederherstellen
evtl. Ersatzneubau mit modifizierter Anpassung des Entwäserungssystems</t>
  </si>
  <si>
    <t>Entbündelung in Maßnahmen:
13100700WA3298 
13100700WA3299</t>
  </si>
  <si>
    <t>Totale Beschädigung der überschwemmten Pumpwerke (Teichstraße+Uhlandstraße)</t>
  </si>
  <si>
    <t>fortgespültes und beschädigter Materialvorrat ersetzen (Schächte, etc.)</t>
  </si>
  <si>
    <t>Anpassung bei "Aufbaumaßnahme in wenigen Stichworten"</t>
  </si>
  <si>
    <t>Vorflut wiederherstellen, durch Containerlösung</t>
  </si>
  <si>
    <t>Anpassung bei "Aufbaumaßnahme in wenigen Stichworten", Bewilligungssumme nicht angepasst, da nur Teilbetrag</t>
  </si>
  <si>
    <t>Schäden am südlichen Schmutzwassersammler des Abwasserzweckverband Untere Ahr (AZV)</t>
  </si>
  <si>
    <t>Notbetrieb durch Umpumpen des anfallenden Schmutzwasser</t>
  </si>
  <si>
    <t>Anpassung bei "Schäden in wenigen Stichworten", "Aufbaumaßnahme in wenigen Stichworten"</t>
  </si>
  <si>
    <t>hydraulische Betrachtung Schadstellen durch die Flut sowie Reaktivierung inaktiver Schmutzwassersammler AZV</t>
  </si>
  <si>
    <t>Aufbau Notversorgung in der städtischen Schmutzwasser-/ Niederschlagswasserableitung und Unterstützung der Verwaltung</t>
  </si>
  <si>
    <t>Entbündelt in Maßnahmen:
13100700WA3286 
13100700WA3287</t>
  </si>
  <si>
    <t>Bündelung in Maßnahme: 
13100700WA3266</t>
  </si>
  <si>
    <t>Bündelung in Maßnahme:
13100700WA3266</t>
  </si>
  <si>
    <t>Bündelung in Maßnahme:
13100700WA3267</t>
  </si>
  <si>
    <t>Bündelung in Maßnahme:
13100700WA3265</t>
  </si>
  <si>
    <t>Bündelung in Maßnahme:
 13100700WA3265</t>
  </si>
  <si>
    <t>Entbündelung in Maßnahmen:
13100700WA3273
13100700WA3274  
13100700WA3275</t>
  </si>
  <si>
    <t>Entbündelung zu Maßnahmen: 
13100700WA3288 
13100700WA3289</t>
  </si>
  <si>
    <t>Entbündelt in Maßnahmen:
13100700WA3268
13100700WA3269  
13100700WA3270</t>
  </si>
  <si>
    <t>Entbündelt in Maßnahmen:
13100700WA3276 
13100700WA3277</t>
  </si>
  <si>
    <t>Entbündelt in Maßnahmen:
13100700WA3280 
13100700WA3281</t>
  </si>
  <si>
    <t>Entbündelt in Maßnahmen:
13100700WA3271 
13100700WA3272</t>
  </si>
  <si>
    <t>Entbündelt in Maßnahmen: 
13100700WA3282 
13100700WA3283</t>
  </si>
  <si>
    <t>Entbündelt in Maßnahmen: 
13100700WA3284 
13100700WA3285</t>
  </si>
  <si>
    <t>Bündelung in Maßnahme: 
13100700WA3265</t>
  </si>
  <si>
    <t>Entbündelt in Maßnahmen: 
13100700WA3278 
13100700WA3279</t>
  </si>
  <si>
    <t>Bauwerkssanierung und Erneuerung sämtlicher Anlagentechnik</t>
  </si>
  <si>
    <t>Brungs, Wolfgang, Abteilung: 2.4 Eigenbetriebe, Abwasserwerk, Wasserwerk, Kontakt: wolfgang.brungs@bad-neuenahr-ahrweiler.de, 02641 / 87-197</t>
  </si>
  <si>
    <t>Herstellung eines Überflutungsschutzes. Bau eines oberirdischen Bauwerkes.</t>
  </si>
  <si>
    <t>Redundanz für Zeit des Wiederaufbaus. Temporäre Trinkwasserförderung, -aufbereitung und -verteilung.</t>
  </si>
  <si>
    <t>Bewilligungssumme nicht angepasst, da noch ergänzende Klärung erforderlich</t>
  </si>
  <si>
    <t>Entbündelung in Maßnahmen:
13100700WA4534 
13100700WA4535</t>
  </si>
  <si>
    <t>Bündelung in Maßnahme:
13100700WA4514</t>
  </si>
  <si>
    <t>Bündelung in Maßnahme:
13100700WA4515</t>
  </si>
  <si>
    <t>Bündelung in Maßnahme:
13100700WA4513</t>
  </si>
  <si>
    <t>Entbündelung in Maßnahmen:
13100700WA4521
13100700WA4522  
13100700WA4523</t>
  </si>
  <si>
    <t>Entbündelt zu Maßnahmen:
13100700WA4561 
13100700WA4562</t>
  </si>
  <si>
    <t>Entbündelung in Maßnahmen:
13100700WA4516
13100700WA4517  
13100700WA4518</t>
  </si>
  <si>
    <t>Entbündelung in Maßnahmen: 
13100700WA4524 
13100700WA4525</t>
  </si>
  <si>
    <t>Entbündelung in Maßnahmen:
13100700WA4528  
13100700WA4529</t>
  </si>
  <si>
    <t>Entbündelung in Maßnahmen:
13100700WA4519 
13100700WA4520</t>
  </si>
  <si>
    <t>Entbündelung in Maßnahmen: 
13100700WA4530 
13100700WA4531</t>
  </si>
  <si>
    <t>Entbündelung in Maßnahmen: 
13100700WA4532 
13100700WA4533</t>
  </si>
  <si>
    <t>Entbündelung zu Maßnahmen: 
13100700WA4557  
13100700WA4558</t>
  </si>
  <si>
    <t>Bündelung in Maßnahme: 
13100700WA4537</t>
  </si>
  <si>
    <t>Bündelung in Maßnahme: 
13100700WA4538</t>
  </si>
  <si>
    <t>Bündelung in Maßnahme: 
13100700WA4536</t>
  </si>
  <si>
    <t>Bündelung in Maßnahme:
13100700WA4536</t>
  </si>
  <si>
    <t>Bündelung in Maßnahme:
13100700WA4538</t>
  </si>
  <si>
    <t>Entbündelung zu Maßnahmen:
13100700WA4544
13100700WA4545  
13100700WA4546</t>
  </si>
  <si>
    <t>Entbündelt zu Maßnahmen: 
13100700WA4559 
13100700WA4560</t>
  </si>
  <si>
    <t>Entbündelung zu Maßnahmen: 
13100700WA4539
13100700WA4540  
13100700WA4541</t>
  </si>
  <si>
    <t>Entbündelung zu Maßnahmen:
13100700WA4547 
13100700WA4548</t>
  </si>
  <si>
    <t>Entbündelung zu Maßnahmen: 
13100700WA4551 
13100700WA4552</t>
  </si>
  <si>
    <t>Entbündelung zu Maßnahmen: 
13100700WA4542 
13100700WA4543</t>
  </si>
  <si>
    <t>Entbündelung zu Maßnahmen: 
13100700WA4553 
13100700WA4554</t>
  </si>
  <si>
    <t>Entbündelung zu Maßnahmen: 
13100700WA4555 
13100700WA4556</t>
  </si>
  <si>
    <t>Lindenstraße - Beseitigung noch nicht identifizierter Schäden an Haupt- und Versorgungsleitungen im Bereich der Straße</t>
  </si>
  <si>
    <t>Entbündelung in Maßnahmen: 
13100700WA4526 
13100700WA4527</t>
  </si>
  <si>
    <t>Entbündelung zu Maßnahmen: 
13100700WA4549 
13100700WA4550</t>
  </si>
  <si>
    <t>Bündelung in Maßnahme:
13100700WA4537</t>
  </si>
  <si>
    <t xml:space="preserve"> - </t>
  </si>
  <si>
    <t>Kanalreinigung und -untersuchung in den Innenstadtbereichen Ahrweiler und Bad Neuenahr</t>
  </si>
  <si>
    <t>Matsch, Schlamm, Kies, Rückstauklappen, Baumaterialien aus Kanalisation/Leitungen entfernen</t>
  </si>
  <si>
    <t>Abtrennung aus Maßnahme:
13100700WA3002</t>
  </si>
  <si>
    <t>Kanalreparatur Altstadt Ahrweiler Bereich I - Nord</t>
  </si>
  <si>
    <t>Bündelung der Maßnahmen:
13100700WA3075
13100700WA3078 
13100700WA3079 
13100700WA3103 
13100700WA3113 
13100700WA3114 
13100700WA3226</t>
  </si>
  <si>
    <t>Kanalreparatur Altstadt Ahrweiler Bereich II - Süd-West</t>
  </si>
  <si>
    <t>Bündelung der Maßnahmen:
13100700WA3053
13100700WA3056
13100700WA3059
13100700WA3073 
13100700WA3077 
13100700WA3101  
13100700WA3229</t>
  </si>
  <si>
    <t>Kanalreparatur Altstadt Ahrweiler Bereich III - Süd-Ost</t>
  </si>
  <si>
    <t>Bündelung der Maßnahmen: 
13100700WA3071
13100700WA3072 
13100700WA3081 
13100700WA3093 
13100700WA3099  
13100700WA3111</t>
  </si>
  <si>
    <t xml:space="preserve">Kreuzstraße (Telegrafenstraße bis Hans-Frick-Straße) - Kanalreparatur </t>
  </si>
  <si>
    <t>Entbündelung der Maßnahme:
13100700WA3158</t>
  </si>
  <si>
    <t xml:space="preserve">Kreuzstraße (Hans-Frick-Straße bis Landgrafenstraße) - Kanalreparatur </t>
  </si>
  <si>
    <t xml:space="preserve">Kreuzstraße (Landgrafenstraße bis BBS) - Kanalreparatur </t>
  </si>
  <si>
    <t>Sebastianstraße - Kanalreparatur, Abschnitt Wilhelmstraße bis Ringener Straße</t>
  </si>
  <si>
    <t>Entbündelung der Maßnahme:
13100700WA3177</t>
  </si>
  <si>
    <t>Sebastianstraße - Kanalreparatur, Abschnitt Ringener Straße bis Hemmesser Straße</t>
  </si>
  <si>
    <t>Hauptstraße - Kanalreparatur, Abschnitt Hemmesser Straße bis Einmündung Rathausstraße</t>
  </si>
  <si>
    <t>Entbündelung der Maßnahme:
13100700WA3150</t>
  </si>
  <si>
    <t>Hauptstraße - Kanalreparatur, Abschnitt Einmündung Rathausstraße bis Wendelstraße</t>
  </si>
  <si>
    <t>Hauptstraße - Kanalreparatur, Abschnitt Wendelstraße bis KVP B266</t>
  </si>
  <si>
    <t>Landgrafenstraße - Kanalreparatur, Abschnitt Hauptstraße bis Kreuzstraße</t>
  </si>
  <si>
    <t>Entbündelung der Maßnahme:
13100700WA3160</t>
  </si>
  <si>
    <t>Landgrafenstraße - Kanalreparatur, Abschnitt Kreuzstraße bis Mittelstraße</t>
  </si>
  <si>
    <t>Lindenstraße - Kanalreparatur, Abschnitt Kurgartenbrücke bis Hans-Frick-Straße</t>
  </si>
  <si>
    <t>Entbündelung der Maßnahme:
13100700WA3251</t>
  </si>
  <si>
    <t>Lindenstraße - Kanalreparatur, Abschnitt  Hans-Frick-Straße bis Landgrafenstraße</t>
  </si>
  <si>
    <t>Mittelstraße - Kanalreparatur, Abschnitt Kurgartenstraße bis Landgrafenstraße</t>
  </si>
  <si>
    <t>Entbündelung der Maßnahme:
13100700WA3162</t>
  </si>
  <si>
    <t>Mittelstraße - Kanalreparatur, Abschnitt Landgrafenstraße bis Am Schwanenteich</t>
  </si>
  <si>
    <t>Uhlandstraße - Kanalreparatur, Abschnitt Dahlienweg bis Eichendorfstraße</t>
  </si>
  <si>
    <t>Entbündelung der Maßnahme:
13100700WA3184</t>
  </si>
  <si>
    <t>Uhlandstraße - Kanalreparatur, Abschnitt Eichendorfstraße bis Sebastianstraße</t>
  </si>
  <si>
    <t>Mühlenstraße - Kanalreparatur, Abschnitt Ringstraße bis Kloster-Prüm-Straße</t>
  </si>
  <si>
    <t>Entbündelung der Maßnahme:
13100700WA3217</t>
  </si>
  <si>
    <t>Mühlenstraße - Kanalreparatur, Abschnitt Kloster-Prüm-Straße bis Ernst-Thrasolt-Straße</t>
  </si>
  <si>
    <t>Ahruferstraße - Kanalreparatur, Abschnitt Josefstraße bis Winzerstraße</t>
  </si>
  <si>
    <t>Entbündelung der Maßnahme: 
13100700WA3029</t>
  </si>
  <si>
    <t>Ahruferstraße - Kanalreparatur, Abschnitt Winzerstraße bis Anschluss B267 + Anschluss Heckenbachtalbrücke</t>
  </si>
  <si>
    <t>Entbündelung der Maßnahme:
13100700WA3029</t>
  </si>
  <si>
    <t>Hemmesser Straße  - Kanalreparatur, Abschnitt Peter-Fix-Straße bis Hauptstraße</t>
  </si>
  <si>
    <t>Entbündelung der Maßnahme:
13100700WA3151</t>
  </si>
  <si>
    <t>Hemmesser Straße  - Kanalreparatur, Abschnitt Hauptstraße bis Georg-Kreuzberg-Straße</t>
  </si>
  <si>
    <t>Wiederherstellung Gitter an NW-Ausläufen, Innenbereich</t>
  </si>
  <si>
    <t>Entbündelung der Maßnahme:
13100700WA3004</t>
  </si>
  <si>
    <t>Wiederherstellung Gitter an NW-Ausläufen, Außenbereich</t>
  </si>
  <si>
    <t>Anpassung Ahruferausläufe je nach Gewässerwiederherstellung, Innenbereich</t>
  </si>
  <si>
    <t>Entbündelung der Maßnahme:
13100700WA3005</t>
  </si>
  <si>
    <t>Anpassung Ahruferausläufe je nach Gewässerwiederherstellung, Außenbereich</t>
  </si>
  <si>
    <t>NW-Ausläufe freiräumen lassen, Innenbereich</t>
  </si>
  <si>
    <t>Entbündelung der Maßnahme:
13100700WA3007</t>
  </si>
  <si>
    <t>NW-Ausläufe freiräumen lassen, Außenbereich</t>
  </si>
  <si>
    <t>flutbedingte Bauwerksanierung wegen Unterspülung, Innenbereich</t>
  </si>
  <si>
    <t>Entbündelung der Maßnahme:
13100700WA3003</t>
  </si>
  <si>
    <t>flutbedingte Bauwerksanierung wegen Unterspülung, Außenbereichbereich</t>
  </si>
  <si>
    <t>Städtische Ahrdüker am Schwanenteich wiederherstellen</t>
  </si>
  <si>
    <t>Entbündelung der Maßnahme:
13100700WA3008</t>
  </si>
  <si>
    <t>Ersatz für die Dükerung Landgrafenstraße</t>
  </si>
  <si>
    <t>Ersatzneubau städtische Schmutzwasserkanalisation als Ersatz für die Dükerung Landgrafenstraße</t>
  </si>
  <si>
    <t>Trinkwasserbrunnen</t>
  </si>
  <si>
    <t>Zerstörung der zwei Trinkwasserbrunnen in der Lindenstraße und am Ahrtor</t>
  </si>
  <si>
    <t>Weber, Dirk, Abteilung: 2.4 Eigenbetrieb Wasserwerk, Kontakt: dirk.weber@bad-neuenahr-ahrweiler.de, 02641 / 87-270</t>
  </si>
  <si>
    <t>Neuanlage der Maßnahme</t>
  </si>
  <si>
    <t>Altstadt Ahrweiler Bereich I - Nord, Beseitigung noch nicht identifizierter Schäden an Haupt- und Versorgungsleitungen im Bereich der Straße</t>
  </si>
  <si>
    <t>Bündelung der Maßnahmen:
13100700WA4077
13100700WA4080
13100700WA4081 
13100700WA4105
13100700WA4115 
13100700WA4116 
13100700WA4437</t>
  </si>
  <si>
    <t>Altstadt Ahrweiler Bereich II - Süd-West, Beseitigung noch nicht identifizierter Schäden an Haupt- und Versorgungsleitungen im Bereich der Straße</t>
  </si>
  <si>
    <t>Bündelung der Maßnahmen:
13100700WA4055
13100700WA4058
13100700WA4061
13100700WA4075 
13100700WA4103
13100700WA4440</t>
  </si>
  <si>
    <t>Altstadt Ahrweiler Bereich III - Süd-Ost, Beseitigung noch nicht identifizierter Schäden an Haupt- und Versorgungsleitungen im Bereich der Straße</t>
  </si>
  <si>
    <t>Bündelung: 
13100700WA4073 
13100700WA4074 
13100700WA4083 
13100700WA4095 
13100700WA4101 
13100700WA4113</t>
  </si>
  <si>
    <t>Kreuzstraße (Telegrafenstraße bis Hans-Frick-Straße) - Beseitigung noch nicht identifizierter Schäden an Haupt- und Versorgungsleitungen im Bereich der Straße</t>
  </si>
  <si>
    <t>Entbündelung der Maßnahme:
13100700WA4160</t>
  </si>
  <si>
    <t xml:space="preserve">Kreuzstraße (Hans-Frick-Straße bis Landgrafenstraße) - Beseitigung noch nicht identifizierter Schäden an Haupt- und Versorgungsleitungen im Bereich der Straße </t>
  </si>
  <si>
    <t>Entbündelung der Maßnahme: 
13100700WA4160</t>
  </si>
  <si>
    <t xml:space="preserve">Kreuzstraße (Landgrafenstraße bis BBS) - Beseitigung noch nicht identifizierter Schäden an Haupt- und Versorgungsleitungen im Bereich der Straße </t>
  </si>
  <si>
    <t>Sebastianstraße, Abschnitt Wilhelmstraße bis Ringener Straße - Beseitigung noch nicht identifizierter Schäden an Haupt- und Versorgungsleitungen im Bereich der Straße</t>
  </si>
  <si>
    <t>Entbündelung der Maßnahme: 
13100700WA4179</t>
  </si>
  <si>
    <t>Sebastianstraße, Abschnitt Ringener Straße bis Hemmesser Straße - Beseitigung noch nicht identifizierter Schäden an Haupt- und Versorgungsleitungen im Bereich der Straße</t>
  </si>
  <si>
    <t>Entbündelung der Maßnahme:
13100700WA4179</t>
  </si>
  <si>
    <t>Hauptstraße, Abschnitt Hemmesser Straße bis Einmündung Rathausstraße - Beseitigung noch nicht identifizierter Schäden an Haupt- und Versorgungsleitungen im Bereich der Straße</t>
  </si>
  <si>
    <t>Entbündelung der Maßnahme: 
13100700WA4152</t>
  </si>
  <si>
    <t>Hauptstraße, Abschnitt Einmündung Rathausstraße bis Wendelstraße - Beseitigung noch nicht identifizierter Schäden an Haupt- und Versorgungsleitungen im Bereich der Straße</t>
  </si>
  <si>
    <t>Entbündelung der Maßnahme:
13100700WA4152</t>
  </si>
  <si>
    <t>Hauptstraße, Abschnitt Wendelstraße bis KVP B266 - Beseitigung noch nicht identifizierter Schäden an Haupt- und Versorgungsleitungen im Bereich der Straße</t>
  </si>
  <si>
    <t>Landgrafenstraße, Abschnitt Hauptstraße bis Kreuzstraße - Beseitigung noch nicht identifizierter Schäden an Haupt- und Versorgungsleitungen im Bereich der Straße</t>
  </si>
  <si>
    <t>Entbündelung der Maßnahme:
13100700WA4162</t>
  </si>
  <si>
    <t>Landgrafenstraße, Abschnitt Kreuzstraße bis Mittelstraße - Beseitigung noch nicht identifizierter Schäden an Haupt- und Versorgungsleitungen im Bereich der Straße</t>
  </si>
  <si>
    <t>Lindenstraße, Abschnitt Kurgartenbrücke bis Hans-Frick-Straße - Beseitigung noch nicht identifizierter Schäden an Haupt- und Versorgungsleitungen im Bereich der Straße</t>
  </si>
  <si>
    <t>Entbündelung der Maßnahme:
13100700WA4436</t>
  </si>
  <si>
    <t>Lindenstraße, Abschnitt  Hans-Frick-Straße bis Landgrafenstraße - Beseitigung noch nicht identifizierter Schäden an Haupt- und Versorgungsleitungen im Bereich der Straße</t>
  </si>
  <si>
    <t>Mittelstraße, Abschnitt Kurgartenstraße bis Landgrafenstraße - Beseitigung noch nicht identifizierter Schäden an Haupt- und Versorgungsleitungen im Bereich der Straße</t>
  </si>
  <si>
    <t>Entbündelung der Maßnahme:
13100700WA4164</t>
  </si>
  <si>
    <t>Mittelstraße, Abschnitt Landgrafenstraße bis Am Schwanenteich - Beseitigung noch nicht identifizierter Schäden an Haupt- und Versorgungsleitungen im Bereich der Straße</t>
  </si>
  <si>
    <t>Uhlandstraße, Abschnitt Dahlienweg bis Eichendorfstraße - Beseitigung noch nicht identifizierter Schäden an Haupt- und Versorgungsleitungen im Bereich der Straße</t>
  </si>
  <si>
    <t>Entbündelung der Maßnahme:
13100700WA4186</t>
  </si>
  <si>
    <t>Uhlandstraße, Abschnitt Eichendorfstraße bis Sebastianstraße - Beseitigung noch nicht identifizierter Schäden an Haupt- und Versorgungsleitungen im Bereich der Straße</t>
  </si>
  <si>
    <t>Mühlenstraße, Abschnitt Ringstraße bis Kloster-Prüm-Straße - Beseitigung noch nicht identifizierter Schäden an Haupt- und Versorgungsleitungen im Bereich der Straße</t>
  </si>
  <si>
    <t>Entbündelung der Maßnahme:
13100700WA4219</t>
  </si>
  <si>
    <t>Mühlenstraße, Abschnitt Kloster-Prüm-Straße bis Ernst-Thrasolt-Straße - Beseitigung noch nicht identifizierter Schäden an Haupt- und Versorgungsleitungen im Bereich der Straße</t>
  </si>
  <si>
    <t>Ahruferstraße, Abschnitt Josefstraße bis Winzerstraße - Beseitigung noch nicht identifizierter Schäden an Haupt- und Versorgungsleitungen im Bereich der Straße</t>
  </si>
  <si>
    <t>Entbündelung der Maßnahme:
13100700WA4031</t>
  </si>
  <si>
    <t>Ahruferstraße, Abschnitt Winzerstraße bis Anschluss B267 + Anschluss Heckenbachtalbrücke - Beseitigung noch nicht identifizierter Schäden an Haupt- und Versorgungsleitungen im Bereich der Straße</t>
  </si>
  <si>
    <t>Altstadt Ahrweiler Bereich I - Nord, Beseitigung noch nicht identifizierter Schäden an Hausanschlußleitungen im Bereich der Straße</t>
  </si>
  <si>
    <t>Bündelung der Maßnahmen:
13100700WA4280
13100700WA4283 
13100700WA4284 
13100700WA4308 
13100700WA4318
13100700WA4319
13100700WA4475</t>
  </si>
  <si>
    <t>Altstadt Ahrweiler Bereich II - Süd-West, Beseitigung noch nicht identifizierter Schäden an Hausanschlußleitungen im Bereich der Straße</t>
  </si>
  <si>
    <t>Bündelung der Maßnahmen:
13100700WA4258 
13100700WA4261
13100700WA4264 
13100700WA4278 
13100700WA4306 
13100700WA4478</t>
  </si>
  <si>
    <t>Altstadt Ahrweiler Bereich III - Süd-Ost, Beseitigung noch nicht identifizierter Schäden an Hausanschlußleitungen im Bereich der Straße</t>
  </si>
  <si>
    <t>Bündelung der Maßnahmen:
13100700WA4276
13100700WA4277
13100700WA4286 
13100700WA4298 
13100700WA4304
13100700WA4316</t>
  </si>
  <si>
    <t>Kreuzstraße (Telegrafenstraße bis Hans-Frick-Straße) - Beseitigung noch nicht identifizierter Schäden an Hausanschlußleitungen im Bereich der Straße</t>
  </si>
  <si>
    <t>Entbündelung der Maßnahme:
13100700WA4363</t>
  </si>
  <si>
    <t>Kreuzstraße (Hans-Frick-Straße bis Landgrafenstraße) - Beseitigung noch nicht identifizierter Schäden an Hausanschlußleitungen im Bereich der Straße</t>
  </si>
  <si>
    <t>Kreuzstraße (Landgrafenstraße bis BBS) - Beseitigung noch nicht identifizierter Schäden an Hausanschlußleitungen im Bereich der Straße</t>
  </si>
  <si>
    <t>Entbündelung der Maßnahme: 
13100700WA4363</t>
  </si>
  <si>
    <t>Sebastianstraße, Abschnitt Wilhelmstraße bis Ringener Straße - Beseitigung noch nicht identifizierter Schäden an Hausanschlußleitungen im Bereich der Straße</t>
  </si>
  <si>
    <t>Entbündelung der Maßnahme: 
13100700WA4382</t>
  </si>
  <si>
    <t>Sebastianstraße, Abschnitt Ringener Straße bis Hemmesser Straße - Beseitigung noch nicht identifizierter Schäden an Hausanschlußleitungen im Bereich der Straße</t>
  </si>
  <si>
    <t xml:space="preserve">Entbündelung der Maßnahme: 
13100700WA4382
</t>
  </si>
  <si>
    <t>Hauptstraße, Abschnitt Hemmesser Straße bis Einmündung Rathausstraße - Beseitigung noch nicht identifizierter Schäden an Hausanschlußleitungen im Bereich der Straße</t>
  </si>
  <si>
    <t>Entbündelung der Maßnahme:
13100700WA4355</t>
  </si>
  <si>
    <t>Hauptstraße, Abschnitt Einmündung Rathausstraße bis Wendelstraße - Beseitigung noch nicht identifizierter Schäden an Hausanschlußleitungen im Bereich der Straße</t>
  </si>
  <si>
    <t>Hauptstraße, Abschnitt Wendelstraße bis KVP B266 - Beseitigung noch nicht identifizierter Schäden an Hausanschlußleitungen im Bereich der Straße</t>
  </si>
  <si>
    <t>Landgrafenstraße, Abschnitt Hauptstraße bis Kreuzstraße - Beseitigung noch nicht identifizierter Schäden an Hausanschlußleitungen im Bereich der Straße</t>
  </si>
  <si>
    <t>Entbündelung der Maßnahme:
13100700WA4365</t>
  </si>
  <si>
    <t>Landgrafenstraße, Abschnitt Kreuzstraße bis Mittelstraße - Beseitigung noch nicht identifizierter Schäden an Hausanschlußleitungen im Bereich der Straße</t>
  </si>
  <si>
    <t>Lindenstraße, Abschnitt Kurgartenbrücke bis Hans-Frick-Straße - Beseitigung noch nicht identifizierter Schäden an Hausanschlußleitungen im Bereich der Straße</t>
  </si>
  <si>
    <t>Entbündelung der Maßnahme;
13100700WA4474</t>
  </si>
  <si>
    <t>Lindenstraße, Abschnitt  Hans-Frick-Straße bis Landgrafenstraße - Beseitigung noch nicht identifizierter Schäden an Hausanschlußleitungen im Bereich der Straße</t>
  </si>
  <si>
    <t>Entbündelung der Maßnahme:
13100700WA4474</t>
  </si>
  <si>
    <t>Mittelstraße, Abschnitt Kurgartenstraße bis Landgrafenstraße - Beseitigung noch nicht identifizierter Schäden an Hausanschlußleitungen im Bereich der Straße</t>
  </si>
  <si>
    <t>Entbündelung der Maßnahme: 
13100700WA4367</t>
  </si>
  <si>
    <t>Mittelstraße, Abschnitt Landgrafenstraße bis Am Schwanenteich - Beseitigung noch nicht identifizierter Schäden an Hausanschlußleitungen im Bereich der Straße</t>
  </si>
  <si>
    <t>Entbündelung der Maßnahme:
13100700WA4367</t>
  </si>
  <si>
    <t>Uhlandstraße, Abschnitt Dahlienweg bis Eichendorfstraße - Beseitigung noch nicht identifizierter Schäden an Hausanschlußleitungen im Bereich der Straße</t>
  </si>
  <si>
    <t>Entbündelung der Maßnahme:
13100700WA4389</t>
  </si>
  <si>
    <t>Uhlandstraße, Abschnitt Eichendorfstraße bis Sebastianstraße - Beseitigung noch nicht identifizierter Schäden an Hausanschlußleitungen im Bereich der Straße</t>
  </si>
  <si>
    <t>Mühlenstraße, Abschnitt Ringstraße bis Kloster-Prüm-Straße - Beseitigung noch nicht identifizierter Schäden an Hausanschlußleitungen im Bereich der Straße</t>
  </si>
  <si>
    <t>Entbündelung der Maßnahme:
13100700WA4422</t>
  </si>
  <si>
    <t>Mühlenstraße, Abschnitt Kloster-Prüm-Straße bis Ernst-Thrasolt-Straße - Beseitigung noch nicht identifizierter Schäden an Hausanschlußleitungen im Bereich der Straße</t>
  </si>
  <si>
    <t>Ahruferstraße, Abschnitt Josefstraße bis Winzerstraße - Beseitigung noch nicht identifizierter Schäden an Hausanschlußleitungen im Bereich der Straße</t>
  </si>
  <si>
    <t>Entbündelung der Maßnahme:
13100700WA4234</t>
  </si>
  <si>
    <t>Ahruferstraße, Abschnitt Winzerstraße bis Anschluss B267 + Anschluss Heckenbachtalbrücke - Beseitigung noch nicht identifizierter Schäden an Hausanschlußleitungen im Bereich der Straße</t>
  </si>
  <si>
    <t>Hemmesser Straße, Abschnitt Peter-Fix-Straße bis Hauptstraße  - Beseitigung noch nicht identifizierter Schäden an Hausanschlußleitungen im Bereich der Straße</t>
  </si>
  <si>
    <t>Entbündelung der Maßnahme:
13100700WA4356</t>
  </si>
  <si>
    <t>Hemmesser Straße, Abschnitt Hauptstraße bis Georg-Kreuzberg-Straße  - Beseitigung noch nicht identifizierter Schäden an Hausanschlußleitungen im Bereich der Straße</t>
  </si>
  <si>
    <t>Hemmesser Straße, Abschnitt Peter-Fix-Straße bis Hauptstraße  - Beseitigung noch nicht identifizierter Schäden an Haupt- und Versorgungsleitungen im Bereich der Straße</t>
  </si>
  <si>
    <t>Entbündelung der Maßnahme:
13100700WA4153</t>
  </si>
  <si>
    <t>Hemmesser Straße, Abschnitt Hauptstraße bis Georg-Kreuzberg-Straße - Beseitigung noch nicht identifizierter Schäden an Haupt- und Versorgungsleitungen im Bereich der Straße</t>
  </si>
  <si>
    <t>Entbündelung in Maßnahmen:
13100700HuW6590
13100700HuW6591
13100700HuW6592 
13100700HuW6593</t>
  </si>
  <si>
    <t>Entbündelung in Maßnahmen:
13100700HuW6613
13100700HuW6614
13100700HuW6615</t>
  </si>
  <si>
    <t>Entbündelung in Maßnahmen:
13100700HuW6618
13100700HuW6619 
13100700HuW6620</t>
  </si>
  <si>
    <t>Verschiebung in Teilplan AkI 
(Maßnahme 13100700AkI6587)</t>
  </si>
  <si>
    <t>Verschiebung in Teilplan AkI 
(Maßnahme 13100700AkI6586)</t>
  </si>
  <si>
    <t>Verschiebung in Teilplan AkI 
(Maßnahme 13100700AkI6588)</t>
  </si>
  <si>
    <t>Wiederherstellung Ahrufer - Bad Neuenahr 3 bis Gemarkungsgrenze Bad Neuenahr</t>
  </si>
  <si>
    <t>Maßnahmenbezeichnung geändert (Rechtschreibfehler)</t>
  </si>
  <si>
    <t>Verschiebung aus Teilplan AkI 
(Maßnahme 13100700AkI6572)</t>
  </si>
  <si>
    <t>Mühlenteich Ahrweiler - Abschnitt I Wehr bis Walporzheimer Straße</t>
  </si>
  <si>
    <t>Entbündelung der Maßnahme:
13100700HuW6039</t>
  </si>
  <si>
    <t>Mühlenteich Ahrweiler - Abschnitt II Walporzheimer Straße bis Marktplatz</t>
  </si>
  <si>
    <t>Mühlenteich Ahrweiler - Abschnitt III Marktplatz bis Friedrichstraße</t>
  </si>
  <si>
    <t>Mühlenteich Ahrweiler - Abschnitt IV Friedrichstraße bis Hemmessen</t>
  </si>
  <si>
    <t>Mühlenteich Kurpark-Kaiser-Wilhelm Park, Abschnitt I Wehr bis Kurgartenstraße</t>
  </si>
  <si>
    <t>Entbündelung der Maßnahme:
13100700HuW6040</t>
  </si>
  <si>
    <t>Mühlenteich Kurpark-Kaiser-Wilhelm Park, Abschnitt II Kurgartenstraße bis Landgrafenstraße</t>
  </si>
  <si>
    <t>Mühlenteich Kurpark-Kaiser-Wilhelm Park, Abschnitt III Landgrafenstraße bis Kaiser-Wilhelm-Park</t>
  </si>
  <si>
    <t>Kratzenbach, Auslauf</t>
  </si>
  <si>
    <t>Kratzenbach, provisorische Sicherung</t>
  </si>
  <si>
    <t>diverse Flutschäden u.a. Gewölbeschäden. Setzungen im verrohrten Bach; Gefahr Straßeneinbruch</t>
  </si>
  <si>
    <t>provisorische Sicherungsmaßnahmen, verkehrliche Sicherungsmaßnahmen</t>
  </si>
  <si>
    <t>Kratzenbach, Neubau</t>
  </si>
  <si>
    <t>diverse Flutschäden u.a. Gewölbeschäden. Setzungen im verrohrten Bach</t>
  </si>
  <si>
    <t>Erneuerung inkl. Umplanung Kratzenbachkanal</t>
  </si>
  <si>
    <t>Stefan Spiller | 02642 - 4001-510 | bauamt@sinzig.de</t>
  </si>
  <si>
    <t>Errichtung &amp; Aufrechterhaltung Notbetrieb Realschule plus &amp; Containeranlage - Zeitraum bis 5 Jahre</t>
  </si>
  <si>
    <t>Anpassung Zeitraum bis 5 Jahre, Anpassung Summe aufgrund fortgeschrittener Planung</t>
  </si>
  <si>
    <t>Anpassung der Summe aufgrund fortgeschrittener Planung</t>
  </si>
  <si>
    <t>Räumung der Einrichtungsgegenstände | Überprüfung techn. Anlagen &amp; Energierzeugung | Sanierung &amp; Wiederaufbau Gebäude</t>
  </si>
  <si>
    <t>Kommunaler Wohnungsbestand (Obdachlose, Asylante etc.)  Friedrich-Spee-Str. 20-22</t>
  </si>
  <si>
    <t>Anpasssung Maßnahmenbezeichnung</t>
  </si>
  <si>
    <t>Flutschäden im Kellergeschoss, Erdgeschoss &amp; angeschlossenem Sportplatz | Gesamte tech. Einrichtung ( Heizung, Elektrik, Sanitär, etc.) vollständig zerstört und unbrauchbar.</t>
  </si>
  <si>
    <t>Anpassung der Summe aufgrund Splittung in RA und Tennenplatz</t>
  </si>
  <si>
    <r>
      <t xml:space="preserve">Flutschäden an Sportanlage                           ( </t>
    </r>
    <r>
      <rPr>
        <b/>
        <sz val="11"/>
        <rFont val="Tahoma"/>
        <family val="2"/>
      </rPr>
      <t>Rasenspielfeld</t>
    </r>
    <r>
      <rPr>
        <sz val="11"/>
        <rFont val="Tahoma"/>
        <family val="2"/>
      </rPr>
      <t xml:space="preserve"> )und  Funktionsgebäude (Sanitär, Umkleide, Gastro) | Tech. Einrichtung (Heizung, Elektrik, Sanitär, etc.) vollständig zerstört und unbrauchbar. | Zahlreiche gravitative Erosionen im Außenbereich</t>
    </r>
  </si>
  <si>
    <t xml:space="preserve">Anpassung der Summe aufgrund fortgeschrittener Planung und temporärer Ersatzmaßnahme (Container) </t>
  </si>
  <si>
    <r>
      <t xml:space="preserve">Radwegeinfrastuktur (Ahr-Radweg) </t>
    </r>
    <r>
      <rPr>
        <b/>
        <sz val="11"/>
        <rFont val="Tahoma"/>
        <family val="2"/>
      </rPr>
      <t>kurzfristige und mittelfristige</t>
    </r>
    <r>
      <rPr>
        <sz val="11"/>
        <rFont val="Tahoma"/>
        <family val="2"/>
      </rPr>
      <t xml:space="preserve"> Maßnahmen</t>
    </r>
  </si>
  <si>
    <t>Anpassung der Bezeichnung und Summe aufgrund Zusammenlegung von Maßnahme (Integration von 1301077 AKI 24 b)</t>
  </si>
  <si>
    <r>
      <t xml:space="preserve">Radwegeinfrastruktur (Ahr- Radweg) </t>
    </r>
    <r>
      <rPr>
        <b/>
        <sz val="11"/>
        <rFont val="Calibri"/>
        <family val="2"/>
        <scheme val="minor"/>
      </rPr>
      <t>Mittelfristige</t>
    </r>
    <r>
      <rPr>
        <sz val="11"/>
        <rFont val="Calibri"/>
        <family val="2"/>
        <scheme val="minor"/>
      </rPr>
      <t xml:space="preserve"> Maßnahme</t>
    </r>
  </si>
  <si>
    <t>Integration in die Maßnahme 131077 AKI 24 a</t>
  </si>
  <si>
    <r>
      <t xml:space="preserve">Radwegeinfrastuktur (Ahr-Radweg) </t>
    </r>
    <r>
      <rPr>
        <b/>
        <sz val="11"/>
        <rFont val="Tahoma"/>
        <family val="2"/>
      </rPr>
      <t>Langfristige</t>
    </r>
    <r>
      <rPr>
        <sz val="11"/>
        <rFont val="Tahoma"/>
        <family val="2"/>
      </rPr>
      <t xml:space="preserve"> Maßnahmen</t>
    </r>
  </si>
  <si>
    <t>Anpassung der Bezeichnung und Summe aufgrund fortgeschrittener Planung</t>
  </si>
  <si>
    <r>
      <t xml:space="preserve"> Infrastrukturanlagen - Straßen, Wege, Plätze &amp; sonstige Anlagen</t>
    </r>
    <r>
      <rPr>
        <b/>
        <sz val="11"/>
        <rFont val="Calibri"/>
        <family val="2"/>
        <scheme val="minor"/>
      </rPr>
      <t xml:space="preserve"> </t>
    </r>
  </si>
  <si>
    <t>Anpassung der Bezeichnung und Summe aufgrund Zusammenlegung von Maßnahme (131077 AKI 25 + 131077 AKI26 + 131077 AKI27)</t>
  </si>
  <si>
    <r>
      <t xml:space="preserve"> Infrastrukturanlagen - Straßen, Wege, Plätze &amp; sonstige Anlagen </t>
    </r>
    <r>
      <rPr>
        <b/>
        <sz val="11"/>
        <rFont val="Calibri"/>
        <family val="2"/>
        <scheme val="minor"/>
      </rPr>
      <t>Priorität B:</t>
    </r>
    <r>
      <rPr>
        <sz val="11"/>
        <rFont val="Calibri"/>
        <family val="2"/>
        <scheme val="minor"/>
      </rPr>
      <t xml:space="preserve"> kurzfristige Sanierungsbedarfe</t>
    </r>
    <r>
      <rPr>
        <b/>
        <sz val="11"/>
        <rFont val="Calibri"/>
        <family val="2"/>
        <scheme val="minor"/>
      </rPr>
      <t xml:space="preserve"> </t>
    </r>
  </si>
  <si>
    <t>Wegfall, da Integration in Maßnahme (131077 AKI 25)</t>
  </si>
  <si>
    <r>
      <t xml:space="preserve"> Infrastrukturanlagen - Straßen, Wege, Plätze &amp; sonstige Anlagen </t>
    </r>
    <r>
      <rPr>
        <b/>
        <sz val="11"/>
        <rFont val="Calibri"/>
        <family val="2"/>
        <scheme val="minor"/>
      </rPr>
      <t>Priorität C:</t>
    </r>
    <r>
      <rPr>
        <sz val="11"/>
        <rFont val="Calibri"/>
        <family val="2"/>
        <scheme val="minor"/>
      </rPr>
      <t xml:space="preserve"> mittelfristige Sanierungsbedarfe</t>
    </r>
    <r>
      <rPr>
        <b/>
        <sz val="11"/>
        <rFont val="Calibri"/>
        <family val="2"/>
        <scheme val="minor"/>
      </rPr>
      <t xml:space="preserve"> </t>
    </r>
  </si>
  <si>
    <t>Allgemeine Erfassung der Schäden in einer Datenbank und Vorbereitung der Förderanträge</t>
  </si>
  <si>
    <t>Bogenschützen Bad Bodendorf</t>
  </si>
  <si>
    <t>Flutschäden an Sportanlage</t>
  </si>
  <si>
    <t>Errichtung einer neuen Zaunanlage und Beseitigung Schäden an der Schutzhütte</t>
  </si>
  <si>
    <t>Maßnahme bislang nicht enthalten</t>
  </si>
  <si>
    <t>Schulbuchausleihe GS Sinzig</t>
  </si>
  <si>
    <t>Buchausleihe und Einrichtung in Grundschule durch Flutwelle zerstört</t>
  </si>
  <si>
    <t>Duftinseln</t>
  </si>
  <si>
    <t>Flutschäden an Duftinseln</t>
  </si>
  <si>
    <t xml:space="preserve">Wiederherstellung der Duftinseln </t>
  </si>
  <si>
    <t>Tennenplatz Sinzig</t>
  </si>
  <si>
    <t>Tennenplatz durch Flutwelle zerstört</t>
  </si>
  <si>
    <t>Wiederaufbau Tennenplatz</t>
  </si>
  <si>
    <t>Tennisclub Sinzig</t>
  </si>
  <si>
    <t>Wiederaufbau komplette Sportanlage</t>
  </si>
  <si>
    <t>Beach-Volleyball Sinzig</t>
  </si>
  <si>
    <t>Reparatur der entstandenen Schäden</t>
  </si>
  <si>
    <t>Infopoints</t>
  </si>
  <si>
    <t>5.4.4 b  jj</t>
  </si>
  <si>
    <t>Flutschäden an Infopoints</t>
  </si>
  <si>
    <t>Notunterkünfte, prov. Straßenbeleuchtung, Sanitär-Toilettencontainer</t>
  </si>
  <si>
    <t>5.4.4 b  kk</t>
  </si>
  <si>
    <t>Beschädigungen an vorhandener Infrastruktur</t>
  </si>
  <si>
    <t>Bereitstellung temporär notwendiger Infrastruktur</t>
  </si>
  <si>
    <t>Einsatz Kehrmaschine</t>
  </si>
  <si>
    <t>5.4.4 b  cc</t>
  </si>
  <si>
    <t>Verunreinigung von Straßen, Wegen, Plätzen</t>
  </si>
  <si>
    <t>Reinigung von Straßen, Wegen, Plätzen</t>
  </si>
  <si>
    <t>Verkehrsübungsplatz</t>
  </si>
  <si>
    <t>Verunreinigung des Platzes und der Versickerungsvorrichtung</t>
  </si>
  <si>
    <t>Säuberung Platz, Wiederherstellung Markierung, Instandsetzung Rigolen</t>
  </si>
  <si>
    <t>Neubau FW Sinzig</t>
  </si>
  <si>
    <t>Verfallene Planungskosten aufgrund Wegfall der Eignung des angedachten Standortes</t>
  </si>
  <si>
    <t>ggf. Neuplanung an anderer Stelle</t>
  </si>
  <si>
    <t xml:space="preserve">CfT Sinzig e.V. </t>
  </si>
  <si>
    <t>Totalverlust Sportgeräte und Zubehör, Lagerung in Sportstätte (131077AKI3)</t>
  </si>
  <si>
    <t>Behebung der Sachschäden</t>
  </si>
  <si>
    <t>Bouleplatz</t>
  </si>
  <si>
    <t>Flutschäden an Bouleplatz</t>
  </si>
  <si>
    <t>RTB FW Sinzig</t>
  </si>
  <si>
    <t>Totalverlust Boot und Zubehör</t>
  </si>
  <si>
    <t>Bereitstellung notwendiger Rettungsfahrzeuge (RTB)</t>
  </si>
  <si>
    <t>WfbM Werk 1  Einrichtung Behindertenhilfe</t>
  </si>
  <si>
    <t>Totalverlsut Inventar durch Versicherung abgedeckt, Schäden am Bauwerk (Fenster, Türen, Innen- und Außenputz, Boden, Decke, Dach etc.), Schäden am Bauwerk- Technik (Elektrik, Lüftung, Isolierung etc.), Zerstörung der Außenanlage (Zäune, Tore, Grundleitungen etc.)</t>
  </si>
  <si>
    <t>Aufräumarbeiten (Beseitung von Schlamm, Dreck und herumliegenden Sachen), Säuberung und Trocknung des Gebäudes, Sanierung des Gebäudes, Wiederbeschaffung Inventar (Kosten übernimmt Versicherung)</t>
  </si>
  <si>
    <t>Carsten Lohre  | 02642 - 4001-699 | Carsten.Lohre@sinzig.de                     Wolfram Kurz  | 02642 - 4001-697 | Wolfram.Kurz@sinzig.de</t>
  </si>
  <si>
    <t>Neubau Betriebsgebäude Stadtwerke Sinzig   /  Wiederbeschaffung Geräte, Materialien etc.</t>
  </si>
  <si>
    <t>Bestehendes Betriebsgebäude vollständig zerstört / Geräte beschädigt oder zerstört</t>
  </si>
  <si>
    <t>Neubau eines Betriebsgebäudes / Wiederbeschaffung</t>
  </si>
  <si>
    <t>Zusammenfassung der Maßnahmen (siehe Maßnahmen 13102000WA0004 + 13102000WA0038 + 13102003AkI0616)</t>
  </si>
  <si>
    <t>Prognostizierte Baukostensteigerung von 25 % zur ersten Kostenschätzung</t>
  </si>
  <si>
    <t>betragliche Änderung - Mehrkosten</t>
  </si>
  <si>
    <t>Konkretisierung Förderziffer, betragliche Änderung - Mehrkosten</t>
  </si>
  <si>
    <t xml:space="preserve">Konkretisierung </t>
  </si>
  <si>
    <t>Beschädigung der Brücke (Mittelstraße ! Irrtümlich am Gudenauring gemeldet) sowie der Fundamente, die Brücke stellt bei Starkregen ein Abflusshindernis da und muss abgerissen werden</t>
  </si>
  <si>
    <t>Konkretisierung, betragliche Änderung - Mehrkosten</t>
  </si>
  <si>
    <r>
      <t xml:space="preserve">Sanierung und Wiederherstellung der Räumlichkeiten </t>
    </r>
    <r>
      <rPr>
        <b/>
        <sz val="11"/>
        <rFont val="Calibri"/>
        <family val="2"/>
        <scheme val="minor"/>
      </rPr>
      <t>Kaiserhalle</t>
    </r>
    <r>
      <rPr>
        <sz val="11"/>
        <rFont val="Calibri"/>
        <family val="2"/>
        <scheme val="minor"/>
      </rPr>
      <t xml:space="preserve"> Vettelhoven </t>
    </r>
  </si>
  <si>
    <t>betragliche Änderung - Mehrkosten, Maßnahmenbeginn</t>
  </si>
  <si>
    <r>
      <t xml:space="preserve">Prüfung der elektrischen </t>
    </r>
    <r>
      <rPr>
        <b/>
        <sz val="11"/>
        <rFont val="Calibri"/>
        <family val="2"/>
        <scheme val="minor"/>
      </rPr>
      <t>Straßenbeleuchtungsanlagen</t>
    </r>
    <r>
      <rPr>
        <sz val="11"/>
        <rFont val="Calibri"/>
        <family val="2"/>
        <scheme val="minor"/>
      </rPr>
      <t xml:space="preserve"> im Gemeindegebiet nach Meldung v. Defekten</t>
    </r>
  </si>
  <si>
    <r>
      <rPr>
        <b/>
        <sz val="11"/>
        <rFont val="Calibri"/>
        <family val="2"/>
        <scheme val="minor"/>
      </rPr>
      <t>Spielplatzwiederherstellung</t>
    </r>
    <r>
      <rPr>
        <sz val="11"/>
        <rFont val="Calibri"/>
        <family val="2"/>
        <scheme val="minor"/>
      </rPr>
      <t xml:space="preserve"> insbesondere Sandaustausch</t>
    </r>
  </si>
  <si>
    <r>
      <rPr>
        <b/>
        <sz val="11"/>
        <rFont val="Calibri"/>
        <family val="2"/>
        <scheme val="minor"/>
      </rPr>
      <t xml:space="preserve">Allgemeine Beratungsleistung Ingenieurbüros </t>
    </r>
    <r>
      <rPr>
        <sz val="11"/>
        <rFont val="Calibri"/>
        <family val="2"/>
        <scheme val="minor"/>
      </rPr>
      <t>für die Schadensbeurteilung, sofern nicht einer Einzelmaßnahme zurechenbar</t>
    </r>
  </si>
  <si>
    <r>
      <t xml:space="preserve">Stellung Notunterkunft für die </t>
    </r>
    <r>
      <rPr>
        <b/>
        <sz val="11"/>
        <rFont val="Calibri"/>
        <family val="2"/>
        <scheme val="minor"/>
      </rPr>
      <t>KiTa Dernau</t>
    </r>
    <r>
      <rPr>
        <sz val="11"/>
        <rFont val="Calibri"/>
        <family val="2"/>
        <scheme val="minor"/>
      </rPr>
      <t xml:space="preserve"> im Jugendheim Holzweiler sowie Alte Schule Holzweiler</t>
    </r>
  </si>
  <si>
    <t xml:space="preserve">Herstellung des Containerplatzes und Wiederherstellung / Rückbau nach Abschluss der Maßnahme </t>
  </si>
  <si>
    <r>
      <rPr>
        <b/>
        <sz val="11"/>
        <rFont val="Calibri"/>
        <family val="2"/>
        <scheme val="minor"/>
      </rPr>
      <t>Kleiderkammer Feuerwehr Altenahr</t>
    </r>
    <r>
      <rPr>
        <sz val="11"/>
        <rFont val="Calibri"/>
        <family val="2"/>
        <scheme val="minor"/>
      </rPr>
      <t xml:space="preserve"> in </t>
    </r>
    <r>
      <rPr>
        <b/>
        <sz val="11"/>
        <rFont val="Calibri"/>
        <family val="2"/>
        <scheme val="minor"/>
      </rPr>
      <t>Saal Ibs</t>
    </r>
  </si>
  <si>
    <t>Notunterkunft-bereitstellung Umbauten und Veränderungen in Sporthallen, Dorfgemeinschafts-häuser u.a. gemeindl. Gebäuden</t>
  </si>
  <si>
    <r>
      <t xml:space="preserve">Notunterkunft-bereitstellung im Dorfgemeinschaftshaus Birresdorf </t>
    </r>
    <r>
      <rPr>
        <u/>
        <sz val="11"/>
        <rFont val="Calibri"/>
        <family val="2"/>
        <scheme val="minor"/>
      </rPr>
      <t>sowie anschl.</t>
    </r>
    <r>
      <rPr>
        <sz val="11"/>
        <rFont val="Calibri"/>
        <family val="2"/>
        <scheme val="minor"/>
      </rPr>
      <t xml:space="preserve"> "Im Kreuzerfeld II" Ringen (Container)</t>
    </r>
  </si>
  <si>
    <t>Notunterkunft-bereitstellung incl. Rückbau</t>
  </si>
  <si>
    <t>Gemeinde Grafschaft und Privat</t>
  </si>
  <si>
    <r>
      <t xml:space="preserve">Notunterkunft /Ausbau Haus des </t>
    </r>
    <r>
      <rPr>
        <u/>
        <sz val="11"/>
        <rFont val="Calibri"/>
        <family val="2"/>
        <scheme val="minor"/>
      </rPr>
      <t>Dorfes Leimersdor</t>
    </r>
    <r>
      <rPr>
        <sz val="11"/>
        <rFont val="Calibri"/>
        <family val="2"/>
        <scheme val="minor"/>
      </rPr>
      <t xml:space="preserve">f zur </t>
    </r>
    <r>
      <rPr>
        <b/>
        <sz val="11"/>
        <rFont val="Calibri"/>
        <family val="2"/>
        <scheme val="minor"/>
      </rPr>
      <t>Notkita</t>
    </r>
    <r>
      <rPr>
        <sz val="11"/>
        <rFont val="Calibri"/>
        <family val="2"/>
        <scheme val="minor"/>
      </rPr>
      <t xml:space="preserve">, Unterbringung </t>
    </r>
    <r>
      <rPr>
        <b/>
        <sz val="11"/>
        <rFont val="Calibri"/>
        <family val="2"/>
        <scheme val="minor"/>
      </rPr>
      <t xml:space="preserve">Kita Pius </t>
    </r>
    <r>
      <rPr>
        <sz val="11"/>
        <rFont val="Calibri"/>
        <family val="2"/>
        <scheme val="minor"/>
      </rPr>
      <t>BNA bis zur Fertigstellung der Containeran-lage im Innovationspark/ BNA</t>
    </r>
  </si>
  <si>
    <r>
      <t>Containeranlage in der</t>
    </r>
    <r>
      <rPr>
        <u/>
        <sz val="11"/>
        <rFont val="Calibri"/>
        <family val="2"/>
        <scheme val="minor"/>
      </rPr>
      <t xml:space="preserve"> Lise-Meitner-Str.</t>
    </r>
    <r>
      <rPr>
        <sz val="11"/>
        <rFont val="Calibri"/>
        <family val="2"/>
        <scheme val="minor"/>
      </rPr>
      <t>,</t>
    </r>
    <r>
      <rPr>
        <b/>
        <sz val="11"/>
        <rFont val="Calibri"/>
        <family val="2"/>
        <scheme val="minor"/>
      </rPr>
      <t xml:space="preserve"> Kita St Pius</t>
    </r>
  </si>
  <si>
    <t>Notunterkunft-bereitstellung, soweit nicht DRK betreffend</t>
  </si>
  <si>
    <t>Entflechtung von DRK Bad Neuenahr /IPR und DRK Altenahr /Gelsdorf: siehe neue Maßnahmen 90-25 und 90-26</t>
  </si>
  <si>
    <r>
      <t xml:space="preserve">Wiederherstellung des Platzes nach Schäden durch </t>
    </r>
    <r>
      <rPr>
        <b/>
        <sz val="11"/>
        <rFont val="Calibri"/>
        <family val="2"/>
        <scheme val="minor"/>
      </rPr>
      <t>Helfercamp</t>
    </r>
    <r>
      <rPr>
        <sz val="11"/>
        <rFont val="Calibri"/>
        <family val="2"/>
        <scheme val="minor"/>
      </rPr>
      <t xml:space="preserve"> "Flutlichter" und THW auf </t>
    </r>
    <r>
      <rPr>
        <b/>
        <u/>
        <sz val="11"/>
        <rFont val="Calibri"/>
        <family val="2"/>
        <scheme val="minor"/>
      </rPr>
      <t xml:space="preserve">Sportplatz Leimersdorf </t>
    </r>
  </si>
  <si>
    <r>
      <t xml:space="preserve">Spülung der </t>
    </r>
    <r>
      <rPr>
        <b/>
        <sz val="11"/>
        <rFont val="Calibri"/>
        <family val="2"/>
        <scheme val="minor"/>
      </rPr>
      <t>Straßenabläufe</t>
    </r>
    <r>
      <rPr>
        <sz val="11"/>
        <rFont val="Calibri"/>
        <family val="2"/>
        <scheme val="minor"/>
      </rPr>
      <t xml:space="preserve"> (innerorts)</t>
    </r>
  </si>
  <si>
    <r>
      <t xml:space="preserve">Wiederherstellung des Platzes nach Schäden durch Unterbringung </t>
    </r>
    <r>
      <rPr>
        <b/>
        <sz val="11"/>
        <rFont val="Calibri"/>
        <family val="2"/>
        <scheme val="minor"/>
      </rPr>
      <t>Helfercamp</t>
    </r>
    <r>
      <rPr>
        <sz val="11"/>
        <rFont val="Calibri"/>
        <family val="2"/>
        <scheme val="minor"/>
      </rPr>
      <t xml:space="preserve"> "Flutlichter" und THW auf </t>
    </r>
    <r>
      <rPr>
        <b/>
        <u/>
        <sz val="11"/>
        <rFont val="Calibri"/>
        <family val="2"/>
        <scheme val="minor"/>
      </rPr>
      <t>Tennisanlage Leimersdorf</t>
    </r>
  </si>
  <si>
    <t>Änderung amtlicher Gemeindeschlüssel,  betragliche Änderung - Mehrkosten</t>
  </si>
  <si>
    <t>23-24</t>
  </si>
  <si>
    <t>Fußgängerbrücke "Verlängerung Am Burggraben", GM Gelsdorf</t>
  </si>
  <si>
    <t>Starke Beschädigung des Brückenbauwerks durch Verklausungen / Fundamentunterspülung</t>
  </si>
  <si>
    <t>Wiederherstellung der Befahrbarkeit</t>
  </si>
  <si>
    <t>31-31</t>
  </si>
  <si>
    <t>Wiederherstellung Heizungsanlage im Jugendhaus Holzweiler</t>
  </si>
  <si>
    <t>Ersatz der Heizungsanlage</t>
  </si>
  <si>
    <t>31-32</t>
  </si>
  <si>
    <t>Fußgängerbrücke "Verlängerung Erleheckstraße" am Swistbach, GM Esch</t>
  </si>
  <si>
    <t>Wiederherstellung der Begehbarkeit</t>
  </si>
  <si>
    <t>31-33</t>
  </si>
  <si>
    <t>Fußgängerbrücke "Verlängerung Am Swistbach" am Swistbach, GM Holzweiler</t>
  </si>
  <si>
    <t>31-34</t>
  </si>
  <si>
    <t>Brücke "Bunkerstraße" am Swistbach, GM Holzweiler</t>
  </si>
  <si>
    <t>Starke Beschädigung des Brückenbauwerks durch Fundamentunterspülung</t>
  </si>
  <si>
    <t>31-35</t>
  </si>
  <si>
    <t>Fußgängerbrücke "Verlängerung Vor dem Gäßchen" am Swistbach, GM Esch</t>
  </si>
  <si>
    <t>80-19</t>
  </si>
  <si>
    <r>
      <t xml:space="preserve">Wiederherstellung der Befahrbarkeit des </t>
    </r>
    <r>
      <rPr>
        <b/>
        <sz val="11"/>
        <rFont val="Calibri"/>
        <family val="2"/>
        <scheme val="minor"/>
      </rPr>
      <t>Wirtschaftsweges</t>
    </r>
    <r>
      <rPr>
        <sz val="11"/>
        <rFont val="Calibri"/>
        <family val="2"/>
        <scheme val="minor"/>
      </rPr>
      <t>, GM Vettelhoven i.R. Eckendorf</t>
    </r>
  </si>
  <si>
    <t>90-21</t>
  </si>
  <si>
    <t>Notunterkunft-bereitstellung</t>
  </si>
  <si>
    <t>Umbau der bestehenden Räume zu Klassenräume, Betriebsmittelbereitstellung und Rückbau</t>
  </si>
  <si>
    <t>90-22</t>
  </si>
  <si>
    <t>Notwohnraum-schaffung für Flutopfer</t>
  </si>
  <si>
    <t>90-23</t>
  </si>
  <si>
    <t>Begegnungsgebäude für Flutopfer</t>
  </si>
  <si>
    <t>Begegnungs-, Kommunikations-, Betreuungs-/Lern- bzw. Spielräume für Flutopfer und Rückbau</t>
  </si>
  <si>
    <t xml:space="preserve">Gemeinde Grafschaft </t>
  </si>
  <si>
    <t>90-24</t>
  </si>
  <si>
    <t>Notunterbringung</t>
  </si>
  <si>
    <t>Grundstückserschlie-ßung für Energieversor-gungsunternehmen</t>
  </si>
  <si>
    <t>90-25</t>
  </si>
  <si>
    <t>DRK Bad Neuenahr</t>
  </si>
  <si>
    <t>90-26</t>
  </si>
  <si>
    <t>DRK Altenahr</t>
  </si>
  <si>
    <t>45-01</t>
  </si>
  <si>
    <t>Wiederherstellung der Durchgängigkeit des Leimersdorferbaches, GM Leimersdorf</t>
  </si>
  <si>
    <t>Verlegung einer Einleitstelle hin zum geänderten Flusslauf</t>
  </si>
  <si>
    <t>Wiederherstellung der EL durch Verlängerung des Abschlagskanals unter Berücksichtiung des Hochwasserschutzes</t>
  </si>
  <si>
    <t>Stadtwerke Remagen</t>
  </si>
  <si>
    <t xml:space="preserve">Herr Klaus Bohne 02641-972226 , klaus.bohne@enm.de;
</t>
  </si>
  <si>
    <t>Zusammenfassung Maßnahmen 13102000WA0004 + 13102000WA0038 + 13102003AkI0616: Anschluss an Kläranlage Dümpelfeld</t>
  </si>
  <si>
    <t xml:space="preserve">zerstört (13102000WA0004 +  13102003AkI0616)
Siehe Maßnahme  13102000WA0038 </t>
  </si>
  <si>
    <t xml:space="preserve">Ersatzneubau; Alternativer Brückenstandort möglich (13102003AkI0616)
Form des Wiederaufbaus ist zu klären (13102000WA0004 )
Siehe Maßnahme 13102000WA0038 </t>
  </si>
  <si>
    <t>Maßnahmenbeginn ist erfolgt / Anpassung der Summe aufgrund fortgeschrittener Planung</t>
  </si>
  <si>
    <r>
      <t xml:space="preserve">Mehrkosten
</t>
    </r>
    <r>
      <rPr>
        <sz val="11"/>
        <rFont val="Calibri"/>
        <family val="2"/>
        <scheme val="minor"/>
      </rPr>
      <t xml:space="preserve"> Mit Bescheid vom 27.06.2022 wurden Gesamtkosten in Höhe von 2.796,50 € vollständig als zuwendungsfähig anerkannt und eine Zuwendung in Höhe von 2.796,50 € (100 %) bewilligt. 
Die vorab geschätzen Kosten von 2.796,50 € wurden nach Vorlage der Rechnung jedoch um 772,01 € überschritten.
Die Gesamtkosten der Maßnahme belaufen sich abschließend auf 3.568,51 €.
Wir bitten um Anerkennung der Mehrkosten 
in Höhe von 772,01 € und Aufstockung der Zuwendung.</t>
    </r>
  </si>
  <si>
    <r>
      <t xml:space="preserve">Notunterbringung der </t>
    </r>
    <r>
      <rPr>
        <b/>
        <sz val="11"/>
        <rFont val="Calibri"/>
        <family val="2"/>
        <scheme val="minor"/>
      </rPr>
      <t>Grundschule Dernau</t>
    </r>
    <r>
      <rPr>
        <sz val="11"/>
        <rFont val="Calibri"/>
        <family val="2"/>
        <scheme val="minor"/>
      </rPr>
      <t xml:space="preserve"> (6 Klassen) in drei gemeindl. Grundschulen (Ringen. Leimersdorf u. Gelsdorf)</t>
    </r>
  </si>
  <si>
    <r>
      <t xml:space="preserve">Notunterbringung </t>
    </r>
    <r>
      <rPr>
        <b/>
        <sz val="11"/>
        <rFont val="Calibri"/>
        <family val="2"/>
        <scheme val="minor"/>
      </rPr>
      <t>Flutopfer</t>
    </r>
    <r>
      <rPr>
        <sz val="11"/>
        <rFont val="Calibri"/>
        <family val="2"/>
        <scheme val="minor"/>
      </rPr>
      <t xml:space="preserve"> in Ringen </t>
    </r>
    <r>
      <rPr>
        <b/>
        <sz val="11"/>
        <rFont val="Calibri"/>
        <family val="2"/>
        <scheme val="minor"/>
      </rPr>
      <t>"Im Kreuzerfeld II"</t>
    </r>
  </si>
  <si>
    <r>
      <t xml:space="preserve">Notunterbringung </t>
    </r>
    <r>
      <rPr>
        <b/>
        <sz val="11"/>
        <rFont val="Calibri"/>
        <family val="2"/>
        <scheme val="minor"/>
      </rPr>
      <t>Versorgungsunternehmen</t>
    </r>
    <r>
      <rPr>
        <sz val="11"/>
        <rFont val="Calibri"/>
        <family val="2"/>
        <scheme val="minor"/>
      </rPr>
      <t xml:space="preserve"> Westnetz</t>
    </r>
  </si>
  <si>
    <t>aufbaustab@kreis-ahrweiler.de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</si>
</sst>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quot;;[Red]\-#,##0\ &quot;€&quot;"/>
    <numFmt numFmtId="42" formatCode="_-* #,##0\ &quot;€&quot;_-;\-* #,##0\ &quot;€&quot;_-;_-* &quot;-&quot;\ &quot;€&quot;_-;_-@_-"/>
    <numFmt numFmtId="44" formatCode="_-* #,##0.00\ &quot;€&quot;_-;\-* #,##0.00\ &quot;€&quot;_-;_-* &quot;-&quot;??\ &quot;€&quot;_-;_-@_-"/>
    <numFmt numFmtId="43" formatCode="_-* #,##0.00\ _€_-;\-* #,##0.00\ _€_-;_-* &quot;-&quot;??\ _€_-;_-@_-"/>
    <numFmt numFmtId="164" formatCode="_-* #,##0\ _€_-;\-* #,##0\ _€_-;_-* &quot;-&quot;??\ _€_-;_-@_-"/>
    <numFmt numFmtId="165" formatCode="_-* #,##0.000\ _€_-;\-* #,##0.000\ _€_-;_-* &quot;-&quot;??\ _€_-;_-@_-"/>
    <numFmt numFmtId="166" formatCode="_-* #,##0.00_-;\-* #,##0.00_-;_-* &quot;-&quot;??_-;_-@_-"/>
    <numFmt numFmtId="167" formatCode="#,##0.00\ &quot;€&quot;"/>
    <numFmt numFmtId="168" formatCode="#,##0.00\ _€"/>
  </numFmts>
  <fonts count="16" x14ac:knownFonts="1">
    <font>
      <sz val="11"/>
      <color theme="1"/>
      <name val="Calibri"/>
      <family val="2"/>
      <scheme val="minor"/>
    </font>
    <font>
      <b/>
      <sz val="11"/>
      <color theme="1"/>
      <name val="Calibri"/>
      <family val="2"/>
      <scheme val="minor"/>
    </font>
    <font>
      <sz val="32"/>
      <color rgb="FF8F1936"/>
      <name val="Arial"/>
      <family val="2"/>
    </font>
    <font>
      <sz val="14"/>
      <color rgb="FF000000"/>
      <name val="Arial"/>
      <family val="2"/>
    </font>
    <font>
      <sz val="20"/>
      <color rgb="FF000000"/>
      <name val="Arial"/>
      <family val="2"/>
    </font>
    <font>
      <sz val="11"/>
      <color theme="1"/>
      <name val="Calibri"/>
      <family val="2"/>
      <scheme val="minor"/>
    </font>
    <font>
      <b/>
      <sz val="9"/>
      <color indexed="81"/>
      <name val="Segoe UI"/>
      <family val="2"/>
    </font>
    <font>
      <sz val="11"/>
      <name val="Calibri"/>
      <family val="2"/>
      <scheme val="minor"/>
    </font>
    <font>
      <sz val="11"/>
      <name val="Tahoma"/>
      <family val="2"/>
    </font>
    <font>
      <b/>
      <sz val="11"/>
      <name val="Tahoma"/>
      <family val="2"/>
    </font>
    <font>
      <b/>
      <sz val="11"/>
      <name val="Calibri"/>
      <family val="2"/>
      <scheme val="minor"/>
    </font>
    <font>
      <sz val="11"/>
      <name val="Calibri"/>
      <family val="2"/>
    </font>
    <font>
      <sz val="12"/>
      <name val="Calibri"/>
      <family val="2"/>
      <scheme val="minor"/>
    </font>
    <font>
      <u/>
      <sz val="11"/>
      <name val="Calibri"/>
      <family val="2"/>
      <scheme val="minor"/>
    </font>
    <font>
      <b/>
      <u/>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E7D2D6"/>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0">
    <xf numFmtId="0" fontId="0" fillId="0" borderId="0"/>
    <xf numFmtId="4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5" fillId="0" borderId="0"/>
    <xf numFmtId="0" fontId="15" fillId="0" borderId="0" applyNumberFormat="0" applyFill="0" applyBorder="0" applyAlignment="0" applyProtection="0"/>
  </cellStyleXfs>
  <cellXfs count="153">
    <xf numFmtId="0" fontId="0" fillId="0" borderId="0" xfId="0"/>
    <xf numFmtId="0" fontId="0" fillId="0" borderId="0" xfId="0" applyProtection="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applyAlignment="1">
      <alignment horizontal="left" vertical="center" indent="3" readingOrder="1"/>
    </xf>
    <xf numFmtId="0" fontId="0" fillId="0" borderId="0" xfId="0" applyBorder="1"/>
    <xf numFmtId="0" fontId="3" fillId="0" borderId="0" xfId="0" applyFont="1" applyAlignment="1">
      <alignment horizontal="left" vertical="center" readingOrder="1"/>
    </xf>
    <xf numFmtId="0" fontId="4" fillId="0" borderId="0" xfId="0" applyFont="1" applyAlignment="1">
      <alignment horizontal="left" vertical="center" readingOrder="1"/>
    </xf>
    <xf numFmtId="0" fontId="0" fillId="0" borderId="0" xfId="0" applyFill="1" applyBorder="1" applyProtection="1"/>
    <xf numFmtId="0" fontId="0" fillId="0" borderId="0" xfId="0" applyFill="1" applyProtection="1"/>
    <xf numFmtId="0" fontId="0" fillId="2" borderId="5" xfId="0" applyFill="1" applyBorder="1"/>
    <xf numFmtId="0" fontId="0" fillId="0" borderId="15" xfId="0" applyBorder="1"/>
    <xf numFmtId="0" fontId="1" fillId="0" borderId="8" xfId="0" applyFont="1" applyFill="1" applyBorder="1" applyAlignment="1">
      <alignment horizontal="left" vertical="top" wrapText="1"/>
    </xf>
    <xf numFmtId="0" fontId="0" fillId="0" borderId="0" xfId="0" applyFill="1"/>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0" xfId="0" applyBorder="1" applyProtection="1"/>
    <xf numFmtId="0" fontId="1" fillId="2" borderId="18" xfId="0" applyFont="1" applyFill="1" applyBorder="1" applyAlignment="1">
      <alignment horizontal="center" vertical="center" wrapText="1"/>
    </xf>
    <xf numFmtId="0" fontId="1" fillId="2" borderId="18" xfId="0"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pplyProtection="1">
      <alignment horizontal="center" vertical="center" wrapText="1"/>
    </xf>
    <xf numFmtId="164" fontId="0" fillId="0" borderId="9" xfId="1" applyNumberFormat="1" applyFont="1" applyBorder="1" applyAlignment="1">
      <alignment horizontal="center" vertical="center" wrapText="1"/>
    </xf>
    <xf numFmtId="164" fontId="0" fillId="0" borderId="7" xfId="1" applyNumberFormat="1" applyFont="1" applyBorder="1" applyAlignment="1">
      <alignment horizontal="center" vertical="center" wrapText="1"/>
    </xf>
    <xf numFmtId="164" fontId="0" fillId="0" borderId="13" xfId="1" applyNumberFormat="1" applyFont="1" applyBorder="1" applyAlignment="1">
      <alignment horizontal="center" vertical="center" wrapText="1"/>
    </xf>
    <xf numFmtId="165" fontId="0" fillId="2" borderId="16" xfId="1" applyNumberFormat="1" applyFont="1" applyFill="1" applyBorder="1"/>
    <xf numFmtId="165" fontId="0" fillId="2" borderId="17" xfId="1" applyNumberFormat="1" applyFont="1" applyFill="1" applyBorder="1"/>
    <xf numFmtId="165" fontId="0" fillId="2" borderId="19" xfId="1" applyNumberFormat="1" applyFont="1" applyFill="1" applyBorder="1"/>
    <xf numFmtId="164" fontId="0" fillId="2" borderId="16" xfId="1" applyNumberFormat="1" applyFont="1" applyFill="1" applyBorder="1"/>
    <xf numFmtId="164" fontId="0" fillId="2" borderId="17" xfId="1" applyNumberFormat="1" applyFont="1" applyFill="1" applyBorder="1"/>
    <xf numFmtId="164" fontId="0" fillId="2" borderId="19" xfId="1" applyNumberFormat="1" applyFont="1" applyFill="1" applyBorder="1"/>
    <xf numFmtId="43" fontId="0" fillId="0" borderId="7" xfId="1" applyFont="1" applyBorder="1" applyAlignment="1">
      <alignment horizontal="center"/>
    </xf>
    <xf numFmtId="0" fontId="0" fillId="0" borderId="20" xfId="0" applyBorder="1"/>
    <xf numFmtId="0" fontId="0" fillId="0" borderId="21" xfId="0" applyBorder="1"/>
    <xf numFmtId="0" fontId="2" fillId="0" borderId="0" xfId="0" applyFont="1" applyAlignment="1">
      <alignment vertical="center" readingOrder="1"/>
    </xf>
    <xf numFmtId="0" fontId="1" fillId="2" borderId="17" xfId="0" applyFont="1" applyFill="1" applyBorder="1" applyAlignment="1">
      <alignment horizontal="center" vertical="center" wrapText="1"/>
    </xf>
    <xf numFmtId="0" fontId="0" fillId="0" borderId="0" xfId="0" applyNumberFormat="1"/>
    <xf numFmtId="0" fontId="2" fillId="0" borderId="0" xfId="0" applyNumberFormat="1" applyFont="1" applyAlignment="1">
      <alignment horizontal="left" vertical="center" indent="3" readingOrder="1"/>
    </xf>
    <xf numFmtId="0" fontId="4" fillId="0" borderId="0" xfId="0" applyNumberFormat="1" applyFont="1" applyAlignment="1">
      <alignment horizontal="left" vertical="center" readingOrder="1"/>
    </xf>
    <xf numFmtId="0" fontId="0" fillId="0" borderId="0" xfId="0" applyNumberFormat="1" applyBorder="1"/>
    <xf numFmtId="0" fontId="7" fillId="0" borderId="0" xfId="0" applyFont="1"/>
    <xf numFmtId="164" fontId="7" fillId="0" borderId="0" xfId="0" applyNumberFormat="1" applyFont="1"/>
    <xf numFmtId="43" fontId="0" fillId="2" borderId="14" xfId="0" applyNumberFormat="1" applyFill="1" applyBorder="1"/>
    <xf numFmtId="0" fontId="1" fillId="2" borderId="16"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pplyProtection="1">
      <alignment horizontal="center" vertical="center" wrapText="1"/>
    </xf>
    <xf numFmtId="43" fontId="1" fillId="2" borderId="14" xfId="0" applyNumberFormat="1" applyFont="1" applyFill="1" applyBorder="1"/>
    <xf numFmtId="0" fontId="7" fillId="3" borderId="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14" fontId="1" fillId="2" borderId="25" xfId="0" applyNumberFormat="1" applyFont="1" applyFill="1" applyBorder="1" applyAlignment="1">
      <alignment horizontal="center" vertical="center" wrapText="1"/>
    </xf>
    <xf numFmtId="0" fontId="0" fillId="0" borderId="7" xfId="0" applyBorder="1"/>
    <xf numFmtId="0" fontId="0" fillId="0" borderId="27" xfId="0" applyBorder="1" applyAlignment="1">
      <alignment horizontal="center" vertical="center" wrapText="1"/>
    </xf>
    <xf numFmtId="0" fontId="0" fillId="0" borderId="28" xfId="0" applyBorder="1" applyAlignment="1">
      <alignment horizontal="center" vertical="center" wrapText="1"/>
    </xf>
    <xf numFmtId="9" fontId="0" fillId="0" borderId="9" xfId="5" applyFont="1" applyBorder="1" applyAlignment="1">
      <alignment horizontal="center" vertical="center" wrapText="1"/>
    </xf>
    <xf numFmtId="9" fontId="0" fillId="0" borderId="7" xfId="5" applyFont="1" applyBorder="1" applyAlignment="1">
      <alignment horizontal="center" vertical="center" wrapText="1"/>
    </xf>
    <xf numFmtId="9" fontId="0" fillId="0" borderId="13" xfId="5" applyFont="1" applyBorder="1" applyAlignment="1">
      <alignment horizontal="center" vertical="center" wrapText="1"/>
    </xf>
    <xf numFmtId="43" fontId="0" fillId="3" borderId="7" xfId="1" applyFont="1" applyFill="1" applyBorder="1" applyAlignment="1">
      <alignment horizontal="center"/>
    </xf>
    <xf numFmtId="43" fontId="0" fillId="2" borderId="13" xfId="0" applyNumberFormat="1" applyFill="1" applyBorder="1"/>
    <xf numFmtId="43" fontId="0" fillId="0" borderId="7" xfId="1" applyFont="1" applyBorder="1"/>
    <xf numFmtId="43" fontId="1" fillId="2" borderId="13" xfId="0" applyNumberFormat="1" applyFont="1" applyFill="1" applyBorder="1"/>
    <xf numFmtId="0" fontId="7" fillId="0" borderId="22" xfId="0"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44" fontId="7" fillId="0" borderId="22" xfId="2" applyFont="1" applyFill="1" applyBorder="1" applyAlignment="1">
      <alignment horizontal="center" vertical="center" wrapText="1"/>
    </xf>
    <xf numFmtId="44" fontId="7" fillId="0" borderId="7" xfId="2" applyFont="1" applyFill="1" applyBorder="1" applyAlignment="1">
      <alignment horizontal="center" vertical="center" wrapText="1"/>
    </xf>
    <xf numFmtId="9" fontId="7" fillId="0" borderId="22" xfId="0" applyNumberFormat="1" applyFont="1" applyFill="1" applyBorder="1" applyAlignment="1">
      <alignment horizontal="center" vertical="center" wrapText="1"/>
    </xf>
    <xf numFmtId="0" fontId="7" fillId="0" borderId="7" xfId="0" applyFont="1" applyFill="1" applyBorder="1"/>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9" fontId="7" fillId="0" borderId="7" xfId="0" applyNumberFormat="1" applyFont="1" applyFill="1" applyBorder="1" applyAlignment="1">
      <alignment horizontal="center" vertical="center" wrapText="1"/>
    </xf>
    <xf numFmtId="0" fontId="7" fillId="0" borderId="7" xfId="0" applyFont="1" applyFill="1" applyBorder="1" applyAlignment="1">
      <alignment vertical="center" wrapText="1"/>
    </xf>
    <xf numFmtId="0" fontId="7" fillId="0" borderId="7" xfId="2"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3" borderId="30" xfId="0" applyFont="1" applyFill="1" applyBorder="1" applyAlignment="1">
      <alignment horizontal="center" vertical="center" wrapText="1"/>
    </xf>
    <xf numFmtId="3" fontId="7" fillId="0" borderId="7" xfId="3" applyNumberFormat="1" applyFont="1" applyFill="1" applyBorder="1" applyAlignment="1">
      <alignment horizontal="right" vertical="center" wrapText="1"/>
    </xf>
    <xf numFmtId="0" fontId="7" fillId="0" borderId="7" xfId="0" applyFont="1" applyFill="1" applyBorder="1" applyAlignment="1">
      <alignment horizontal="center" vertical="center"/>
    </xf>
    <xf numFmtId="6" fontId="7" fillId="0" borderId="7" xfId="2"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0" xfId="0" applyFont="1" applyFill="1" applyBorder="1" applyAlignment="1">
      <alignment horizontal="center" vertical="center" wrapText="1"/>
    </xf>
    <xf numFmtId="44" fontId="7" fillId="0" borderId="0" xfId="2" applyFont="1" applyFill="1" applyBorder="1" applyAlignment="1">
      <alignment horizontal="center" vertical="center" wrapText="1"/>
    </xf>
    <xf numFmtId="167" fontId="7" fillId="0" borderId="7" xfId="2" applyNumberFormat="1" applyFont="1" applyFill="1" applyBorder="1" applyAlignment="1">
      <alignment horizontal="right" vertical="center" wrapText="1"/>
    </xf>
    <xf numFmtId="167" fontId="7" fillId="0" borderId="7" xfId="0" applyNumberFormat="1" applyFont="1" applyFill="1" applyBorder="1" applyAlignment="1">
      <alignment horizontal="right" vertical="center"/>
    </xf>
    <xf numFmtId="168" fontId="7" fillId="0" borderId="0" xfId="0" applyNumberFormat="1" applyFont="1" applyFill="1" applyBorder="1" applyAlignment="1">
      <alignment vertical="center"/>
    </xf>
    <xf numFmtId="44" fontId="10" fillId="0" borderId="7" xfId="2" applyFont="1" applyFill="1" applyBorder="1" applyAlignment="1">
      <alignment horizontal="center" vertical="center" wrapText="1"/>
    </xf>
    <xf numFmtId="0" fontId="10" fillId="0" borderId="7" xfId="0" applyFont="1" applyFill="1" applyBorder="1"/>
    <xf numFmtId="164" fontId="7" fillId="0" borderId="7" xfId="3" applyNumberFormat="1" applyFont="1" applyFill="1" applyBorder="1" applyAlignment="1">
      <alignment horizontal="center" vertical="center" wrapText="1"/>
    </xf>
    <xf numFmtId="168" fontId="7" fillId="0" borderId="7" xfId="0" applyNumberFormat="1" applyFont="1" applyFill="1" applyBorder="1" applyAlignment="1">
      <alignment vertical="center" wrapText="1"/>
    </xf>
    <xf numFmtId="168" fontId="7" fillId="0" borderId="7" xfId="0" applyNumberFormat="1" applyFont="1" applyFill="1" applyBorder="1" applyAlignment="1">
      <alignment vertical="center"/>
    </xf>
    <xf numFmtId="0" fontId="7" fillId="0"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167" fontId="7" fillId="0" borderId="25" xfId="0" applyNumberFormat="1" applyFont="1" applyFill="1" applyBorder="1" applyAlignment="1">
      <alignment horizontal="right" vertical="center"/>
    </xf>
    <xf numFmtId="44" fontId="7" fillId="0" borderId="25" xfId="2" applyFont="1" applyFill="1" applyBorder="1" applyAlignment="1">
      <alignment horizontal="center" vertical="center" wrapText="1"/>
    </xf>
    <xf numFmtId="9" fontId="7" fillId="0" borderId="25"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3" fontId="7" fillId="0" borderId="7" xfId="0" applyNumberFormat="1" applyFont="1" applyFill="1" applyBorder="1" applyAlignment="1" applyProtection="1">
      <alignment horizontal="center" vertical="center" wrapText="1"/>
    </xf>
    <xf numFmtId="0" fontId="11" fillId="0" borderId="29"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center" vertical="center"/>
    </xf>
    <xf numFmtId="164" fontId="7" fillId="0" borderId="7" xfId="1" applyNumberFormat="1" applyFont="1" applyFill="1" applyBorder="1" applyAlignment="1">
      <alignment horizontal="center" vertical="center" wrapText="1"/>
    </xf>
    <xf numFmtId="0" fontId="0" fillId="0" borderId="0" xfId="0" applyAlignment="1">
      <alignment horizontal="left"/>
    </xf>
    <xf numFmtId="44" fontId="7" fillId="0" borderId="7" xfId="2" applyFont="1" applyFill="1" applyBorder="1" applyAlignment="1">
      <alignment vertical="center" wrapText="1"/>
    </xf>
    <xf numFmtId="0" fontId="12" fillId="0" borderId="7"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7" fillId="0" borderId="7" xfId="0" applyFont="1" applyFill="1" applyBorder="1" applyAlignment="1">
      <alignment vertical="center"/>
    </xf>
    <xf numFmtId="0" fontId="0" fillId="0" borderId="0" xfId="0" applyFill="1" applyAlignment="1">
      <alignment vertical="center"/>
    </xf>
    <xf numFmtId="0" fontId="0" fillId="0" borderId="0" xfId="0" applyAlignment="1">
      <alignment horizontal="left" vertical="center"/>
    </xf>
    <xf numFmtId="0" fontId="7" fillId="0" borderId="7" xfId="0" applyFont="1" applyFill="1" applyBorder="1" applyAlignment="1">
      <alignment horizontal="left" vertical="center"/>
    </xf>
    <xf numFmtId="0" fontId="0" fillId="0" borderId="0" xfId="0" applyAlignment="1">
      <alignment horizontal="center" vertical="center"/>
    </xf>
    <xf numFmtId="0" fontId="7" fillId="0" borderId="22" xfId="0" applyFont="1" applyFill="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xf>
    <xf numFmtId="0" fontId="7" fillId="3" borderId="0" xfId="0" applyFont="1" applyFill="1"/>
    <xf numFmtId="9" fontId="7" fillId="0" borderId="7" xfId="5"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7" xfId="0" applyFont="1" applyFill="1" applyBorder="1" applyAlignment="1">
      <alignment vertical="center" wrapText="1"/>
    </xf>
    <xf numFmtId="4" fontId="7" fillId="0" borderId="7" xfId="0" applyNumberFormat="1" applyFont="1" applyFill="1" applyBorder="1" applyAlignment="1">
      <alignment vertical="center"/>
    </xf>
    <xf numFmtId="0" fontId="13" fillId="0" borderId="7" xfId="0" applyFont="1" applyFill="1" applyBorder="1" applyAlignment="1">
      <alignmen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Fill="1" applyBorder="1" applyAlignment="1">
      <alignment horizontal="left" vertical="center" wrapText="1" shrinkToFit="1"/>
    </xf>
    <xf numFmtId="0" fontId="7" fillId="0" borderId="7" xfId="0" applyFont="1" applyFill="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7" xfId="0" applyFont="1" applyBorder="1" applyAlignment="1">
      <alignment horizontal="left" vertical="center" wrapText="1" shrinkToFit="1"/>
    </xf>
    <xf numFmtId="0" fontId="7" fillId="0" borderId="7" xfId="0" applyFont="1" applyBorder="1" applyAlignment="1">
      <alignment horizontal="center" vertical="center"/>
    </xf>
    <xf numFmtId="0" fontId="7" fillId="0" borderId="27" xfId="0" applyFont="1" applyFill="1" applyBorder="1" applyAlignment="1">
      <alignment horizontal="left" vertical="center" wrapText="1"/>
    </xf>
    <xf numFmtId="0" fontId="7" fillId="0" borderId="7" xfId="0" applyFont="1" applyFill="1" applyBorder="1" applyAlignment="1">
      <alignment horizontal="left" wrapText="1"/>
    </xf>
    <xf numFmtId="42" fontId="7" fillId="0" borderId="7" xfId="6" applyFont="1" applyFill="1" applyBorder="1" applyAlignment="1">
      <alignment horizontal="center" vertical="center"/>
    </xf>
    <xf numFmtId="0" fontId="7" fillId="0" borderId="7" xfId="0" applyFont="1" applyFill="1" applyBorder="1" applyAlignment="1">
      <alignment horizontal="center" wrapText="1"/>
    </xf>
    <xf numFmtId="0" fontId="10" fillId="0" borderId="7" xfId="0" applyFont="1" applyFill="1" applyBorder="1" applyAlignment="1">
      <alignment horizontal="center" vertical="center" wrapText="1"/>
    </xf>
    <xf numFmtId="44" fontId="7" fillId="0" borderId="7" xfId="7" applyFont="1" applyFill="1" applyBorder="1" applyAlignment="1">
      <alignment horizontal="center" vertical="center" wrapText="1"/>
    </xf>
    <xf numFmtId="9" fontId="7" fillId="0" borderId="7" xfId="8" applyNumberFormat="1" applyFont="1" applyFill="1" applyBorder="1" applyAlignment="1">
      <alignment horizontal="center" vertical="center" wrapText="1"/>
    </xf>
    <xf numFmtId="0" fontId="7" fillId="0" borderId="7" xfId="8" applyFont="1" applyFill="1" applyBorder="1" applyAlignment="1">
      <alignment horizontal="center" vertical="center" wrapText="1"/>
    </xf>
    <xf numFmtId="0" fontId="7" fillId="0" borderId="7" xfId="0" applyFont="1" applyFill="1" applyBorder="1" applyAlignment="1">
      <alignment vertical="center" wrapText="1" shrinkToFit="1"/>
    </xf>
    <xf numFmtId="0" fontId="7" fillId="0" borderId="9" xfId="0" applyFont="1" applyFill="1" applyBorder="1" applyAlignment="1">
      <alignment horizontal="center" vertical="center" wrapText="1"/>
    </xf>
    <xf numFmtId="0" fontId="7" fillId="0" borderId="9" xfId="0" applyFont="1" applyFill="1" applyBorder="1" applyAlignment="1" applyProtection="1">
      <alignment horizontal="center" vertical="center" wrapText="1"/>
    </xf>
    <xf numFmtId="44" fontId="7" fillId="0" borderId="9" xfId="2"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0" fontId="15" fillId="0" borderId="4" xfId="9" applyBorder="1"/>
  </cellXfs>
  <cellStyles count="10">
    <cellStyle name="Komma" xfId="1" builtinId="3"/>
    <cellStyle name="Komma 2" xfId="4"/>
    <cellStyle name="Komma 3" xfId="3"/>
    <cellStyle name="Link" xfId="9" builtinId="8"/>
    <cellStyle name="Prozent" xfId="5" builtinId="5"/>
    <cellStyle name="Standard" xfId="0" builtinId="0"/>
    <cellStyle name="Standard 2" xfId="8"/>
    <cellStyle name="Währung" xfId="2" builtinId="4"/>
    <cellStyle name="Währung [0]" xfId="6" builtinId="7"/>
    <cellStyle name="Währung 2" xfId="7"/>
  </cellStyles>
  <dxfs count="5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9" tint="-0.499984740745262"/>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D2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152400</xdr:rowOff>
    </xdr:from>
    <xdr:to>
      <xdr:col>6</xdr:col>
      <xdr:colOff>30480</xdr:colOff>
      <xdr:row>4</xdr:row>
      <xdr:rowOff>60007</xdr:rowOff>
    </xdr:to>
    <xdr:grpSp>
      <xdr:nvGrpSpPr>
        <xdr:cNvPr id="6" name="Group 36"/>
        <xdr:cNvGrpSpPr>
          <a:grpSpLocks/>
        </xdr:cNvGrpSpPr>
      </xdr:nvGrpSpPr>
      <xdr:grpSpPr bwMode="auto">
        <a:xfrm>
          <a:off x="0" y="1047750"/>
          <a:ext cx="8021955" cy="98107"/>
          <a:chOff x="0" y="672"/>
          <a:chExt cx="4576" cy="57"/>
        </a:xfrm>
      </xdr:grpSpPr>
      <xdr:sp macro="" textlink="">
        <xdr:nvSpPr>
          <xdr:cNvPr id="7"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8"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141514</xdr:rowOff>
    </xdr:from>
    <xdr:to>
      <xdr:col>10</xdr:col>
      <xdr:colOff>1208314</xdr:colOff>
      <xdr:row>5</xdr:row>
      <xdr:rowOff>49121</xdr:rowOff>
    </xdr:to>
    <xdr:grpSp>
      <xdr:nvGrpSpPr>
        <xdr:cNvPr id="4" name="Group 36"/>
        <xdr:cNvGrpSpPr>
          <a:grpSpLocks/>
        </xdr:cNvGrpSpPr>
      </xdr:nvGrpSpPr>
      <xdr:grpSpPr bwMode="auto">
        <a:xfrm>
          <a:off x="0" y="1227364"/>
          <a:ext cx="14790964" cy="98107"/>
          <a:chOff x="0" y="672"/>
          <a:chExt cx="4576" cy="57"/>
        </a:xfrm>
      </xdr:grpSpPr>
      <xdr:sp macro="" textlink="">
        <xdr:nvSpPr>
          <xdr:cNvPr id="5"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6"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152400</xdr:rowOff>
    </xdr:from>
    <xdr:to>
      <xdr:col>9</xdr:col>
      <xdr:colOff>0</xdr:colOff>
      <xdr:row>5</xdr:row>
      <xdr:rowOff>60007</xdr:rowOff>
    </xdr:to>
    <xdr:grpSp>
      <xdr:nvGrpSpPr>
        <xdr:cNvPr id="3" name="Group 36"/>
        <xdr:cNvGrpSpPr>
          <a:grpSpLocks/>
        </xdr:cNvGrpSpPr>
      </xdr:nvGrpSpPr>
      <xdr:grpSpPr bwMode="auto">
        <a:xfrm>
          <a:off x="0" y="1238250"/>
          <a:ext cx="12020550" cy="98107"/>
          <a:chOff x="0" y="672"/>
          <a:chExt cx="4576" cy="57"/>
        </a:xfrm>
      </xdr:grpSpPr>
      <xdr:sp macro="" textlink="">
        <xdr:nvSpPr>
          <xdr:cNvPr id="4"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5"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152400</xdr:rowOff>
    </xdr:from>
    <xdr:to>
      <xdr:col>10</xdr:col>
      <xdr:colOff>0</xdr:colOff>
      <xdr:row>5</xdr:row>
      <xdr:rowOff>60007</xdr:rowOff>
    </xdr:to>
    <xdr:grpSp>
      <xdr:nvGrpSpPr>
        <xdr:cNvPr id="3" name="Group 36"/>
        <xdr:cNvGrpSpPr>
          <a:grpSpLocks/>
        </xdr:cNvGrpSpPr>
      </xdr:nvGrpSpPr>
      <xdr:grpSpPr bwMode="auto">
        <a:xfrm>
          <a:off x="0" y="1235635"/>
          <a:ext cx="13447059" cy="94372"/>
          <a:chOff x="0" y="672"/>
          <a:chExt cx="4576" cy="57"/>
        </a:xfrm>
      </xdr:grpSpPr>
      <xdr:sp macro="" textlink="">
        <xdr:nvSpPr>
          <xdr:cNvPr id="4"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5"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152400</xdr:rowOff>
    </xdr:from>
    <xdr:to>
      <xdr:col>10</xdr:col>
      <xdr:colOff>0</xdr:colOff>
      <xdr:row>5</xdr:row>
      <xdr:rowOff>60007</xdr:rowOff>
    </xdr:to>
    <xdr:grpSp>
      <xdr:nvGrpSpPr>
        <xdr:cNvPr id="3" name="Group 36"/>
        <xdr:cNvGrpSpPr>
          <a:grpSpLocks/>
        </xdr:cNvGrpSpPr>
      </xdr:nvGrpSpPr>
      <xdr:grpSpPr bwMode="auto">
        <a:xfrm>
          <a:off x="0" y="1240971"/>
          <a:ext cx="12777107" cy="98107"/>
          <a:chOff x="0" y="672"/>
          <a:chExt cx="4576" cy="57"/>
        </a:xfrm>
      </xdr:grpSpPr>
      <xdr:sp macro="" textlink="">
        <xdr:nvSpPr>
          <xdr:cNvPr id="4"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5"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152400</xdr:rowOff>
    </xdr:from>
    <xdr:to>
      <xdr:col>5</xdr:col>
      <xdr:colOff>30480</xdr:colOff>
      <xdr:row>5</xdr:row>
      <xdr:rowOff>60007</xdr:rowOff>
    </xdr:to>
    <xdr:grpSp>
      <xdr:nvGrpSpPr>
        <xdr:cNvPr id="3" name="Group 36"/>
        <xdr:cNvGrpSpPr>
          <a:grpSpLocks/>
        </xdr:cNvGrpSpPr>
      </xdr:nvGrpSpPr>
      <xdr:grpSpPr bwMode="auto">
        <a:xfrm>
          <a:off x="0" y="1238250"/>
          <a:ext cx="11965305" cy="98107"/>
          <a:chOff x="0" y="672"/>
          <a:chExt cx="4576" cy="57"/>
        </a:xfrm>
      </xdr:grpSpPr>
      <xdr:sp macro="" textlink="">
        <xdr:nvSpPr>
          <xdr:cNvPr id="4" name="Rectangle 17"/>
          <xdr:cNvSpPr>
            <a:spLocks noChangeArrowheads="1"/>
          </xdr:cNvSpPr>
        </xdr:nvSpPr>
        <xdr:spPr bwMode="auto">
          <a:xfrm>
            <a:off x="450" y="672"/>
            <a:ext cx="4126" cy="57"/>
          </a:xfrm>
          <a:prstGeom prst="rect">
            <a:avLst/>
          </a:prstGeom>
          <a:solidFill>
            <a:srgbClr val="8F1936"/>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sp macro="" textlink="">
        <xdr:nvSpPr>
          <xdr:cNvPr id="5" name="Rectangle 18"/>
          <xdr:cNvSpPr>
            <a:spLocks noChangeArrowheads="1"/>
          </xdr:cNvSpPr>
        </xdr:nvSpPr>
        <xdr:spPr bwMode="auto">
          <a:xfrm>
            <a:off x="0" y="672"/>
            <a:ext cx="453" cy="57"/>
          </a:xfrm>
          <a:prstGeom prst="rect">
            <a:avLst/>
          </a:prstGeom>
          <a:solidFill>
            <a:srgbClr val="C0C0C0"/>
          </a:solidFill>
          <a:ln w="9525">
            <a:noFill/>
            <a:miter lim="800000"/>
            <a:headEnd/>
            <a:tailEnd/>
          </a:ln>
        </xdr:spPr>
        <xdr:txBody>
          <a:bodyPr wrap="square" anchor="ctr"/>
          <a:lstStyle>
            <a:defPPr>
              <a:defRPr lang="de-DE"/>
            </a:defPPr>
            <a:lvl1pPr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endParaRPr lang="de-DE" altLang="de-DE"/>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fbaustab@kreis-ahrweile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workbookViewId="0">
      <selection activeCell="E19" sqref="E19"/>
    </sheetView>
  </sheetViews>
  <sheetFormatPr baseColWidth="10" defaultRowHeight="15" x14ac:dyDescent="0.25"/>
  <cols>
    <col min="1" max="1" width="37.28515625" customWidth="1"/>
    <col min="2" max="2" width="36.85546875" customWidth="1"/>
  </cols>
  <sheetData>
    <row r="1" spans="1:2" x14ac:dyDescent="0.25">
      <c r="A1" s="17" t="s">
        <v>4371</v>
      </c>
    </row>
    <row r="3" spans="1:2" ht="40.5" x14ac:dyDescent="0.25">
      <c r="A3" s="42" t="s">
        <v>47</v>
      </c>
    </row>
    <row r="7" spans="1:2" ht="25.5" x14ac:dyDescent="0.25">
      <c r="A7" s="11" t="s">
        <v>12</v>
      </c>
    </row>
    <row r="9" spans="1:2" ht="15.75" thickBot="1" x14ac:dyDescent="0.3"/>
    <row r="10" spans="1:2" ht="15.75" thickBot="1" x14ac:dyDescent="0.3">
      <c r="A10" s="40" t="s">
        <v>10</v>
      </c>
      <c r="B10" s="41" t="s">
        <v>63</v>
      </c>
    </row>
    <row r="11" spans="1:2" ht="15.75" thickBot="1" x14ac:dyDescent="0.3"/>
    <row r="12" spans="1:2" x14ac:dyDescent="0.25">
      <c r="A12" s="2" t="s">
        <v>1</v>
      </c>
      <c r="B12" s="3"/>
    </row>
    <row r="13" spans="1:2" x14ac:dyDescent="0.25">
      <c r="A13" s="4" t="s">
        <v>2</v>
      </c>
      <c r="B13" s="5" t="s">
        <v>370</v>
      </c>
    </row>
    <row r="14" spans="1:2" x14ac:dyDescent="0.25">
      <c r="A14" s="4" t="s">
        <v>3</v>
      </c>
      <c r="B14" s="5" t="s">
        <v>371</v>
      </c>
    </row>
    <row r="15" spans="1:2" ht="15.75" thickBot="1" x14ac:dyDescent="0.3">
      <c r="A15" s="6" t="s">
        <v>4</v>
      </c>
      <c r="B15" s="7" t="s">
        <v>372</v>
      </c>
    </row>
    <row r="16" spans="1:2" ht="15.75" thickBot="1" x14ac:dyDescent="0.3">
      <c r="A16" s="9"/>
      <c r="B16" s="9"/>
    </row>
    <row r="17" spans="1:2" x14ac:dyDescent="0.25">
      <c r="A17" s="2" t="s">
        <v>5</v>
      </c>
      <c r="B17" s="3"/>
    </row>
    <row r="18" spans="1:2" x14ac:dyDescent="0.25">
      <c r="A18" s="4" t="s">
        <v>6</v>
      </c>
      <c r="B18" s="5" t="s">
        <v>373</v>
      </c>
    </row>
    <row r="19" spans="1:2" x14ac:dyDescent="0.25">
      <c r="A19" s="4" t="s">
        <v>7</v>
      </c>
      <c r="B19" s="5" t="s">
        <v>374</v>
      </c>
    </row>
    <row r="20" spans="1:2" x14ac:dyDescent="0.25">
      <c r="A20" s="4" t="s">
        <v>11</v>
      </c>
      <c r="B20" s="152" t="s">
        <v>5951</v>
      </c>
    </row>
    <row r="21" spans="1:2" ht="15.75" thickBot="1" x14ac:dyDescent="0.3">
      <c r="A21" s="6" t="s">
        <v>8</v>
      </c>
      <c r="B21" s="7" t="s">
        <v>375</v>
      </c>
    </row>
    <row r="22" spans="1:2" x14ac:dyDescent="0.25">
      <c r="A22" s="9"/>
      <c r="B22" s="9"/>
    </row>
    <row r="23" spans="1:2" x14ac:dyDescent="0.25">
      <c r="B23" s="9"/>
    </row>
  </sheetData>
  <hyperlinks>
    <hyperlink ref="B20" r:id="rId1"/>
  </hyperlinks>
  <pageMargins left="0.70866141732283472" right="0.70866141732283472" top="0.78740157480314965" bottom="0.78740157480314965" header="0.31496062992125984" footer="0.31496062992125984"/>
  <pageSetup paperSize="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02"/>
  <sheetViews>
    <sheetView zoomScale="50" zoomScaleNormal="50" workbookViewId="0">
      <pane ySplit="12" topLeftCell="A55" activePane="bottomLeft" state="frozen"/>
      <selection pane="bottomLeft" activeCell="G14" sqref="G14"/>
    </sheetView>
  </sheetViews>
  <sheetFormatPr baseColWidth="10" defaultRowHeight="15" x14ac:dyDescent="0.25"/>
  <cols>
    <col min="1" max="1" width="15.28515625" customWidth="1"/>
    <col min="2" max="2" width="14.85546875" customWidth="1"/>
    <col min="3" max="3" width="15.5703125" customWidth="1"/>
    <col min="4" max="4" width="14.7109375" customWidth="1"/>
    <col min="5" max="5" width="14" customWidth="1"/>
    <col min="6" max="6" width="13.42578125" customWidth="1"/>
    <col min="7" max="7" width="34.5703125" style="115" customWidth="1"/>
    <col min="8" max="8" width="34.5703125" customWidth="1"/>
    <col min="9" max="9" width="23.28515625" style="112" customWidth="1"/>
    <col min="10" max="10" width="22.7109375" customWidth="1"/>
    <col min="11" max="11" width="21.28515625" customWidth="1"/>
    <col min="12" max="12" width="13.140625" style="1" customWidth="1"/>
    <col min="13" max="13" width="19.7109375" customWidth="1"/>
    <col min="14" max="14" width="22" customWidth="1"/>
    <col min="15" max="15" width="19" customWidth="1"/>
    <col min="16" max="17" width="19.28515625" customWidth="1"/>
    <col min="18" max="18" width="19.85546875" customWidth="1"/>
    <col min="19" max="19" width="38.28515625" customWidth="1"/>
    <col min="20" max="20" width="15" style="121" customWidth="1"/>
    <col min="21" max="21" width="57.7109375" style="116" customWidth="1"/>
    <col min="22" max="23" width="15" style="121" customWidth="1"/>
    <col min="24" max="24" width="11.42578125" customWidth="1"/>
  </cols>
  <sheetData>
    <row r="1" spans="1:23" x14ac:dyDescent="0.25">
      <c r="A1" t="s">
        <v>212</v>
      </c>
      <c r="L1"/>
    </row>
    <row r="2" spans="1:23" x14ac:dyDescent="0.25">
      <c r="A2" s="17" t="s">
        <v>4371</v>
      </c>
      <c r="L2"/>
    </row>
    <row r="3" spans="1:23" x14ac:dyDescent="0.25">
      <c r="L3"/>
    </row>
    <row r="4" spans="1:23" ht="40.5" x14ac:dyDescent="0.25">
      <c r="A4" s="42" t="s">
        <v>47</v>
      </c>
      <c r="L4"/>
    </row>
    <row r="5" spans="1:23" x14ac:dyDescent="0.25">
      <c r="L5"/>
    </row>
    <row r="6" spans="1:23" x14ac:dyDescent="0.25">
      <c r="L6"/>
    </row>
    <row r="7" spans="1:23" x14ac:dyDescent="0.25">
      <c r="L7"/>
    </row>
    <row r="8" spans="1:23" ht="25.5" x14ac:dyDescent="0.25">
      <c r="A8" s="11" t="s">
        <v>29</v>
      </c>
      <c r="C8" s="11"/>
      <c r="D8" s="11"/>
      <c r="E8" s="11"/>
      <c r="L8"/>
    </row>
    <row r="9" spans="1:23" ht="25.5" x14ac:dyDescent="0.25">
      <c r="A9" s="10" t="s">
        <v>23</v>
      </c>
      <c r="C9" s="11"/>
      <c r="D9" s="11"/>
      <c r="E9" s="11"/>
      <c r="L9"/>
    </row>
    <row r="10" spans="1:23" ht="15" customHeight="1" x14ac:dyDescent="0.25">
      <c r="A10" s="11"/>
      <c r="B10" s="11"/>
      <c r="C10" s="11"/>
      <c r="D10" s="11"/>
      <c r="E10" s="11"/>
      <c r="F10" s="11"/>
      <c r="L10"/>
    </row>
    <row r="11" spans="1:23" ht="15.75" thickBot="1" x14ac:dyDescent="0.3"/>
    <row r="12" spans="1:23" ht="110.25" customHeight="1" thickBot="1" x14ac:dyDescent="0.3">
      <c r="A12" s="51" t="s">
        <v>37</v>
      </c>
      <c r="B12" s="43" t="s">
        <v>51</v>
      </c>
      <c r="C12" s="43" t="s">
        <v>39</v>
      </c>
      <c r="D12" s="43" t="s">
        <v>38</v>
      </c>
      <c r="E12" s="43" t="s">
        <v>30</v>
      </c>
      <c r="F12" s="43" t="s">
        <v>53</v>
      </c>
      <c r="G12" s="43" t="s">
        <v>0</v>
      </c>
      <c r="H12" s="43" t="s">
        <v>45</v>
      </c>
      <c r="I12" s="43" t="s">
        <v>24</v>
      </c>
      <c r="J12" s="43" t="s">
        <v>25</v>
      </c>
      <c r="K12" s="43" t="s">
        <v>41</v>
      </c>
      <c r="L12" s="53" t="s">
        <v>52</v>
      </c>
      <c r="M12" s="43" t="s">
        <v>54</v>
      </c>
      <c r="N12" s="43" t="s">
        <v>46</v>
      </c>
      <c r="O12" s="43" t="s">
        <v>36</v>
      </c>
      <c r="P12" s="43" t="s">
        <v>55</v>
      </c>
      <c r="Q12" s="43" t="s">
        <v>35</v>
      </c>
      <c r="R12" s="43" t="s">
        <v>40</v>
      </c>
      <c r="S12" s="52" t="s">
        <v>33</v>
      </c>
      <c r="T12" s="57" t="s">
        <v>4365</v>
      </c>
      <c r="U12" s="57" t="s">
        <v>4366</v>
      </c>
      <c r="V12" s="58" t="s">
        <v>4367</v>
      </c>
      <c r="W12" s="58" t="s">
        <v>4368</v>
      </c>
    </row>
    <row r="13" spans="1:23" s="48" customFormat="1" ht="75" x14ac:dyDescent="0.25">
      <c r="A13" s="69">
        <v>131</v>
      </c>
      <c r="B13" s="69" t="s">
        <v>14</v>
      </c>
      <c r="C13" s="70">
        <v>1</v>
      </c>
      <c r="D13" s="69" t="s">
        <v>63</v>
      </c>
      <c r="E13" s="69"/>
      <c r="F13" s="69"/>
      <c r="G13" s="69" t="s">
        <v>64</v>
      </c>
      <c r="H13" s="69" t="s">
        <v>57</v>
      </c>
      <c r="I13" s="122" t="s">
        <v>65</v>
      </c>
      <c r="J13" s="69" t="s">
        <v>66</v>
      </c>
      <c r="K13" s="71" t="s">
        <v>214</v>
      </c>
      <c r="L13" s="72" t="s">
        <v>67</v>
      </c>
      <c r="M13" s="73">
        <v>1470000</v>
      </c>
      <c r="N13" s="73"/>
      <c r="O13" s="74">
        <f t="shared" ref="O13:O36" si="0">M13-N13</f>
        <v>1470000</v>
      </c>
      <c r="P13" s="75">
        <v>1</v>
      </c>
      <c r="Q13" s="74">
        <f t="shared" ref="Q13:Q76" si="1">O13*P13</f>
        <v>1470000</v>
      </c>
      <c r="R13" s="69" t="s">
        <v>68</v>
      </c>
      <c r="S13" s="69" t="s">
        <v>69</v>
      </c>
      <c r="T13" s="85" t="s">
        <v>68</v>
      </c>
      <c r="U13" s="117" t="s">
        <v>4372</v>
      </c>
      <c r="V13" s="85" t="s">
        <v>134</v>
      </c>
      <c r="W13" s="85" t="s">
        <v>134</v>
      </c>
    </row>
    <row r="14" spans="1:23" s="48" customFormat="1" ht="90" x14ac:dyDescent="0.25">
      <c r="A14" s="77">
        <v>131</v>
      </c>
      <c r="B14" s="77" t="s">
        <v>14</v>
      </c>
      <c r="C14" s="70">
        <v>2</v>
      </c>
      <c r="D14" s="77" t="s">
        <v>63</v>
      </c>
      <c r="E14" s="77"/>
      <c r="F14" s="77" t="s">
        <v>79</v>
      </c>
      <c r="G14" s="77" t="s">
        <v>80</v>
      </c>
      <c r="H14" s="77" t="s">
        <v>57</v>
      </c>
      <c r="I14" s="78" t="s">
        <v>81</v>
      </c>
      <c r="J14" s="77" t="s">
        <v>82</v>
      </c>
      <c r="K14" s="77" t="s">
        <v>83</v>
      </c>
      <c r="L14" s="71" t="s">
        <v>67</v>
      </c>
      <c r="M14" s="74">
        <v>149960.59</v>
      </c>
      <c r="N14" s="74">
        <v>0</v>
      </c>
      <c r="O14" s="74">
        <v>149960.59</v>
      </c>
      <c r="P14" s="79">
        <v>1</v>
      </c>
      <c r="Q14" s="74">
        <f t="shared" si="1"/>
        <v>149960.59</v>
      </c>
      <c r="R14" s="77" t="s">
        <v>84</v>
      </c>
      <c r="S14" s="78" t="s">
        <v>125</v>
      </c>
      <c r="T14" s="85" t="s">
        <v>68</v>
      </c>
      <c r="U14" s="117" t="s">
        <v>4373</v>
      </c>
      <c r="V14" s="85" t="s">
        <v>134</v>
      </c>
      <c r="W14" s="85" t="s">
        <v>134</v>
      </c>
    </row>
    <row r="15" spans="1:23" s="48" customFormat="1" ht="75" x14ac:dyDescent="0.25">
      <c r="A15" s="77">
        <v>131</v>
      </c>
      <c r="B15" s="77" t="s">
        <v>14</v>
      </c>
      <c r="C15" s="70">
        <v>3</v>
      </c>
      <c r="D15" s="77" t="s">
        <v>63</v>
      </c>
      <c r="E15" s="77"/>
      <c r="F15" s="77" t="s">
        <v>79</v>
      </c>
      <c r="G15" s="77" t="s">
        <v>85</v>
      </c>
      <c r="H15" s="77" t="s">
        <v>57</v>
      </c>
      <c r="I15" s="78" t="s">
        <v>81</v>
      </c>
      <c r="J15" s="77" t="s">
        <v>86</v>
      </c>
      <c r="K15" s="77" t="s">
        <v>334</v>
      </c>
      <c r="L15" s="71" t="s">
        <v>67</v>
      </c>
      <c r="M15" s="74">
        <v>2000</v>
      </c>
      <c r="N15" s="74">
        <v>0</v>
      </c>
      <c r="O15" s="74">
        <f t="shared" ref="O15" si="2">M15-N15</f>
        <v>2000</v>
      </c>
      <c r="P15" s="79">
        <v>1</v>
      </c>
      <c r="Q15" s="74">
        <f t="shared" si="1"/>
        <v>2000</v>
      </c>
      <c r="R15" s="77" t="s">
        <v>84</v>
      </c>
      <c r="S15" s="78" t="s">
        <v>125</v>
      </c>
      <c r="T15" s="85" t="s">
        <v>134</v>
      </c>
      <c r="U15" s="117"/>
      <c r="V15" s="85" t="s">
        <v>134</v>
      </c>
      <c r="W15" s="85" t="s">
        <v>134</v>
      </c>
    </row>
    <row r="16" spans="1:23" s="48" customFormat="1" ht="105" x14ac:dyDescent="0.25">
      <c r="A16" s="77">
        <v>131</v>
      </c>
      <c r="B16" s="77" t="s">
        <v>14</v>
      </c>
      <c r="C16" s="70">
        <v>4</v>
      </c>
      <c r="D16" s="77" t="s">
        <v>63</v>
      </c>
      <c r="E16" s="77"/>
      <c r="F16" s="77" t="s">
        <v>79</v>
      </c>
      <c r="G16" s="77" t="s">
        <v>87</v>
      </c>
      <c r="H16" s="77" t="s">
        <v>57</v>
      </c>
      <c r="I16" s="78" t="s">
        <v>88</v>
      </c>
      <c r="J16" s="77" t="s">
        <v>89</v>
      </c>
      <c r="K16" s="77" t="s">
        <v>90</v>
      </c>
      <c r="L16" s="71" t="s">
        <v>91</v>
      </c>
      <c r="M16" s="74">
        <v>1250000</v>
      </c>
      <c r="N16" s="74">
        <v>0</v>
      </c>
      <c r="O16" s="74">
        <f t="shared" si="0"/>
        <v>1250000</v>
      </c>
      <c r="P16" s="79">
        <v>1</v>
      </c>
      <c r="Q16" s="74">
        <f t="shared" si="1"/>
        <v>1250000</v>
      </c>
      <c r="R16" s="77" t="s">
        <v>68</v>
      </c>
      <c r="S16" s="78" t="s">
        <v>92</v>
      </c>
      <c r="T16" s="85" t="s">
        <v>134</v>
      </c>
      <c r="U16" s="117"/>
      <c r="V16" s="85" t="s">
        <v>134</v>
      </c>
      <c r="W16" s="85" t="s">
        <v>134</v>
      </c>
    </row>
    <row r="17" spans="1:25" s="48" customFormat="1" ht="105" x14ac:dyDescent="0.25">
      <c r="A17" s="77">
        <v>131</v>
      </c>
      <c r="B17" s="77" t="s">
        <v>14</v>
      </c>
      <c r="C17" s="70">
        <v>5</v>
      </c>
      <c r="D17" s="77" t="s">
        <v>63</v>
      </c>
      <c r="E17" s="77"/>
      <c r="F17" s="77" t="s">
        <v>123</v>
      </c>
      <c r="G17" s="77" t="s">
        <v>93</v>
      </c>
      <c r="H17" s="77" t="s">
        <v>57</v>
      </c>
      <c r="I17" s="78" t="s">
        <v>88</v>
      </c>
      <c r="J17" s="77" t="s">
        <v>94</v>
      </c>
      <c r="K17" s="77" t="s">
        <v>90</v>
      </c>
      <c r="L17" s="71" t="s">
        <v>91</v>
      </c>
      <c r="M17" s="74">
        <v>11000000</v>
      </c>
      <c r="N17" s="74">
        <v>0</v>
      </c>
      <c r="O17" s="74">
        <f t="shared" si="0"/>
        <v>11000000</v>
      </c>
      <c r="P17" s="79">
        <v>1</v>
      </c>
      <c r="Q17" s="74">
        <f t="shared" si="1"/>
        <v>11000000</v>
      </c>
      <c r="R17" s="77" t="s">
        <v>68</v>
      </c>
      <c r="S17" s="78" t="s">
        <v>92</v>
      </c>
      <c r="T17" s="85" t="s">
        <v>68</v>
      </c>
      <c r="U17" s="117" t="s">
        <v>4374</v>
      </c>
      <c r="V17" s="85" t="s">
        <v>134</v>
      </c>
      <c r="W17" s="85" t="s">
        <v>134</v>
      </c>
    </row>
    <row r="18" spans="1:25" s="48" customFormat="1" ht="105" x14ac:dyDescent="0.25">
      <c r="A18" s="77">
        <v>131</v>
      </c>
      <c r="B18" s="77" t="s">
        <v>14</v>
      </c>
      <c r="C18" s="70">
        <v>6</v>
      </c>
      <c r="D18" s="77" t="s">
        <v>63</v>
      </c>
      <c r="E18" s="77"/>
      <c r="F18" s="77" t="s">
        <v>79</v>
      </c>
      <c r="G18" s="77" t="s">
        <v>95</v>
      </c>
      <c r="H18" s="77" t="s">
        <v>57</v>
      </c>
      <c r="I18" s="78" t="s">
        <v>88</v>
      </c>
      <c r="J18" s="77" t="s">
        <v>89</v>
      </c>
      <c r="K18" s="77" t="s">
        <v>90</v>
      </c>
      <c r="L18" s="71" t="s">
        <v>91</v>
      </c>
      <c r="M18" s="74">
        <v>350000</v>
      </c>
      <c r="N18" s="74">
        <v>0</v>
      </c>
      <c r="O18" s="74">
        <f t="shared" si="0"/>
        <v>350000</v>
      </c>
      <c r="P18" s="79">
        <v>1</v>
      </c>
      <c r="Q18" s="74">
        <f t="shared" si="1"/>
        <v>350000</v>
      </c>
      <c r="R18" s="77" t="s">
        <v>68</v>
      </c>
      <c r="S18" s="78" t="s">
        <v>92</v>
      </c>
      <c r="T18" s="85" t="s">
        <v>68</v>
      </c>
      <c r="U18" s="117" t="s">
        <v>4375</v>
      </c>
      <c r="V18" s="85" t="s">
        <v>134</v>
      </c>
      <c r="W18" s="85" t="s">
        <v>134</v>
      </c>
    </row>
    <row r="19" spans="1:25" s="48" customFormat="1" ht="105" x14ac:dyDescent="0.25">
      <c r="A19" s="77">
        <v>131</v>
      </c>
      <c r="B19" s="77" t="s">
        <v>14</v>
      </c>
      <c r="C19" s="70">
        <v>7</v>
      </c>
      <c r="D19" s="77" t="s">
        <v>63</v>
      </c>
      <c r="E19" s="77"/>
      <c r="F19" s="77" t="s">
        <v>79</v>
      </c>
      <c r="G19" s="77" t="s">
        <v>96</v>
      </c>
      <c r="H19" s="77" t="s">
        <v>57</v>
      </c>
      <c r="I19" s="78" t="s">
        <v>88</v>
      </c>
      <c r="J19" s="77" t="s">
        <v>97</v>
      </c>
      <c r="K19" s="77" t="s">
        <v>90</v>
      </c>
      <c r="L19" s="71" t="s">
        <v>91</v>
      </c>
      <c r="M19" s="74">
        <v>5000000</v>
      </c>
      <c r="N19" s="74">
        <v>0</v>
      </c>
      <c r="O19" s="74">
        <f t="shared" si="0"/>
        <v>5000000</v>
      </c>
      <c r="P19" s="79">
        <v>1</v>
      </c>
      <c r="Q19" s="74">
        <f t="shared" si="1"/>
        <v>5000000</v>
      </c>
      <c r="R19" s="77" t="s">
        <v>68</v>
      </c>
      <c r="S19" s="78" t="s">
        <v>92</v>
      </c>
      <c r="T19" s="85" t="s">
        <v>134</v>
      </c>
      <c r="U19" s="117"/>
      <c r="V19" s="85" t="s">
        <v>134</v>
      </c>
      <c r="W19" s="85" t="s">
        <v>134</v>
      </c>
    </row>
    <row r="20" spans="1:25" s="48" customFormat="1" ht="105" x14ac:dyDescent="0.25">
      <c r="A20" s="77">
        <v>131</v>
      </c>
      <c r="B20" s="77" t="s">
        <v>14</v>
      </c>
      <c r="C20" s="70">
        <v>8</v>
      </c>
      <c r="D20" s="77" t="s">
        <v>63</v>
      </c>
      <c r="E20" s="77"/>
      <c r="F20" s="77" t="s">
        <v>79</v>
      </c>
      <c r="G20" s="77" t="s">
        <v>98</v>
      </c>
      <c r="H20" s="77" t="s">
        <v>57</v>
      </c>
      <c r="I20" s="78" t="s">
        <v>99</v>
      </c>
      <c r="J20" s="77" t="s">
        <v>97</v>
      </c>
      <c r="K20" s="77" t="s">
        <v>90</v>
      </c>
      <c r="L20" s="71" t="s">
        <v>91</v>
      </c>
      <c r="M20" s="74">
        <v>6000000</v>
      </c>
      <c r="N20" s="74">
        <v>0</v>
      </c>
      <c r="O20" s="74">
        <f t="shared" si="0"/>
        <v>6000000</v>
      </c>
      <c r="P20" s="79">
        <v>1</v>
      </c>
      <c r="Q20" s="74">
        <f t="shared" si="1"/>
        <v>6000000</v>
      </c>
      <c r="R20" s="77" t="s">
        <v>68</v>
      </c>
      <c r="S20" s="78" t="s">
        <v>92</v>
      </c>
      <c r="T20" s="85" t="s">
        <v>68</v>
      </c>
      <c r="U20" s="117" t="s">
        <v>4376</v>
      </c>
      <c r="V20" s="85" t="s">
        <v>134</v>
      </c>
      <c r="W20" s="85" t="s">
        <v>134</v>
      </c>
    </row>
    <row r="21" spans="1:25" s="48" customFormat="1" ht="105" x14ac:dyDescent="0.25">
      <c r="A21" s="77">
        <v>131</v>
      </c>
      <c r="B21" s="77" t="s">
        <v>14</v>
      </c>
      <c r="C21" s="70">
        <v>9</v>
      </c>
      <c r="D21" s="77" t="s">
        <v>63</v>
      </c>
      <c r="E21" s="77"/>
      <c r="F21" s="77" t="s">
        <v>79</v>
      </c>
      <c r="G21" s="77" t="s">
        <v>100</v>
      </c>
      <c r="H21" s="77" t="s">
        <v>57</v>
      </c>
      <c r="I21" s="78" t="s">
        <v>88</v>
      </c>
      <c r="J21" s="77" t="s">
        <v>97</v>
      </c>
      <c r="K21" s="77" t="s">
        <v>90</v>
      </c>
      <c r="L21" s="71" t="s">
        <v>91</v>
      </c>
      <c r="M21" s="74">
        <v>11700000</v>
      </c>
      <c r="N21" s="74">
        <v>0</v>
      </c>
      <c r="O21" s="74">
        <f t="shared" si="0"/>
        <v>11700000</v>
      </c>
      <c r="P21" s="79">
        <v>1</v>
      </c>
      <c r="Q21" s="74">
        <f t="shared" si="1"/>
        <v>11700000</v>
      </c>
      <c r="R21" s="77" t="s">
        <v>68</v>
      </c>
      <c r="S21" s="78" t="s">
        <v>92</v>
      </c>
      <c r="T21" s="85" t="s">
        <v>134</v>
      </c>
      <c r="U21" s="117"/>
      <c r="V21" s="85" t="s">
        <v>134</v>
      </c>
      <c r="W21" s="85" t="s">
        <v>134</v>
      </c>
    </row>
    <row r="22" spans="1:25" s="48" customFormat="1" ht="105" x14ac:dyDescent="0.25">
      <c r="A22" s="77">
        <v>131</v>
      </c>
      <c r="B22" s="77" t="s">
        <v>14</v>
      </c>
      <c r="C22" s="70">
        <v>10</v>
      </c>
      <c r="D22" s="77" t="s">
        <v>63</v>
      </c>
      <c r="E22" s="77"/>
      <c r="F22" s="77" t="s">
        <v>79</v>
      </c>
      <c r="G22" s="77" t="s">
        <v>101</v>
      </c>
      <c r="H22" s="77" t="s">
        <v>57</v>
      </c>
      <c r="I22" s="78" t="s">
        <v>88</v>
      </c>
      <c r="J22" s="77" t="s">
        <v>102</v>
      </c>
      <c r="K22" s="77" t="s">
        <v>90</v>
      </c>
      <c r="L22" s="71" t="s">
        <v>91</v>
      </c>
      <c r="M22" s="74">
        <f>10500000-820000</f>
        <v>9680000</v>
      </c>
      <c r="N22" s="74">
        <v>655593.75</v>
      </c>
      <c r="O22" s="74">
        <f t="shared" si="0"/>
        <v>9024406.25</v>
      </c>
      <c r="P22" s="79">
        <v>1</v>
      </c>
      <c r="Q22" s="74">
        <f t="shared" si="1"/>
        <v>9024406.25</v>
      </c>
      <c r="R22" s="77" t="s">
        <v>68</v>
      </c>
      <c r="S22" s="78" t="s">
        <v>4377</v>
      </c>
      <c r="T22" s="85" t="s">
        <v>68</v>
      </c>
      <c r="U22" s="80" t="s">
        <v>4378</v>
      </c>
      <c r="V22" s="85" t="s">
        <v>134</v>
      </c>
      <c r="W22" s="85" t="s">
        <v>134</v>
      </c>
    </row>
    <row r="23" spans="1:25" s="48" customFormat="1" ht="105" x14ac:dyDescent="0.25">
      <c r="A23" s="77">
        <v>131</v>
      </c>
      <c r="B23" s="77" t="s">
        <v>14</v>
      </c>
      <c r="C23" s="70">
        <v>11</v>
      </c>
      <c r="D23" s="77" t="s">
        <v>63</v>
      </c>
      <c r="E23" s="77"/>
      <c r="F23" s="77" t="s">
        <v>79</v>
      </c>
      <c r="G23" s="77" t="s">
        <v>103</v>
      </c>
      <c r="H23" s="77" t="s">
        <v>57</v>
      </c>
      <c r="I23" s="78" t="s">
        <v>88</v>
      </c>
      <c r="J23" s="77" t="s">
        <v>102</v>
      </c>
      <c r="K23" s="77" t="s">
        <v>90</v>
      </c>
      <c r="L23" s="71" t="s">
        <v>91</v>
      </c>
      <c r="M23" s="74">
        <f>6500000-305000</f>
        <v>6195000</v>
      </c>
      <c r="N23" s="74">
        <v>405843.75</v>
      </c>
      <c r="O23" s="74">
        <f t="shared" si="0"/>
        <v>5789156.25</v>
      </c>
      <c r="P23" s="79">
        <v>1</v>
      </c>
      <c r="Q23" s="74">
        <f t="shared" si="1"/>
        <v>5789156.25</v>
      </c>
      <c r="R23" s="77" t="s">
        <v>68</v>
      </c>
      <c r="S23" s="78" t="s">
        <v>4377</v>
      </c>
      <c r="T23" s="85" t="s">
        <v>68</v>
      </c>
      <c r="U23" s="80" t="s">
        <v>4378</v>
      </c>
      <c r="V23" s="85" t="s">
        <v>134</v>
      </c>
      <c r="W23" s="85" t="s">
        <v>134</v>
      </c>
    </row>
    <row r="24" spans="1:25" s="48" customFormat="1" ht="90" x14ac:dyDescent="0.25">
      <c r="A24" s="77">
        <v>131</v>
      </c>
      <c r="B24" s="77" t="s">
        <v>14</v>
      </c>
      <c r="C24" s="70">
        <v>12</v>
      </c>
      <c r="D24" s="77" t="s">
        <v>63</v>
      </c>
      <c r="E24" s="77"/>
      <c r="F24" s="77" t="s">
        <v>79</v>
      </c>
      <c r="G24" s="77" t="s">
        <v>104</v>
      </c>
      <c r="H24" s="77" t="s">
        <v>57</v>
      </c>
      <c r="I24" s="78" t="s">
        <v>105</v>
      </c>
      <c r="J24" s="77" t="s">
        <v>106</v>
      </c>
      <c r="K24" s="77" t="s">
        <v>90</v>
      </c>
      <c r="L24" s="71" t="s">
        <v>91</v>
      </c>
      <c r="M24" s="74">
        <v>5200000</v>
      </c>
      <c r="N24" s="74">
        <f t="shared" ref="N24" si="3">4995000/80000000*M24</f>
        <v>324675</v>
      </c>
      <c r="O24" s="74">
        <f t="shared" si="0"/>
        <v>4875325</v>
      </c>
      <c r="P24" s="79">
        <v>1</v>
      </c>
      <c r="Q24" s="74">
        <f t="shared" si="1"/>
        <v>4875325</v>
      </c>
      <c r="R24" s="77" t="s">
        <v>68</v>
      </c>
      <c r="S24" s="78" t="s">
        <v>92</v>
      </c>
      <c r="T24" s="85" t="s">
        <v>134</v>
      </c>
      <c r="U24" s="117"/>
      <c r="V24" s="85" t="s">
        <v>134</v>
      </c>
      <c r="W24" s="85" t="s">
        <v>134</v>
      </c>
    </row>
    <row r="25" spans="1:25" s="48" customFormat="1" ht="120" x14ac:dyDescent="0.25">
      <c r="A25" s="77">
        <v>131</v>
      </c>
      <c r="B25" s="77" t="s">
        <v>14</v>
      </c>
      <c r="C25" s="70">
        <v>13</v>
      </c>
      <c r="D25" s="77" t="s">
        <v>63</v>
      </c>
      <c r="E25" s="77"/>
      <c r="F25" s="77" t="s">
        <v>79</v>
      </c>
      <c r="G25" s="77" t="s">
        <v>107</v>
      </c>
      <c r="H25" s="77" t="s">
        <v>57</v>
      </c>
      <c r="I25" s="78" t="s">
        <v>108</v>
      </c>
      <c r="J25" s="77" t="s">
        <v>109</v>
      </c>
      <c r="K25" s="77" t="s">
        <v>90</v>
      </c>
      <c r="L25" s="71" t="s">
        <v>91</v>
      </c>
      <c r="M25" s="74">
        <f>13500000-530000-330000</f>
        <v>12640000</v>
      </c>
      <c r="N25" s="74">
        <v>842906.25</v>
      </c>
      <c r="O25" s="74">
        <f t="shared" si="0"/>
        <v>11797093.75</v>
      </c>
      <c r="P25" s="79">
        <v>1</v>
      </c>
      <c r="Q25" s="74">
        <f t="shared" si="1"/>
        <v>11797093.75</v>
      </c>
      <c r="R25" s="77" t="s">
        <v>68</v>
      </c>
      <c r="S25" s="78" t="s">
        <v>4377</v>
      </c>
      <c r="T25" s="85" t="s">
        <v>68</v>
      </c>
      <c r="U25" s="80" t="s">
        <v>4378</v>
      </c>
      <c r="V25" s="85" t="s">
        <v>134</v>
      </c>
      <c r="W25" s="85" t="s">
        <v>134</v>
      </c>
      <c r="Y25" s="49"/>
    </row>
    <row r="26" spans="1:25" s="48" customFormat="1" ht="105" x14ac:dyDescent="0.25">
      <c r="A26" s="77">
        <v>131</v>
      </c>
      <c r="B26" s="77" t="s">
        <v>14</v>
      </c>
      <c r="C26" s="70">
        <v>14</v>
      </c>
      <c r="D26" s="77" t="s">
        <v>63</v>
      </c>
      <c r="E26" s="77"/>
      <c r="F26" s="77" t="s">
        <v>79</v>
      </c>
      <c r="G26" s="77" t="s">
        <v>110</v>
      </c>
      <c r="H26" s="77" t="s">
        <v>57</v>
      </c>
      <c r="I26" s="78" t="s">
        <v>88</v>
      </c>
      <c r="J26" s="77" t="s">
        <v>111</v>
      </c>
      <c r="K26" s="77" t="s">
        <v>90</v>
      </c>
      <c r="L26" s="71" t="s">
        <v>91</v>
      </c>
      <c r="M26" s="74">
        <f>8700000-800000</f>
        <v>7900000</v>
      </c>
      <c r="N26" s="74">
        <v>543206.25</v>
      </c>
      <c r="O26" s="74">
        <f t="shared" si="0"/>
        <v>7356793.75</v>
      </c>
      <c r="P26" s="79">
        <v>1</v>
      </c>
      <c r="Q26" s="74">
        <f t="shared" si="1"/>
        <v>7356793.75</v>
      </c>
      <c r="R26" s="77" t="s">
        <v>68</v>
      </c>
      <c r="S26" s="78" t="s">
        <v>4377</v>
      </c>
      <c r="T26" s="85" t="s">
        <v>68</v>
      </c>
      <c r="U26" s="80" t="s">
        <v>4378</v>
      </c>
      <c r="V26" s="85" t="s">
        <v>134</v>
      </c>
      <c r="W26" s="85" t="s">
        <v>134</v>
      </c>
      <c r="Y26" s="49"/>
    </row>
    <row r="27" spans="1:25" s="48" customFormat="1" ht="105" x14ac:dyDescent="0.25">
      <c r="A27" s="77">
        <v>131</v>
      </c>
      <c r="B27" s="77" t="s">
        <v>14</v>
      </c>
      <c r="C27" s="70">
        <v>15</v>
      </c>
      <c r="D27" s="77" t="s">
        <v>63</v>
      </c>
      <c r="E27" s="77"/>
      <c r="F27" s="77" t="s">
        <v>124</v>
      </c>
      <c r="G27" s="77" t="s">
        <v>112</v>
      </c>
      <c r="H27" s="77" t="s">
        <v>57</v>
      </c>
      <c r="I27" s="78" t="s">
        <v>88</v>
      </c>
      <c r="J27" s="77" t="s">
        <v>109</v>
      </c>
      <c r="K27" s="77" t="s">
        <v>90</v>
      </c>
      <c r="L27" s="71" t="s">
        <v>91</v>
      </c>
      <c r="M27" s="74">
        <f>6100000-1350000</f>
        <v>4750000</v>
      </c>
      <c r="N27" s="74">
        <v>380868.75</v>
      </c>
      <c r="O27" s="74">
        <f t="shared" si="0"/>
        <v>4369131.25</v>
      </c>
      <c r="P27" s="79">
        <v>1</v>
      </c>
      <c r="Q27" s="74">
        <f t="shared" si="1"/>
        <v>4369131.25</v>
      </c>
      <c r="R27" s="77" t="s">
        <v>68</v>
      </c>
      <c r="S27" s="78" t="s">
        <v>4377</v>
      </c>
      <c r="T27" s="85" t="s">
        <v>68</v>
      </c>
      <c r="U27" s="80" t="s">
        <v>4378</v>
      </c>
      <c r="V27" s="85" t="s">
        <v>134</v>
      </c>
      <c r="W27" s="85" t="s">
        <v>134</v>
      </c>
    </row>
    <row r="28" spans="1:25" s="48" customFormat="1" ht="165" x14ac:dyDescent="0.25">
      <c r="A28" s="77">
        <v>131</v>
      </c>
      <c r="B28" s="77" t="s">
        <v>14</v>
      </c>
      <c r="C28" s="70">
        <v>16</v>
      </c>
      <c r="D28" s="77" t="s">
        <v>63</v>
      </c>
      <c r="E28" s="77"/>
      <c r="F28" s="77" t="s">
        <v>79</v>
      </c>
      <c r="G28" s="77" t="s">
        <v>113</v>
      </c>
      <c r="H28" s="77" t="s">
        <v>57</v>
      </c>
      <c r="I28" s="78" t="s">
        <v>114</v>
      </c>
      <c r="J28" s="77" t="s">
        <v>115</v>
      </c>
      <c r="K28" s="77" t="s">
        <v>116</v>
      </c>
      <c r="L28" s="71" t="s">
        <v>91</v>
      </c>
      <c r="M28" s="74">
        <f>29500000-1240000</f>
        <v>28260000</v>
      </c>
      <c r="N28" s="74">
        <v>1841906.25</v>
      </c>
      <c r="O28" s="74">
        <f t="shared" si="0"/>
        <v>26418093.75</v>
      </c>
      <c r="P28" s="79">
        <v>1</v>
      </c>
      <c r="Q28" s="74">
        <f t="shared" si="1"/>
        <v>26418093.75</v>
      </c>
      <c r="R28" s="77" t="s">
        <v>68</v>
      </c>
      <c r="S28" s="78" t="s">
        <v>4377</v>
      </c>
      <c r="T28" s="85" t="s">
        <v>68</v>
      </c>
      <c r="U28" s="80" t="s">
        <v>4378</v>
      </c>
      <c r="V28" s="85" t="s">
        <v>134</v>
      </c>
      <c r="W28" s="85" t="s">
        <v>134</v>
      </c>
    </row>
    <row r="29" spans="1:25" s="48" customFormat="1" ht="90" x14ac:dyDescent="0.25">
      <c r="A29" s="77">
        <v>131</v>
      </c>
      <c r="B29" s="77" t="s">
        <v>14</v>
      </c>
      <c r="C29" s="70">
        <v>17</v>
      </c>
      <c r="D29" s="77" t="s">
        <v>63</v>
      </c>
      <c r="E29" s="77"/>
      <c r="F29" s="77" t="s">
        <v>79</v>
      </c>
      <c r="G29" s="77" t="s">
        <v>117</v>
      </c>
      <c r="H29" s="77" t="s">
        <v>57</v>
      </c>
      <c r="I29" s="78" t="s">
        <v>118</v>
      </c>
      <c r="J29" s="77" t="s">
        <v>119</v>
      </c>
      <c r="K29" s="77" t="s">
        <v>116</v>
      </c>
      <c r="L29" s="71" t="s">
        <v>91</v>
      </c>
      <c r="M29" s="74">
        <v>20000000</v>
      </c>
      <c r="N29" s="74">
        <v>0</v>
      </c>
      <c r="O29" s="74">
        <f t="shared" si="0"/>
        <v>20000000</v>
      </c>
      <c r="P29" s="79">
        <v>1</v>
      </c>
      <c r="Q29" s="74">
        <f t="shared" si="1"/>
        <v>20000000</v>
      </c>
      <c r="R29" s="77" t="s">
        <v>68</v>
      </c>
      <c r="S29" s="78" t="s">
        <v>92</v>
      </c>
      <c r="T29" s="85" t="s">
        <v>134</v>
      </c>
      <c r="U29" s="117"/>
      <c r="V29" s="85" t="s">
        <v>134</v>
      </c>
      <c r="W29" s="85" t="s">
        <v>134</v>
      </c>
    </row>
    <row r="30" spans="1:25" s="48" customFormat="1" ht="75" x14ac:dyDescent="0.25">
      <c r="A30" s="77">
        <v>131</v>
      </c>
      <c r="B30" s="77" t="s">
        <v>14</v>
      </c>
      <c r="C30" s="70">
        <v>18</v>
      </c>
      <c r="D30" s="77" t="s">
        <v>63</v>
      </c>
      <c r="E30" s="77"/>
      <c r="F30" s="77" t="s">
        <v>79</v>
      </c>
      <c r="G30" s="77" t="s">
        <v>120</v>
      </c>
      <c r="H30" s="77" t="s">
        <v>57</v>
      </c>
      <c r="I30" s="78" t="s">
        <v>121</v>
      </c>
      <c r="J30" s="77" t="s">
        <v>122</v>
      </c>
      <c r="K30" s="77" t="s">
        <v>116</v>
      </c>
      <c r="L30" s="71" t="s">
        <v>91</v>
      </c>
      <c r="M30" s="74">
        <v>150000</v>
      </c>
      <c r="N30" s="74">
        <v>0</v>
      </c>
      <c r="O30" s="74">
        <f t="shared" si="0"/>
        <v>150000</v>
      </c>
      <c r="P30" s="79">
        <v>1</v>
      </c>
      <c r="Q30" s="74">
        <f t="shared" si="1"/>
        <v>150000</v>
      </c>
      <c r="R30" s="77" t="s">
        <v>68</v>
      </c>
      <c r="S30" s="78" t="s">
        <v>92</v>
      </c>
      <c r="T30" s="85" t="s">
        <v>134</v>
      </c>
      <c r="U30" s="117"/>
      <c r="V30" s="85" t="s">
        <v>134</v>
      </c>
      <c r="W30" s="85" t="s">
        <v>134</v>
      </c>
    </row>
    <row r="31" spans="1:25" s="48" customFormat="1" ht="105" x14ac:dyDescent="0.25">
      <c r="A31" s="77">
        <v>131</v>
      </c>
      <c r="B31" s="77" t="s">
        <v>14</v>
      </c>
      <c r="C31" s="70">
        <v>19</v>
      </c>
      <c r="D31" s="77" t="s">
        <v>63</v>
      </c>
      <c r="E31" s="77" t="s">
        <v>126</v>
      </c>
      <c r="F31" s="77" t="s">
        <v>126</v>
      </c>
      <c r="G31" s="77" t="s">
        <v>127</v>
      </c>
      <c r="H31" s="77" t="s">
        <v>128</v>
      </c>
      <c r="I31" s="78" t="s">
        <v>126</v>
      </c>
      <c r="J31" s="77" t="s">
        <v>129</v>
      </c>
      <c r="K31" s="77" t="s">
        <v>126</v>
      </c>
      <c r="L31" s="71" t="s">
        <v>91</v>
      </c>
      <c r="M31" s="74">
        <v>21556.28</v>
      </c>
      <c r="N31" s="74"/>
      <c r="O31" s="74">
        <f t="shared" si="0"/>
        <v>21556.28</v>
      </c>
      <c r="P31" s="79">
        <v>1</v>
      </c>
      <c r="Q31" s="74">
        <f t="shared" si="1"/>
        <v>21556.28</v>
      </c>
      <c r="R31" s="77" t="s">
        <v>68</v>
      </c>
      <c r="S31" s="78" t="s">
        <v>4379</v>
      </c>
      <c r="T31" s="85" t="s">
        <v>134</v>
      </c>
      <c r="U31" s="117"/>
      <c r="V31" s="85" t="s">
        <v>68</v>
      </c>
      <c r="W31" s="85" t="s">
        <v>134</v>
      </c>
    </row>
    <row r="32" spans="1:25" s="48" customFormat="1" ht="90" x14ac:dyDescent="0.25">
      <c r="A32" s="77">
        <v>131</v>
      </c>
      <c r="B32" s="77" t="s">
        <v>14</v>
      </c>
      <c r="C32" s="70">
        <v>20</v>
      </c>
      <c r="D32" s="77" t="s">
        <v>63</v>
      </c>
      <c r="E32" s="77" t="s">
        <v>126</v>
      </c>
      <c r="F32" s="77" t="s">
        <v>126</v>
      </c>
      <c r="G32" s="77" t="s">
        <v>130</v>
      </c>
      <c r="H32" s="77" t="s">
        <v>128</v>
      </c>
      <c r="I32" s="78" t="s">
        <v>126</v>
      </c>
      <c r="J32" s="77" t="s">
        <v>131</v>
      </c>
      <c r="K32" s="77" t="s">
        <v>126</v>
      </c>
      <c r="L32" s="71" t="s">
        <v>4380</v>
      </c>
      <c r="M32" s="74"/>
      <c r="N32" s="74"/>
      <c r="O32" s="74"/>
      <c r="P32" s="79"/>
      <c r="Q32" s="74"/>
      <c r="R32" s="77" t="s">
        <v>68</v>
      </c>
      <c r="S32" s="78" t="s">
        <v>4379</v>
      </c>
      <c r="T32" s="85" t="s">
        <v>68</v>
      </c>
      <c r="U32" s="80" t="s">
        <v>4381</v>
      </c>
      <c r="V32" s="85" t="s">
        <v>134</v>
      </c>
      <c r="W32" s="85" t="s">
        <v>134</v>
      </c>
    </row>
    <row r="33" spans="1:23" s="48" customFormat="1" ht="75" x14ac:dyDescent="0.25">
      <c r="A33" s="77">
        <v>131</v>
      </c>
      <c r="B33" s="77" t="s">
        <v>14</v>
      </c>
      <c r="C33" s="70">
        <v>21</v>
      </c>
      <c r="D33" s="77" t="s">
        <v>63</v>
      </c>
      <c r="E33" s="77" t="s">
        <v>126</v>
      </c>
      <c r="F33" s="77" t="s">
        <v>126</v>
      </c>
      <c r="G33" s="77" t="s">
        <v>310</v>
      </c>
      <c r="H33" s="77" t="s">
        <v>128</v>
      </c>
      <c r="I33" s="78" t="s">
        <v>126</v>
      </c>
      <c r="J33" s="77" t="s">
        <v>311</v>
      </c>
      <c r="K33" s="77" t="s">
        <v>126</v>
      </c>
      <c r="L33" s="71" t="s">
        <v>4380</v>
      </c>
      <c r="M33" s="74"/>
      <c r="N33" s="74"/>
      <c r="O33" s="74"/>
      <c r="P33" s="79"/>
      <c r="Q33" s="74"/>
      <c r="R33" s="77" t="s">
        <v>134</v>
      </c>
      <c r="S33" s="78" t="s">
        <v>4379</v>
      </c>
      <c r="T33" s="85" t="s">
        <v>68</v>
      </c>
      <c r="U33" s="80" t="s">
        <v>4382</v>
      </c>
      <c r="V33" s="85" t="s">
        <v>134</v>
      </c>
      <c r="W33" s="85" t="s">
        <v>134</v>
      </c>
    </row>
    <row r="34" spans="1:23" s="48" customFormat="1" ht="75" x14ac:dyDescent="0.25">
      <c r="A34" s="77">
        <v>131</v>
      </c>
      <c r="B34" s="77" t="s">
        <v>14</v>
      </c>
      <c r="C34" s="70">
        <v>22</v>
      </c>
      <c r="D34" s="77" t="s">
        <v>63</v>
      </c>
      <c r="E34" s="77" t="s">
        <v>126</v>
      </c>
      <c r="F34" s="77" t="s">
        <v>126</v>
      </c>
      <c r="G34" s="77" t="s">
        <v>132</v>
      </c>
      <c r="H34" s="77" t="s">
        <v>128</v>
      </c>
      <c r="I34" s="78" t="s">
        <v>126</v>
      </c>
      <c r="J34" s="77" t="s">
        <v>133</v>
      </c>
      <c r="K34" s="77" t="s">
        <v>126</v>
      </c>
      <c r="L34" s="71" t="s">
        <v>4380</v>
      </c>
      <c r="M34" s="74"/>
      <c r="N34" s="74"/>
      <c r="O34" s="74"/>
      <c r="P34" s="79"/>
      <c r="Q34" s="81"/>
      <c r="R34" s="77" t="s">
        <v>134</v>
      </c>
      <c r="S34" s="78" t="s">
        <v>4379</v>
      </c>
      <c r="T34" s="85" t="s">
        <v>68</v>
      </c>
      <c r="U34" s="80" t="s">
        <v>4382</v>
      </c>
      <c r="V34" s="85" t="s">
        <v>134</v>
      </c>
      <c r="W34" s="85" t="s">
        <v>134</v>
      </c>
    </row>
    <row r="35" spans="1:23" s="48" customFormat="1" ht="90" x14ac:dyDescent="0.25">
      <c r="A35" s="77">
        <v>131</v>
      </c>
      <c r="B35" s="77" t="s">
        <v>14</v>
      </c>
      <c r="C35" s="70">
        <v>23</v>
      </c>
      <c r="D35" s="77" t="s">
        <v>63</v>
      </c>
      <c r="E35" s="77"/>
      <c r="F35" s="77"/>
      <c r="G35" s="77" t="s">
        <v>70</v>
      </c>
      <c r="H35" s="77" t="s">
        <v>43</v>
      </c>
      <c r="I35" s="78" t="s">
        <v>71</v>
      </c>
      <c r="J35" s="77" t="s">
        <v>72</v>
      </c>
      <c r="K35" s="77" t="s">
        <v>126</v>
      </c>
      <c r="L35" s="71" t="s">
        <v>73</v>
      </c>
      <c r="M35" s="74">
        <v>79968</v>
      </c>
      <c r="N35" s="74"/>
      <c r="O35" s="74">
        <f t="shared" ref="O35" si="4">M35-N35</f>
        <v>79968</v>
      </c>
      <c r="P35" s="79">
        <v>1</v>
      </c>
      <c r="Q35" s="74">
        <f t="shared" ref="Q35" si="5">O35*P35</f>
        <v>79968</v>
      </c>
      <c r="R35" s="77" t="s">
        <v>68</v>
      </c>
      <c r="S35" s="78" t="s">
        <v>4383</v>
      </c>
      <c r="T35" s="85" t="s">
        <v>68</v>
      </c>
      <c r="U35" s="80" t="s">
        <v>4384</v>
      </c>
      <c r="V35" s="85" t="s">
        <v>134</v>
      </c>
      <c r="W35" s="85" t="s">
        <v>134</v>
      </c>
    </row>
    <row r="36" spans="1:23" s="48" customFormat="1" ht="120" x14ac:dyDescent="0.25">
      <c r="A36" s="77">
        <v>131</v>
      </c>
      <c r="B36" s="77" t="s">
        <v>14</v>
      </c>
      <c r="C36" s="70">
        <v>24</v>
      </c>
      <c r="D36" s="77" t="s">
        <v>63</v>
      </c>
      <c r="E36" s="77"/>
      <c r="F36" s="77"/>
      <c r="G36" s="77" t="s">
        <v>75</v>
      </c>
      <c r="H36" s="77" t="s">
        <v>43</v>
      </c>
      <c r="I36" s="78" t="s">
        <v>76</v>
      </c>
      <c r="J36" s="77" t="s">
        <v>77</v>
      </c>
      <c r="K36" s="77" t="s">
        <v>126</v>
      </c>
      <c r="L36" s="71" t="s">
        <v>73</v>
      </c>
      <c r="M36" s="74">
        <v>330000</v>
      </c>
      <c r="N36" s="74"/>
      <c r="O36" s="74">
        <f t="shared" si="0"/>
        <v>330000</v>
      </c>
      <c r="P36" s="79">
        <v>1</v>
      </c>
      <c r="Q36" s="74">
        <f t="shared" si="1"/>
        <v>330000</v>
      </c>
      <c r="R36" s="77" t="s">
        <v>68</v>
      </c>
      <c r="S36" s="78" t="s">
        <v>78</v>
      </c>
      <c r="T36" s="85" t="s">
        <v>134</v>
      </c>
      <c r="U36" s="117"/>
      <c r="V36" s="85" t="s">
        <v>134</v>
      </c>
      <c r="W36" s="85" t="s">
        <v>134</v>
      </c>
    </row>
    <row r="37" spans="1:23" s="48" customFormat="1" ht="120" x14ac:dyDescent="0.25">
      <c r="A37" s="77">
        <v>131</v>
      </c>
      <c r="B37" s="77" t="s">
        <v>14</v>
      </c>
      <c r="C37" s="70">
        <v>25</v>
      </c>
      <c r="D37" s="77" t="s">
        <v>63</v>
      </c>
      <c r="E37" s="77"/>
      <c r="F37" s="77"/>
      <c r="G37" s="77" t="s">
        <v>309</v>
      </c>
      <c r="H37" s="77" t="s">
        <v>43</v>
      </c>
      <c r="I37" s="78" t="s">
        <v>335</v>
      </c>
      <c r="J37" s="77" t="s">
        <v>336</v>
      </c>
      <c r="K37" s="77" t="s">
        <v>126</v>
      </c>
      <c r="L37" s="71" t="s">
        <v>73</v>
      </c>
      <c r="M37" s="74">
        <v>139118.39999999999</v>
      </c>
      <c r="N37" s="74"/>
      <c r="O37" s="74">
        <v>139118.39999999999</v>
      </c>
      <c r="P37" s="79">
        <v>1</v>
      </c>
      <c r="Q37" s="74">
        <f t="shared" si="1"/>
        <v>139118.39999999999</v>
      </c>
      <c r="R37" s="77" t="s">
        <v>68</v>
      </c>
      <c r="S37" s="78" t="s">
        <v>74</v>
      </c>
      <c r="T37" s="85" t="s">
        <v>68</v>
      </c>
      <c r="U37" s="117" t="s">
        <v>4385</v>
      </c>
      <c r="V37" s="85" t="s">
        <v>68</v>
      </c>
      <c r="W37" s="85" t="s">
        <v>134</v>
      </c>
    </row>
    <row r="38" spans="1:23" s="48" customFormat="1" ht="45" x14ac:dyDescent="0.25">
      <c r="A38" s="77">
        <v>131</v>
      </c>
      <c r="B38" s="77" t="s">
        <v>14</v>
      </c>
      <c r="C38" s="70">
        <v>26</v>
      </c>
      <c r="D38" s="77" t="s">
        <v>63</v>
      </c>
      <c r="E38" s="77"/>
      <c r="F38" s="77"/>
      <c r="G38" s="77" t="s">
        <v>135</v>
      </c>
      <c r="H38" s="77" t="s">
        <v>136</v>
      </c>
      <c r="I38" s="78" t="s">
        <v>137</v>
      </c>
      <c r="J38" s="77" t="s">
        <v>138</v>
      </c>
      <c r="K38" s="77" t="s">
        <v>214</v>
      </c>
      <c r="L38" s="71" t="s">
        <v>4380</v>
      </c>
      <c r="M38" s="74"/>
      <c r="N38" s="74"/>
      <c r="O38" s="74">
        <f t="shared" ref="O38:O41" si="6">M38-N38</f>
        <v>0</v>
      </c>
      <c r="P38" s="79">
        <v>1</v>
      </c>
      <c r="Q38" s="74">
        <f t="shared" si="1"/>
        <v>0</v>
      </c>
      <c r="R38" s="77" t="s">
        <v>84</v>
      </c>
      <c r="S38" s="78" t="s">
        <v>140</v>
      </c>
      <c r="T38" s="85" t="s">
        <v>68</v>
      </c>
      <c r="U38" s="80" t="s">
        <v>4386</v>
      </c>
      <c r="V38" s="85" t="s">
        <v>134</v>
      </c>
      <c r="W38" s="85" t="s">
        <v>134</v>
      </c>
    </row>
    <row r="39" spans="1:23" s="48" customFormat="1" ht="45" x14ac:dyDescent="0.25">
      <c r="A39" s="77">
        <v>131</v>
      </c>
      <c r="B39" s="77" t="s">
        <v>14</v>
      </c>
      <c r="C39" s="70">
        <v>27</v>
      </c>
      <c r="D39" s="77" t="s">
        <v>63</v>
      </c>
      <c r="E39" s="77"/>
      <c r="F39" s="77"/>
      <c r="G39" s="77" t="s">
        <v>141</v>
      </c>
      <c r="H39" s="77" t="s">
        <v>136</v>
      </c>
      <c r="I39" s="78" t="s">
        <v>137</v>
      </c>
      <c r="J39" s="77" t="s">
        <v>138</v>
      </c>
      <c r="K39" s="77" t="s">
        <v>214</v>
      </c>
      <c r="L39" s="71" t="s">
        <v>4380</v>
      </c>
      <c r="M39" s="74"/>
      <c r="N39" s="74"/>
      <c r="O39" s="74">
        <f t="shared" si="6"/>
        <v>0</v>
      </c>
      <c r="P39" s="79">
        <v>0</v>
      </c>
      <c r="Q39" s="74">
        <f t="shared" si="1"/>
        <v>0</v>
      </c>
      <c r="R39" s="77" t="s">
        <v>84</v>
      </c>
      <c r="S39" s="78" t="s">
        <v>140</v>
      </c>
      <c r="T39" s="85" t="s">
        <v>68</v>
      </c>
      <c r="U39" s="117" t="s">
        <v>4387</v>
      </c>
      <c r="V39" s="85" t="s">
        <v>134</v>
      </c>
      <c r="W39" s="85" t="s">
        <v>134</v>
      </c>
    </row>
    <row r="40" spans="1:23" s="48" customFormat="1" ht="45" x14ac:dyDescent="0.25">
      <c r="A40" s="77">
        <v>131</v>
      </c>
      <c r="B40" s="77" t="s">
        <v>14</v>
      </c>
      <c r="C40" s="70">
        <v>28</v>
      </c>
      <c r="D40" s="77" t="s">
        <v>63</v>
      </c>
      <c r="E40" s="77"/>
      <c r="F40" s="77"/>
      <c r="G40" s="77" t="s">
        <v>4388</v>
      </c>
      <c r="H40" s="77" t="s">
        <v>136</v>
      </c>
      <c r="I40" s="78" t="s">
        <v>137</v>
      </c>
      <c r="J40" s="77" t="s">
        <v>142</v>
      </c>
      <c r="K40" s="77" t="s">
        <v>214</v>
      </c>
      <c r="L40" s="71" t="s">
        <v>67</v>
      </c>
      <c r="M40" s="74">
        <v>17000000</v>
      </c>
      <c r="N40" s="74"/>
      <c r="O40" s="74">
        <f t="shared" si="6"/>
        <v>17000000</v>
      </c>
      <c r="P40" s="79">
        <v>1</v>
      </c>
      <c r="Q40" s="74">
        <f t="shared" si="1"/>
        <v>17000000</v>
      </c>
      <c r="R40" s="77" t="s">
        <v>84</v>
      </c>
      <c r="S40" s="78" t="s">
        <v>140</v>
      </c>
      <c r="T40" s="85" t="s">
        <v>68</v>
      </c>
      <c r="U40" s="80" t="s">
        <v>4389</v>
      </c>
      <c r="V40" s="85" t="s">
        <v>134</v>
      </c>
      <c r="W40" s="85" t="s">
        <v>134</v>
      </c>
    </row>
    <row r="41" spans="1:23" s="48" customFormat="1" ht="30" x14ac:dyDescent="0.25">
      <c r="A41" s="77">
        <v>131</v>
      </c>
      <c r="B41" s="77" t="s">
        <v>14</v>
      </c>
      <c r="C41" s="70">
        <v>29</v>
      </c>
      <c r="D41" s="77" t="s">
        <v>63</v>
      </c>
      <c r="E41" s="77"/>
      <c r="F41" s="77"/>
      <c r="G41" s="77" t="s">
        <v>143</v>
      </c>
      <c r="H41" s="77" t="s">
        <v>136</v>
      </c>
      <c r="I41" s="78" t="s">
        <v>144</v>
      </c>
      <c r="J41" s="77" t="s">
        <v>145</v>
      </c>
      <c r="K41" s="77" t="s">
        <v>214</v>
      </c>
      <c r="L41" s="71" t="s">
        <v>4380</v>
      </c>
      <c r="M41" s="74">
        <v>0</v>
      </c>
      <c r="N41" s="74"/>
      <c r="O41" s="74">
        <f t="shared" si="6"/>
        <v>0</v>
      </c>
      <c r="P41" s="79">
        <v>1</v>
      </c>
      <c r="Q41" s="74">
        <f t="shared" si="1"/>
        <v>0</v>
      </c>
      <c r="R41" s="77" t="s">
        <v>84</v>
      </c>
      <c r="S41" s="78" t="s">
        <v>140</v>
      </c>
      <c r="T41" s="85" t="s">
        <v>68</v>
      </c>
      <c r="U41" s="117" t="s">
        <v>4390</v>
      </c>
      <c r="V41" s="85" t="s">
        <v>134</v>
      </c>
      <c r="W41" s="85" t="s">
        <v>134</v>
      </c>
    </row>
    <row r="42" spans="1:23" s="48" customFormat="1" ht="30" x14ac:dyDescent="0.25">
      <c r="A42" s="77">
        <v>131</v>
      </c>
      <c r="B42" s="77" t="s">
        <v>14</v>
      </c>
      <c r="C42" s="70">
        <v>30</v>
      </c>
      <c r="D42" s="77" t="s">
        <v>63</v>
      </c>
      <c r="E42" s="77" t="s">
        <v>146</v>
      </c>
      <c r="F42" s="77" t="s">
        <v>147</v>
      </c>
      <c r="G42" s="77" t="s">
        <v>148</v>
      </c>
      <c r="H42" s="77" t="s">
        <v>136</v>
      </c>
      <c r="I42" s="78" t="s">
        <v>137</v>
      </c>
      <c r="J42" s="77" t="s">
        <v>149</v>
      </c>
      <c r="K42" s="77" t="s">
        <v>214</v>
      </c>
      <c r="L42" s="71" t="s">
        <v>73</v>
      </c>
      <c r="M42" s="74">
        <v>260000</v>
      </c>
      <c r="N42" s="74"/>
      <c r="O42" s="74">
        <v>60000</v>
      </c>
      <c r="P42" s="79">
        <v>1</v>
      </c>
      <c r="Q42" s="74">
        <f t="shared" si="1"/>
        <v>60000</v>
      </c>
      <c r="R42" s="77" t="s">
        <v>84</v>
      </c>
      <c r="S42" s="78" t="s">
        <v>140</v>
      </c>
      <c r="T42" s="85" t="s">
        <v>68</v>
      </c>
      <c r="U42" s="117" t="s">
        <v>4391</v>
      </c>
      <c r="V42" s="85" t="s">
        <v>134</v>
      </c>
      <c r="W42" s="85" t="s">
        <v>134</v>
      </c>
    </row>
    <row r="43" spans="1:23" s="48" customFormat="1" ht="75" x14ac:dyDescent="0.25">
      <c r="A43" s="77">
        <v>131</v>
      </c>
      <c r="B43" s="77" t="s">
        <v>14</v>
      </c>
      <c r="C43" s="70">
        <v>31</v>
      </c>
      <c r="D43" s="77" t="s">
        <v>63</v>
      </c>
      <c r="E43" s="77" t="s">
        <v>150</v>
      </c>
      <c r="F43" s="77" t="s">
        <v>151</v>
      </c>
      <c r="G43" s="77" t="s">
        <v>152</v>
      </c>
      <c r="H43" s="77" t="s">
        <v>136</v>
      </c>
      <c r="I43" s="78" t="s">
        <v>153</v>
      </c>
      <c r="J43" s="77" t="s">
        <v>154</v>
      </c>
      <c r="K43" s="77" t="s">
        <v>214</v>
      </c>
      <c r="L43" s="71" t="s">
        <v>4380</v>
      </c>
      <c r="M43" s="74">
        <v>0</v>
      </c>
      <c r="N43" s="74"/>
      <c r="O43" s="74">
        <f t="shared" ref="O43:O90" si="7">M43-N43</f>
        <v>0</v>
      </c>
      <c r="P43" s="79">
        <v>0.8</v>
      </c>
      <c r="Q43" s="74">
        <f t="shared" si="1"/>
        <v>0</v>
      </c>
      <c r="R43" s="77" t="s">
        <v>84</v>
      </c>
      <c r="S43" s="78" t="s">
        <v>140</v>
      </c>
      <c r="T43" s="85" t="s">
        <v>68</v>
      </c>
      <c r="U43" s="117" t="s">
        <v>4392</v>
      </c>
      <c r="V43" s="85" t="s">
        <v>134</v>
      </c>
      <c r="W43" s="85" t="s">
        <v>134</v>
      </c>
    </row>
    <row r="44" spans="1:23" s="48" customFormat="1" ht="75" x14ac:dyDescent="0.25">
      <c r="A44" s="77">
        <v>131</v>
      </c>
      <c r="B44" s="77" t="s">
        <v>14</v>
      </c>
      <c r="C44" s="70">
        <v>32</v>
      </c>
      <c r="D44" s="77" t="s">
        <v>63</v>
      </c>
      <c r="E44" s="77" t="s">
        <v>150</v>
      </c>
      <c r="F44" s="77" t="s">
        <v>155</v>
      </c>
      <c r="G44" s="77" t="s">
        <v>152</v>
      </c>
      <c r="H44" s="77" t="s">
        <v>136</v>
      </c>
      <c r="I44" s="78" t="s">
        <v>153</v>
      </c>
      <c r="J44" s="77" t="s">
        <v>154</v>
      </c>
      <c r="K44" s="77" t="s">
        <v>214</v>
      </c>
      <c r="L44" s="71" t="s">
        <v>4380</v>
      </c>
      <c r="M44" s="74"/>
      <c r="N44" s="74"/>
      <c r="O44" s="74">
        <f t="shared" si="7"/>
        <v>0</v>
      </c>
      <c r="P44" s="79">
        <v>0.8</v>
      </c>
      <c r="Q44" s="74">
        <f t="shared" si="1"/>
        <v>0</v>
      </c>
      <c r="R44" s="77" t="s">
        <v>84</v>
      </c>
      <c r="S44" s="78" t="s">
        <v>140</v>
      </c>
      <c r="T44" s="85" t="s">
        <v>68</v>
      </c>
      <c r="U44" s="117" t="s">
        <v>4392</v>
      </c>
      <c r="V44" s="85" t="s">
        <v>134</v>
      </c>
      <c r="W44" s="85" t="s">
        <v>134</v>
      </c>
    </row>
    <row r="45" spans="1:23" s="48" customFormat="1" ht="75" x14ac:dyDescent="0.25">
      <c r="A45" s="77">
        <v>131</v>
      </c>
      <c r="B45" s="77" t="s">
        <v>14</v>
      </c>
      <c r="C45" s="70">
        <v>33</v>
      </c>
      <c r="D45" s="77" t="s">
        <v>63</v>
      </c>
      <c r="E45" s="77" t="s">
        <v>156</v>
      </c>
      <c r="F45" s="77" t="s">
        <v>157</v>
      </c>
      <c r="G45" s="77" t="s">
        <v>152</v>
      </c>
      <c r="H45" s="77" t="s">
        <v>136</v>
      </c>
      <c r="I45" s="78" t="s">
        <v>153</v>
      </c>
      <c r="J45" s="77" t="s">
        <v>154</v>
      </c>
      <c r="K45" s="77" t="s">
        <v>214</v>
      </c>
      <c r="L45" s="71" t="s">
        <v>4380</v>
      </c>
      <c r="M45" s="74"/>
      <c r="N45" s="74"/>
      <c r="O45" s="74">
        <f t="shared" si="7"/>
        <v>0</v>
      </c>
      <c r="P45" s="79">
        <v>0.8</v>
      </c>
      <c r="Q45" s="74">
        <f t="shared" si="1"/>
        <v>0</v>
      </c>
      <c r="R45" s="77" t="s">
        <v>84</v>
      </c>
      <c r="S45" s="78" t="s">
        <v>140</v>
      </c>
      <c r="T45" s="85" t="s">
        <v>68</v>
      </c>
      <c r="U45" s="117" t="s">
        <v>4392</v>
      </c>
      <c r="V45" s="85" t="s">
        <v>134</v>
      </c>
      <c r="W45" s="85" t="s">
        <v>134</v>
      </c>
    </row>
    <row r="46" spans="1:23" s="48" customFormat="1" ht="75" x14ac:dyDescent="0.25">
      <c r="A46" s="77">
        <v>131</v>
      </c>
      <c r="B46" s="77" t="s">
        <v>14</v>
      </c>
      <c r="C46" s="70">
        <v>34</v>
      </c>
      <c r="D46" s="77" t="s">
        <v>63</v>
      </c>
      <c r="E46" s="77" t="s">
        <v>156</v>
      </c>
      <c r="F46" s="77" t="s">
        <v>158</v>
      </c>
      <c r="G46" s="77" t="s">
        <v>152</v>
      </c>
      <c r="H46" s="77" t="s">
        <v>136</v>
      </c>
      <c r="I46" s="78" t="s">
        <v>153</v>
      </c>
      <c r="J46" s="77" t="s">
        <v>154</v>
      </c>
      <c r="K46" s="77" t="s">
        <v>214</v>
      </c>
      <c r="L46" s="71" t="s">
        <v>4380</v>
      </c>
      <c r="M46" s="74"/>
      <c r="N46" s="74"/>
      <c r="O46" s="74">
        <f t="shared" si="7"/>
        <v>0</v>
      </c>
      <c r="P46" s="79">
        <v>0.8</v>
      </c>
      <c r="Q46" s="74">
        <f t="shared" si="1"/>
        <v>0</v>
      </c>
      <c r="R46" s="77" t="s">
        <v>84</v>
      </c>
      <c r="S46" s="78" t="s">
        <v>140</v>
      </c>
      <c r="T46" s="85" t="s">
        <v>68</v>
      </c>
      <c r="U46" s="117" t="s">
        <v>4392</v>
      </c>
      <c r="V46" s="85" t="s">
        <v>134</v>
      </c>
      <c r="W46" s="85" t="s">
        <v>134</v>
      </c>
    </row>
    <row r="47" spans="1:23" s="48" customFormat="1" ht="90" x14ac:dyDescent="0.25">
      <c r="A47" s="77">
        <v>131</v>
      </c>
      <c r="B47" s="77" t="s">
        <v>14</v>
      </c>
      <c r="C47" s="70">
        <v>35</v>
      </c>
      <c r="D47" s="77" t="s">
        <v>63</v>
      </c>
      <c r="E47" s="77"/>
      <c r="F47" s="77" t="s">
        <v>79</v>
      </c>
      <c r="G47" s="77" t="s">
        <v>152</v>
      </c>
      <c r="H47" s="77" t="s">
        <v>136</v>
      </c>
      <c r="I47" s="78" t="s">
        <v>153</v>
      </c>
      <c r="J47" s="77" t="s">
        <v>4393</v>
      </c>
      <c r="K47" s="77" t="s">
        <v>214</v>
      </c>
      <c r="L47" s="71" t="s">
        <v>4380</v>
      </c>
      <c r="M47" s="74"/>
      <c r="N47" s="74"/>
      <c r="O47" s="74">
        <f t="shared" si="7"/>
        <v>0</v>
      </c>
      <c r="P47" s="79">
        <v>0.8</v>
      </c>
      <c r="Q47" s="74">
        <f t="shared" si="1"/>
        <v>0</v>
      </c>
      <c r="R47" s="77" t="s">
        <v>84</v>
      </c>
      <c r="S47" s="78" t="s">
        <v>140</v>
      </c>
      <c r="T47" s="85" t="s">
        <v>68</v>
      </c>
      <c r="U47" s="117" t="s">
        <v>4392</v>
      </c>
      <c r="V47" s="85" t="s">
        <v>134</v>
      </c>
      <c r="W47" s="85" t="s">
        <v>134</v>
      </c>
    </row>
    <row r="48" spans="1:23" s="48" customFormat="1" ht="105" x14ac:dyDescent="0.25">
      <c r="A48" s="77">
        <v>131</v>
      </c>
      <c r="B48" s="77" t="s">
        <v>14</v>
      </c>
      <c r="C48" s="70">
        <v>36</v>
      </c>
      <c r="D48" s="77" t="s">
        <v>63</v>
      </c>
      <c r="E48" s="77"/>
      <c r="F48" s="77" t="s">
        <v>79</v>
      </c>
      <c r="G48" s="77" t="s">
        <v>152</v>
      </c>
      <c r="H48" s="77" t="s">
        <v>136</v>
      </c>
      <c r="I48" s="78" t="s">
        <v>153</v>
      </c>
      <c r="J48" s="77" t="s">
        <v>4394</v>
      </c>
      <c r="K48" s="77" t="s">
        <v>214</v>
      </c>
      <c r="L48" s="71" t="s">
        <v>4380</v>
      </c>
      <c r="M48" s="74"/>
      <c r="N48" s="74"/>
      <c r="O48" s="74">
        <f t="shared" si="7"/>
        <v>0</v>
      </c>
      <c r="P48" s="79">
        <v>0.8</v>
      </c>
      <c r="Q48" s="74">
        <f t="shared" si="1"/>
        <v>0</v>
      </c>
      <c r="R48" s="77" t="s">
        <v>84</v>
      </c>
      <c r="S48" s="78" t="s">
        <v>140</v>
      </c>
      <c r="T48" s="85" t="s">
        <v>68</v>
      </c>
      <c r="U48" s="117" t="s">
        <v>4392</v>
      </c>
      <c r="V48" s="85" t="s">
        <v>134</v>
      </c>
      <c r="W48" s="85" t="s">
        <v>134</v>
      </c>
    </row>
    <row r="49" spans="1:23" s="48" customFormat="1" ht="75" x14ac:dyDescent="0.25">
      <c r="A49" s="77">
        <v>131</v>
      </c>
      <c r="B49" s="77" t="s">
        <v>14</v>
      </c>
      <c r="C49" s="70">
        <v>37</v>
      </c>
      <c r="D49" s="77" t="s">
        <v>63</v>
      </c>
      <c r="E49" s="77"/>
      <c r="F49" s="77" t="s">
        <v>124</v>
      </c>
      <c r="G49" s="77" t="s">
        <v>152</v>
      </c>
      <c r="H49" s="77" t="s">
        <v>136</v>
      </c>
      <c r="I49" s="78" t="s">
        <v>153</v>
      </c>
      <c r="J49" s="77" t="s">
        <v>154</v>
      </c>
      <c r="K49" s="77" t="s">
        <v>214</v>
      </c>
      <c r="L49" s="71" t="s">
        <v>4380</v>
      </c>
      <c r="M49" s="74"/>
      <c r="N49" s="74"/>
      <c r="O49" s="74">
        <f t="shared" si="7"/>
        <v>0</v>
      </c>
      <c r="P49" s="79">
        <v>0.8</v>
      </c>
      <c r="Q49" s="74">
        <f t="shared" si="1"/>
        <v>0</v>
      </c>
      <c r="R49" s="77" t="s">
        <v>84</v>
      </c>
      <c r="S49" s="78" t="s">
        <v>140</v>
      </c>
      <c r="T49" s="85" t="s">
        <v>68</v>
      </c>
      <c r="U49" s="117" t="s">
        <v>4392</v>
      </c>
      <c r="V49" s="85" t="s">
        <v>134</v>
      </c>
      <c r="W49" s="85" t="s">
        <v>134</v>
      </c>
    </row>
    <row r="50" spans="1:23" s="48" customFormat="1" ht="30" x14ac:dyDescent="0.25">
      <c r="A50" s="77">
        <v>131</v>
      </c>
      <c r="B50" s="77" t="s">
        <v>14</v>
      </c>
      <c r="C50" s="70">
        <v>38</v>
      </c>
      <c r="D50" s="77" t="s">
        <v>63</v>
      </c>
      <c r="E50" s="77"/>
      <c r="F50" s="77"/>
      <c r="G50" s="77" t="s">
        <v>4395</v>
      </c>
      <c r="H50" s="77" t="s">
        <v>136</v>
      </c>
      <c r="I50" s="78" t="s">
        <v>153</v>
      </c>
      <c r="J50" s="77" t="s">
        <v>159</v>
      </c>
      <c r="K50" s="77" t="s">
        <v>214</v>
      </c>
      <c r="L50" s="71" t="s">
        <v>67</v>
      </c>
      <c r="M50" s="74">
        <v>26726000</v>
      </c>
      <c r="N50" s="74"/>
      <c r="O50" s="74">
        <f t="shared" si="7"/>
        <v>26726000</v>
      </c>
      <c r="P50" s="79">
        <v>1</v>
      </c>
      <c r="Q50" s="74">
        <f t="shared" si="1"/>
        <v>26726000</v>
      </c>
      <c r="R50" s="77" t="s">
        <v>84</v>
      </c>
      <c r="S50" s="78" t="s">
        <v>140</v>
      </c>
      <c r="T50" s="85" t="s">
        <v>68</v>
      </c>
      <c r="U50" s="80" t="s">
        <v>4396</v>
      </c>
      <c r="V50" s="85" t="s">
        <v>68</v>
      </c>
      <c r="W50" s="85" t="s">
        <v>134</v>
      </c>
    </row>
    <row r="51" spans="1:23" s="48" customFormat="1" ht="30" x14ac:dyDescent="0.25">
      <c r="A51" s="77">
        <v>131</v>
      </c>
      <c r="B51" s="77" t="s">
        <v>14</v>
      </c>
      <c r="C51" s="70">
        <v>39</v>
      </c>
      <c r="D51" s="77" t="s">
        <v>63</v>
      </c>
      <c r="E51" s="77"/>
      <c r="F51" s="77"/>
      <c r="G51" s="77" t="s">
        <v>160</v>
      </c>
      <c r="H51" s="77" t="s">
        <v>136</v>
      </c>
      <c r="I51" s="78" t="s">
        <v>161</v>
      </c>
      <c r="J51" s="77" t="s">
        <v>162</v>
      </c>
      <c r="K51" s="77" t="s">
        <v>214</v>
      </c>
      <c r="L51" s="71" t="s">
        <v>4380</v>
      </c>
      <c r="M51" s="74"/>
      <c r="N51" s="74"/>
      <c r="O51" s="74">
        <f t="shared" si="7"/>
        <v>0</v>
      </c>
      <c r="P51" s="79">
        <v>0</v>
      </c>
      <c r="Q51" s="74">
        <f t="shared" si="1"/>
        <v>0</v>
      </c>
      <c r="R51" s="77" t="s">
        <v>68</v>
      </c>
      <c r="S51" s="78" t="s">
        <v>140</v>
      </c>
      <c r="T51" s="85" t="s">
        <v>68</v>
      </c>
      <c r="U51" s="117" t="s">
        <v>4387</v>
      </c>
      <c r="V51" s="85" t="s">
        <v>134</v>
      </c>
      <c r="W51" s="85" t="s">
        <v>134</v>
      </c>
    </row>
    <row r="52" spans="1:23" s="48" customFormat="1" ht="30" x14ac:dyDescent="0.25">
      <c r="A52" s="77">
        <v>131</v>
      </c>
      <c r="B52" s="77" t="s">
        <v>14</v>
      </c>
      <c r="C52" s="70">
        <v>40</v>
      </c>
      <c r="D52" s="77" t="s">
        <v>63</v>
      </c>
      <c r="E52" s="77" t="s">
        <v>150</v>
      </c>
      <c r="F52" s="77"/>
      <c r="G52" s="77" t="s">
        <v>308</v>
      </c>
      <c r="H52" s="77" t="s">
        <v>58</v>
      </c>
      <c r="I52" s="78" t="s">
        <v>219</v>
      </c>
      <c r="J52" s="77" t="s">
        <v>307</v>
      </c>
      <c r="K52" s="77" t="s">
        <v>214</v>
      </c>
      <c r="L52" s="71" t="s">
        <v>67</v>
      </c>
      <c r="M52" s="74">
        <v>20000</v>
      </c>
      <c r="N52" s="74"/>
      <c r="O52" s="74">
        <f t="shared" si="7"/>
        <v>20000</v>
      </c>
      <c r="P52" s="79">
        <v>1</v>
      </c>
      <c r="Q52" s="74">
        <f t="shared" si="1"/>
        <v>20000</v>
      </c>
      <c r="R52" s="77" t="s">
        <v>84</v>
      </c>
      <c r="S52" s="78" t="s">
        <v>213</v>
      </c>
      <c r="T52" s="85" t="s">
        <v>134</v>
      </c>
      <c r="U52" s="117"/>
      <c r="V52" s="85" t="s">
        <v>134</v>
      </c>
      <c r="W52" s="85" t="s">
        <v>134</v>
      </c>
    </row>
    <row r="53" spans="1:23" s="48" customFormat="1" ht="30" x14ac:dyDescent="0.25">
      <c r="A53" s="77">
        <v>131</v>
      </c>
      <c r="B53" s="77" t="s">
        <v>14</v>
      </c>
      <c r="C53" s="70">
        <v>41</v>
      </c>
      <c r="D53" s="77" t="s">
        <v>63</v>
      </c>
      <c r="E53" s="77" t="s">
        <v>150</v>
      </c>
      <c r="F53" s="77"/>
      <c r="G53" s="77" t="s">
        <v>306</v>
      </c>
      <c r="H53" s="77" t="s">
        <v>58</v>
      </c>
      <c r="I53" s="78" t="s">
        <v>245</v>
      </c>
      <c r="J53" s="77" t="s">
        <v>244</v>
      </c>
      <c r="K53" s="77" t="s">
        <v>214</v>
      </c>
      <c r="L53" s="71" t="s">
        <v>67</v>
      </c>
      <c r="M53" s="74">
        <v>500500</v>
      </c>
      <c r="N53" s="74"/>
      <c r="O53" s="74">
        <f t="shared" si="7"/>
        <v>500500</v>
      </c>
      <c r="P53" s="79">
        <v>1</v>
      </c>
      <c r="Q53" s="74">
        <f t="shared" si="1"/>
        <v>500500</v>
      </c>
      <c r="R53" s="77" t="s">
        <v>163</v>
      </c>
      <c r="S53" s="78" t="s">
        <v>213</v>
      </c>
      <c r="T53" s="85" t="s">
        <v>68</v>
      </c>
      <c r="U53" s="117" t="s">
        <v>4391</v>
      </c>
      <c r="V53" s="85" t="s">
        <v>134</v>
      </c>
      <c r="W53" s="85" t="s">
        <v>134</v>
      </c>
    </row>
    <row r="54" spans="1:23" s="48" customFormat="1" ht="45" x14ac:dyDescent="0.25">
      <c r="A54" s="77">
        <v>131</v>
      </c>
      <c r="B54" s="77" t="s">
        <v>14</v>
      </c>
      <c r="C54" s="70">
        <v>42</v>
      </c>
      <c r="D54" s="77" t="s">
        <v>63</v>
      </c>
      <c r="E54" s="77" t="s">
        <v>150</v>
      </c>
      <c r="F54" s="77"/>
      <c r="G54" s="77" t="s">
        <v>305</v>
      </c>
      <c r="H54" s="77" t="s">
        <v>58</v>
      </c>
      <c r="I54" s="78" t="s">
        <v>304</v>
      </c>
      <c r="J54" s="77" t="s">
        <v>303</v>
      </c>
      <c r="K54" s="77" t="s">
        <v>214</v>
      </c>
      <c r="L54" s="71" t="s">
        <v>67</v>
      </c>
      <c r="M54" s="74">
        <v>35000</v>
      </c>
      <c r="N54" s="74"/>
      <c r="O54" s="74">
        <f t="shared" si="7"/>
        <v>35000</v>
      </c>
      <c r="P54" s="79">
        <v>1</v>
      </c>
      <c r="Q54" s="74">
        <f t="shared" si="1"/>
        <v>35000</v>
      </c>
      <c r="R54" s="77" t="s">
        <v>84</v>
      </c>
      <c r="S54" s="78" t="s">
        <v>213</v>
      </c>
      <c r="T54" s="85" t="s">
        <v>134</v>
      </c>
      <c r="U54" s="117"/>
      <c r="V54" s="85" t="s">
        <v>134</v>
      </c>
      <c r="W54" s="85" t="s">
        <v>134</v>
      </c>
    </row>
    <row r="55" spans="1:23" s="48" customFormat="1" ht="45" x14ac:dyDescent="0.25">
      <c r="A55" s="77">
        <v>131</v>
      </c>
      <c r="B55" s="77" t="s">
        <v>14</v>
      </c>
      <c r="C55" s="70">
        <v>43</v>
      </c>
      <c r="D55" s="77" t="s">
        <v>63</v>
      </c>
      <c r="E55" s="77" t="s">
        <v>150</v>
      </c>
      <c r="F55" s="77"/>
      <c r="G55" s="77" t="s">
        <v>302</v>
      </c>
      <c r="H55" s="77" t="s">
        <v>58</v>
      </c>
      <c r="I55" s="78" t="s">
        <v>301</v>
      </c>
      <c r="J55" s="77" t="s">
        <v>300</v>
      </c>
      <c r="K55" s="77" t="s">
        <v>214</v>
      </c>
      <c r="L55" s="71" t="s">
        <v>67</v>
      </c>
      <c r="M55" s="74">
        <v>10000</v>
      </c>
      <c r="N55" s="74"/>
      <c r="O55" s="74">
        <f t="shared" si="7"/>
        <v>10000</v>
      </c>
      <c r="P55" s="79">
        <v>1</v>
      </c>
      <c r="Q55" s="74">
        <f t="shared" si="1"/>
        <v>10000</v>
      </c>
      <c r="R55" s="77" t="s">
        <v>84</v>
      </c>
      <c r="S55" s="78" t="s">
        <v>213</v>
      </c>
      <c r="T55" s="85" t="s">
        <v>134</v>
      </c>
      <c r="U55" s="117"/>
      <c r="V55" s="85" t="s">
        <v>134</v>
      </c>
      <c r="W55" s="85" t="s">
        <v>134</v>
      </c>
    </row>
    <row r="56" spans="1:23" s="48" customFormat="1" ht="30" x14ac:dyDescent="0.25">
      <c r="A56" s="77">
        <v>131</v>
      </c>
      <c r="B56" s="77" t="s">
        <v>14</v>
      </c>
      <c r="C56" s="70">
        <v>44</v>
      </c>
      <c r="D56" s="77" t="s">
        <v>63</v>
      </c>
      <c r="E56" s="77" t="s">
        <v>150</v>
      </c>
      <c r="F56" s="77"/>
      <c r="G56" s="77" t="s">
        <v>299</v>
      </c>
      <c r="H56" s="77" t="s">
        <v>58</v>
      </c>
      <c r="I56" s="78" t="s">
        <v>219</v>
      </c>
      <c r="J56" s="77" t="s">
        <v>293</v>
      </c>
      <c r="K56" s="77" t="s">
        <v>214</v>
      </c>
      <c r="L56" s="71" t="s">
        <v>67</v>
      </c>
      <c r="M56" s="74">
        <v>100000</v>
      </c>
      <c r="N56" s="74"/>
      <c r="O56" s="74">
        <f t="shared" si="7"/>
        <v>100000</v>
      </c>
      <c r="P56" s="79">
        <v>1</v>
      </c>
      <c r="Q56" s="74">
        <f t="shared" si="1"/>
        <v>100000</v>
      </c>
      <c r="R56" s="77" t="s">
        <v>84</v>
      </c>
      <c r="S56" s="78" t="s">
        <v>213</v>
      </c>
      <c r="T56" s="85" t="s">
        <v>134</v>
      </c>
      <c r="U56" s="117"/>
      <c r="V56" s="85" t="s">
        <v>134</v>
      </c>
      <c r="W56" s="85" t="s">
        <v>134</v>
      </c>
    </row>
    <row r="57" spans="1:23" s="48" customFormat="1" ht="30" x14ac:dyDescent="0.25">
      <c r="A57" s="77">
        <v>131</v>
      </c>
      <c r="B57" s="77" t="s">
        <v>14</v>
      </c>
      <c r="C57" s="70">
        <v>45</v>
      </c>
      <c r="D57" s="77" t="s">
        <v>63</v>
      </c>
      <c r="E57" s="77" t="s">
        <v>298</v>
      </c>
      <c r="F57" s="77"/>
      <c r="G57" s="77" t="s">
        <v>297</v>
      </c>
      <c r="H57" s="77" t="s">
        <v>58</v>
      </c>
      <c r="I57" s="78" t="s">
        <v>219</v>
      </c>
      <c r="J57" s="77"/>
      <c r="K57" s="77" t="s">
        <v>214</v>
      </c>
      <c r="L57" s="71" t="s">
        <v>67</v>
      </c>
      <c r="M57" s="74">
        <v>32500</v>
      </c>
      <c r="N57" s="74"/>
      <c r="O57" s="74">
        <f t="shared" si="7"/>
        <v>32500</v>
      </c>
      <c r="P57" s="79">
        <v>1</v>
      </c>
      <c r="Q57" s="74">
        <f t="shared" si="1"/>
        <v>32500</v>
      </c>
      <c r="R57" s="77" t="s">
        <v>163</v>
      </c>
      <c r="S57" s="78" t="s">
        <v>213</v>
      </c>
      <c r="T57" s="85" t="s">
        <v>68</v>
      </c>
      <c r="U57" s="117" t="s">
        <v>4391</v>
      </c>
      <c r="V57" s="85" t="s">
        <v>134</v>
      </c>
      <c r="W57" s="85" t="s">
        <v>134</v>
      </c>
    </row>
    <row r="58" spans="1:23" s="48" customFormat="1" ht="30" x14ac:dyDescent="0.25">
      <c r="A58" s="77">
        <v>131</v>
      </c>
      <c r="B58" s="77" t="s">
        <v>14</v>
      </c>
      <c r="C58" s="70">
        <v>46</v>
      </c>
      <c r="D58" s="77" t="s">
        <v>63</v>
      </c>
      <c r="E58" s="77" t="s">
        <v>150</v>
      </c>
      <c r="F58" s="77"/>
      <c r="G58" s="77" t="s">
        <v>296</v>
      </c>
      <c r="H58" s="77" t="s">
        <v>58</v>
      </c>
      <c r="I58" s="78" t="s">
        <v>219</v>
      </c>
      <c r="J58" s="77" t="s">
        <v>293</v>
      </c>
      <c r="K58" s="77" t="s">
        <v>214</v>
      </c>
      <c r="L58" s="71" t="s">
        <v>67</v>
      </c>
      <c r="M58" s="74">
        <v>25500</v>
      </c>
      <c r="N58" s="74"/>
      <c r="O58" s="74">
        <f t="shared" si="7"/>
        <v>25500</v>
      </c>
      <c r="P58" s="79">
        <v>1</v>
      </c>
      <c r="Q58" s="74">
        <f t="shared" si="1"/>
        <v>25500</v>
      </c>
      <c r="R58" s="77" t="s">
        <v>84</v>
      </c>
      <c r="S58" s="78" t="s">
        <v>213</v>
      </c>
      <c r="T58" s="85" t="s">
        <v>68</v>
      </c>
      <c r="U58" s="117" t="s">
        <v>4391</v>
      </c>
      <c r="V58" s="85" t="s">
        <v>134</v>
      </c>
      <c r="W58" s="85" t="s">
        <v>134</v>
      </c>
    </row>
    <row r="59" spans="1:23" s="48" customFormat="1" ht="30" x14ac:dyDescent="0.25">
      <c r="A59" s="77">
        <v>131</v>
      </c>
      <c r="B59" s="77" t="s">
        <v>14</v>
      </c>
      <c r="C59" s="70">
        <v>47</v>
      </c>
      <c r="D59" s="77" t="s">
        <v>63</v>
      </c>
      <c r="E59" s="77" t="s">
        <v>150</v>
      </c>
      <c r="F59" s="77"/>
      <c r="G59" s="77" t="s">
        <v>295</v>
      </c>
      <c r="H59" s="77" t="s">
        <v>58</v>
      </c>
      <c r="I59" s="78" t="s">
        <v>240</v>
      </c>
      <c r="J59" s="77" t="s">
        <v>293</v>
      </c>
      <c r="K59" s="77" t="s">
        <v>214</v>
      </c>
      <c r="L59" s="71" t="s">
        <v>67</v>
      </c>
      <c r="M59" s="74">
        <v>25000</v>
      </c>
      <c r="N59" s="74"/>
      <c r="O59" s="74">
        <f t="shared" si="7"/>
        <v>25000</v>
      </c>
      <c r="P59" s="79">
        <v>1</v>
      </c>
      <c r="Q59" s="74">
        <f t="shared" si="1"/>
        <v>25000</v>
      </c>
      <c r="R59" s="77" t="s">
        <v>84</v>
      </c>
      <c r="S59" s="78" t="s">
        <v>213</v>
      </c>
      <c r="T59" s="85" t="s">
        <v>134</v>
      </c>
      <c r="U59" s="117"/>
      <c r="V59" s="85" t="s">
        <v>134</v>
      </c>
      <c r="W59" s="85" t="s">
        <v>134</v>
      </c>
    </row>
    <row r="60" spans="1:23" s="48" customFormat="1" ht="30" x14ac:dyDescent="0.25">
      <c r="A60" s="77">
        <v>131</v>
      </c>
      <c r="B60" s="77" t="s">
        <v>14</v>
      </c>
      <c r="C60" s="70">
        <v>48</v>
      </c>
      <c r="D60" s="77" t="s">
        <v>63</v>
      </c>
      <c r="E60" s="77" t="s">
        <v>150</v>
      </c>
      <c r="F60" s="77"/>
      <c r="G60" s="77" t="s">
        <v>294</v>
      </c>
      <c r="H60" s="77" t="s">
        <v>58</v>
      </c>
      <c r="I60" s="78" t="s">
        <v>219</v>
      </c>
      <c r="J60" s="77" t="s">
        <v>293</v>
      </c>
      <c r="K60" s="77" t="s">
        <v>214</v>
      </c>
      <c r="L60" s="71" t="s">
        <v>67</v>
      </c>
      <c r="M60" s="74">
        <v>20000</v>
      </c>
      <c r="N60" s="74"/>
      <c r="O60" s="74">
        <f t="shared" si="7"/>
        <v>20000</v>
      </c>
      <c r="P60" s="79">
        <v>1</v>
      </c>
      <c r="Q60" s="74">
        <f t="shared" si="1"/>
        <v>20000</v>
      </c>
      <c r="R60" s="77" t="s">
        <v>84</v>
      </c>
      <c r="S60" s="78" t="s">
        <v>213</v>
      </c>
      <c r="T60" s="85" t="s">
        <v>68</v>
      </c>
      <c r="U60" s="117" t="s">
        <v>4391</v>
      </c>
      <c r="V60" s="85" t="s">
        <v>134</v>
      </c>
      <c r="W60" s="85" t="s">
        <v>134</v>
      </c>
    </row>
    <row r="61" spans="1:23" s="48" customFormat="1" ht="30" x14ac:dyDescent="0.25">
      <c r="A61" s="77">
        <v>131</v>
      </c>
      <c r="B61" s="77" t="s">
        <v>14</v>
      </c>
      <c r="C61" s="70">
        <v>49</v>
      </c>
      <c r="D61" s="77" t="s">
        <v>63</v>
      </c>
      <c r="E61" s="77" t="s">
        <v>150</v>
      </c>
      <c r="F61" s="77"/>
      <c r="G61" s="77" t="s">
        <v>292</v>
      </c>
      <c r="H61" s="77" t="s">
        <v>58</v>
      </c>
      <c r="I61" s="78" t="s">
        <v>291</v>
      </c>
      <c r="J61" s="77" t="s">
        <v>290</v>
      </c>
      <c r="K61" s="77" t="s">
        <v>214</v>
      </c>
      <c r="L61" s="71" t="s">
        <v>67</v>
      </c>
      <c r="M61" s="74">
        <v>15000</v>
      </c>
      <c r="N61" s="74"/>
      <c r="O61" s="74">
        <f t="shared" si="7"/>
        <v>15000</v>
      </c>
      <c r="P61" s="79">
        <v>1</v>
      </c>
      <c r="Q61" s="74">
        <f t="shared" si="1"/>
        <v>15000</v>
      </c>
      <c r="R61" s="77" t="s">
        <v>84</v>
      </c>
      <c r="S61" s="78" t="s">
        <v>213</v>
      </c>
      <c r="T61" s="85" t="s">
        <v>134</v>
      </c>
      <c r="U61" s="117"/>
      <c r="V61" s="85" t="s">
        <v>134</v>
      </c>
      <c r="W61" s="85" t="s">
        <v>134</v>
      </c>
    </row>
    <row r="62" spans="1:23" s="48" customFormat="1" ht="30" x14ac:dyDescent="0.25">
      <c r="A62" s="77">
        <v>131</v>
      </c>
      <c r="B62" s="77" t="s">
        <v>14</v>
      </c>
      <c r="C62" s="70">
        <v>50</v>
      </c>
      <c r="D62" s="77" t="s">
        <v>63</v>
      </c>
      <c r="E62" s="77" t="s">
        <v>150</v>
      </c>
      <c r="F62" s="77"/>
      <c r="G62" s="77" t="s">
        <v>289</v>
      </c>
      <c r="H62" s="77" t="s">
        <v>58</v>
      </c>
      <c r="I62" s="78" t="s">
        <v>287</v>
      </c>
      <c r="J62" s="77" t="s">
        <v>244</v>
      </c>
      <c r="K62" s="77" t="s">
        <v>214</v>
      </c>
      <c r="L62" s="71" t="s">
        <v>67</v>
      </c>
      <c r="M62" s="74">
        <v>30000</v>
      </c>
      <c r="N62" s="74"/>
      <c r="O62" s="74">
        <f t="shared" si="7"/>
        <v>30000</v>
      </c>
      <c r="P62" s="79">
        <v>1</v>
      </c>
      <c r="Q62" s="74">
        <f t="shared" si="1"/>
        <v>30000</v>
      </c>
      <c r="R62" s="77" t="s">
        <v>84</v>
      </c>
      <c r="S62" s="78" t="s">
        <v>213</v>
      </c>
      <c r="T62" s="85" t="s">
        <v>134</v>
      </c>
      <c r="U62" s="117"/>
      <c r="V62" s="85" t="s">
        <v>134</v>
      </c>
      <c r="W62" s="85" t="s">
        <v>134</v>
      </c>
    </row>
    <row r="63" spans="1:23" s="48" customFormat="1" ht="30" x14ac:dyDescent="0.25">
      <c r="A63" s="77">
        <v>131</v>
      </c>
      <c r="B63" s="77" t="s">
        <v>14</v>
      </c>
      <c r="C63" s="70">
        <v>51</v>
      </c>
      <c r="D63" s="77" t="s">
        <v>63</v>
      </c>
      <c r="E63" s="77" t="s">
        <v>150</v>
      </c>
      <c r="F63" s="77"/>
      <c r="G63" s="77" t="s">
        <v>288</v>
      </c>
      <c r="H63" s="77" t="s">
        <v>58</v>
      </c>
      <c r="I63" s="78" t="s">
        <v>287</v>
      </c>
      <c r="J63" s="77" t="s">
        <v>244</v>
      </c>
      <c r="K63" s="77" t="s">
        <v>214</v>
      </c>
      <c r="L63" s="71" t="s">
        <v>67</v>
      </c>
      <c r="M63" s="74">
        <v>123500</v>
      </c>
      <c r="N63" s="74"/>
      <c r="O63" s="74">
        <f t="shared" si="7"/>
        <v>123500</v>
      </c>
      <c r="P63" s="79">
        <v>1</v>
      </c>
      <c r="Q63" s="74">
        <f t="shared" si="1"/>
        <v>123500</v>
      </c>
      <c r="R63" s="77" t="s">
        <v>163</v>
      </c>
      <c r="S63" s="78" t="s">
        <v>213</v>
      </c>
      <c r="T63" s="85" t="s">
        <v>68</v>
      </c>
      <c r="U63" s="117" t="s">
        <v>4391</v>
      </c>
      <c r="V63" s="85" t="s">
        <v>134</v>
      </c>
      <c r="W63" s="85" t="s">
        <v>134</v>
      </c>
    </row>
    <row r="64" spans="1:23" s="48" customFormat="1" ht="45" x14ac:dyDescent="0.25">
      <c r="A64" s="77">
        <v>131</v>
      </c>
      <c r="B64" s="77" t="s">
        <v>14</v>
      </c>
      <c r="C64" s="70">
        <v>52</v>
      </c>
      <c r="D64" s="77" t="s">
        <v>63</v>
      </c>
      <c r="E64" s="77" t="s">
        <v>150</v>
      </c>
      <c r="F64" s="77"/>
      <c r="G64" s="77" t="s">
        <v>286</v>
      </c>
      <c r="H64" s="77" t="s">
        <v>58</v>
      </c>
      <c r="I64" s="78" t="s">
        <v>219</v>
      </c>
      <c r="J64" s="77" t="s">
        <v>285</v>
      </c>
      <c r="K64" s="77" t="s">
        <v>214</v>
      </c>
      <c r="L64" s="71" t="s">
        <v>67</v>
      </c>
      <c r="M64" s="74">
        <v>110000</v>
      </c>
      <c r="N64" s="74"/>
      <c r="O64" s="74">
        <f t="shared" si="7"/>
        <v>110000</v>
      </c>
      <c r="P64" s="79">
        <v>1</v>
      </c>
      <c r="Q64" s="74">
        <f t="shared" si="1"/>
        <v>110000</v>
      </c>
      <c r="R64" s="77" t="s">
        <v>84</v>
      </c>
      <c r="S64" s="78" t="s">
        <v>213</v>
      </c>
      <c r="T64" s="85" t="s">
        <v>68</v>
      </c>
      <c r="U64" s="117" t="s">
        <v>4391</v>
      </c>
      <c r="V64" s="85" t="s">
        <v>134</v>
      </c>
      <c r="W64" s="85" t="s">
        <v>134</v>
      </c>
    </row>
    <row r="65" spans="1:23" s="48" customFormat="1" ht="30" x14ac:dyDescent="0.25">
      <c r="A65" s="77">
        <v>131</v>
      </c>
      <c r="B65" s="77" t="s">
        <v>14</v>
      </c>
      <c r="C65" s="70">
        <v>53</v>
      </c>
      <c r="D65" s="77" t="s">
        <v>63</v>
      </c>
      <c r="E65" s="77" t="s">
        <v>150</v>
      </c>
      <c r="F65" s="77"/>
      <c r="G65" s="77" t="s">
        <v>284</v>
      </c>
      <c r="H65" s="77" t="s">
        <v>58</v>
      </c>
      <c r="I65" s="78" t="s">
        <v>283</v>
      </c>
      <c r="J65" s="77" t="s">
        <v>282</v>
      </c>
      <c r="K65" s="77" t="s">
        <v>214</v>
      </c>
      <c r="L65" s="71" t="s">
        <v>67</v>
      </c>
      <c r="M65" s="74">
        <v>120000</v>
      </c>
      <c r="N65" s="74"/>
      <c r="O65" s="74">
        <f t="shared" si="7"/>
        <v>120000</v>
      </c>
      <c r="P65" s="79">
        <v>1</v>
      </c>
      <c r="Q65" s="74">
        <f t="shared" si="1"/>
        <v>120000</v>
      </c>
      <c r="R65" s="77" t="s">
        <v>84</v>
      </c>
      <c r="S65" s="78" t="s">
        <v>213</v>
      </c>
      <c r="T65" s="85" t="s">
        <v>68</v>
      </c>
      <c r="U65" s="117" t="s">
        <v>4391</v>
      </c>
      <c r="V65" s="85" t="s">
        <v>134</v>
      </c>
      <c r="W65" s="85" t="s">
        <v>134</v>
      </c>
    </row>
    <row r="66" spans="1:23" s="48" customFormat="1" ht="30" x14ac:dyDescent="0.25">
      <c r="A66" s="77">
        <v>131</v>
      </c>
      <c r="B66" s="77" t="s">
        <v>14</v>
      </c>
      <c r="C66" s="70">
        <v>54</v>
      </c>
      <c r="D66" s="77" t="s">
        <v>63</v>
      </c>
      <c r="E66" s="77" t="s">
        <v>150</v>
      </c>
      <c r="F66" s="77"/>
      <c r="G66" s="77" t="s">
        <v>281</v>
      </c>
      <c r="H66" s="77" t="s">
        <v>58</v>
      </c>
      <c r="I66" s="78" t="s">
        <v>245</v>
      </c>
      <c r="J66" s="77" t="s">
        <v>244</v>
      </c>
      <c r="K66" s="77" t="s">
        <v>214</v>
      </c>
      <c r="L66" s="71" t="s">
        <v>67</v>
      </c>
      <c r="M66" s="74">
        <v>115000</v>
      </c>
      <c r="N66" s="74"/>
      <c r="O66" s="74">
        <v>150000</v>
      </c>
      <c r="P66" s="79">
        <v>1</v>
      </c>
      <c r="Q66" s="74">
        <f t="shared" si="1"/>
        <v>150000</v>
      </c>
      <c r="R66" s="77" t="s">
        <v>163</v>
      </c>
      <c r="S66" s="78" t="s">
        <v>213</v>
      </c>
      <c r="T66" s="85" t="s">
        <v>68</v>
      </c>
      <c r="U66" s="117" t="s">
        <v>4391</v>
      </c>
      <c r="V66" s="85" t="s">
        <v>134</v>
      </c>
      <c r="W66" s="85" t="s">
        <v>134</v>
      </c>
    </row>
    <row r="67" spans="1:23" s="48" customFormat="1" ht="30" x14ac:dyDescent="0.25">
      <c r="A67" s="77">
        <v>131</v>
      </c>
      <c r="B67" s="77" t="s">
        <v>14</v>
      </c>
      <c r="C67" s="70">
        <v>55</v>
      </c>
      <c r="D67" s="77" t="s">
        <v>63</v>
      </c>
      <c r="E67" s="77" t="s">
        <v>150</v>
      </c>
      <c r="F67" s="77"/>
      <c r="G67" s="77" t="s">
        <v>280</v>
      </c>
      <c r="H67" s="77" t="s">
        <v>58</v>
      </c>
      <c r="I67" s="78" t="s">
        <v>263</v>
      </c>
      <c r="J67" s="77" t="s">
        <v>272</v>
      </c>
      <c r="K67" s="77" t="s">
        <v>214</v>
      </c>
      <c r="L67" s="71" t="s">
        <v>67</v>
      </c>
      <c r="M67" s="74">
        <v>1700000</v>
      </c>
      <c r="N67" s="74"/>
      <c r="O67" s="74">
        <f t="shared" si="7"/>
        <v>1700000</v>
      </c>
      <c r="P67" s="79">
        <v>1</v>
      </c>
      <c r="Q67" s="74">
        <f t="shared" si="1"/>
        <v>1700000</v>
      </c>
      <c r="R67" s="77" t="s">
        <v>163</v>
      </c>
      <c r="S67" s="78" t="s">
        <v>213</v>
      </c>
      <c r="T67" s="85" t="s">
        <v>68</v>
      </c>
      <c r="U67" s="117" t="s">
        <v>4391</v>
      </c>
      <c r="V67" s="85" t="s">
        <v>134</v>
      </c>
      <c r="W67" s="85" t="s">
        <v>134</v>
      </c>
    </row>
    <row r="68" spans="1:23" s="48" customFormat="1" ht="30" x14ac:dyDescent="0.25">
      <c r="A68" s="77">
        <v>131</v>
      </c>
      <c r="B68" s="77" t="s">
        <v>14</v>
      </c>
      <c r="C68" s="70">
        <v>56</v>
      </c>
      <c r="D68" s="77" t="s">
        <v>63</v>
      </c>
      <c r="E68" s="77" t="s">
        <v>150</v>
      </c>
      <c r="F68" s="77"/>
      <c r="G68" s="77" t="s">
        <v>279</v>
      </c>
      <c r="H68" s="77" t="s">
        <v>58</v>
      </c>
      <c r="I68" s="78" t="s">
        <v>263</v>
      </c>
      <c r="J68" s="77" t="s">
        <v>278</v>
      </c>
      <c r="K68" s="77" t="s">
        <v>214</v>
      </c>
      <c r="L68" s="71" t="s">
        <v>67</v>
      </c>
      <c r="M68" s="74">
        <v>3000</v>
      </c>
      <c r="N68" s="74">
        <f>882.79+424.23</f>
        <v>1307.02</v>
      </c>
      <c r="O68" s="74">
        <f t="shared" si="7"/>
        <v>1692.98</v>
      </c>
      <c r="P68" s="79">
        <v>1</v>
      </c>
      <c r="Q68" s="74">
        <f t="shared" si="1"/>
        <v>1692.98</v>
      </c>
      <c r="R68" s="77" t="s">
        <v>84</v>
      </c>
      <c r="S68" s="78" t="s">
        <v>213</v>
      </c>
      <c r="T68" s="85" t="s">
        <v>134</v>
      </c>
      <c r="U68" s="117"/>
      <c r="V68" s="85" t="s">
        <v>134</v>
      </c>
      <c r="W68" s="85" t="s">
        <v>134</v>
      </c>
    </row>
    <row r="69" spans="1:23" s="48" customFormat="1" ht="30" x14ac:dyDescent="0.25">
      <c r="A69" s="77">
        <v>131</v>
      </c>
      <c r="B69" s="77" t="s">
        <v>14</v>
      </c>
      <c r="C69" s="70">
        <v>57</v>
      </c>
      <c r="D69" s="77" t="s">
        <v>63</v>
      </c>
      <c r="E69" s="77" t="s">
        <v>150</v>
      </c>
      <c r="F69" s="77"/>
      <c r="G69" s="77" t="s">
        <v>274</v>
      </c>
      <c r="H69" s="77" t="s">
        <v>58</v>
      </c>
      <c r="I69" s="78" t="s">
        <v>263</v>
      </c>
      <c r="J69" s="77" t="s">
        <v>277</v>
      </c>
      <c r="K69" s="77" t="s">
        <v>214</v>
      </c>
      <c r="L69" s="71" t="s">
        <v>67</v>
      </c>
      <c r="M69" s="74">
        <v>198000</v>
      </c>
      <c r="N69" s="74"/>
      <c r="O69" s="74">
        <f t="shared" si="7"/>
        <v>198000</v>
      </c>
      <c r="P69" s="79">
        <v>1</v>
      </c>
      <c r="Q69" s="74">
        <f t="shared" si="1"/>
        <v>198000</v>
      </c>
      <c r="R69" s="77" t="s">
        <v>84</v>
      </c>
      <c r="S69" s="78" t="s">
        <v>213</v>
      </c>
      <c r="T69" s="85" t="s">
        <v>134</v>
      </c>
      <c r="U69" s="117"/>
      <c r="V69" s="85" t="s">
        <v>134</v>
      </c>
      <c r="W69" s="85" t="s">
        <v>134</v>
      </c>
    </row>
    <row r="70" spans="1:23" s="48" customFormat="1" ht="45" x14ac:dyDescent="0.25">
      <c r="A70" s="77">
        <v>131</v>
      </c>
      <c r="B70" s="77" t="s">
        <v>14</v>
      </c>
      <c r="C70" s="70">
        <v>58</v>
      </c>
      <c r="D70" s="77" t="s">
        <v>63</v>
      </c>
      <c r="E70" s="77" t="s">
        <v>150</v>
      </c>
      <c r="F70" s="77"/>
      <c r="G70" s="77" t="s">
        <v>276</v>
      </c>
      <c r="H70" s="77" t="s">
        <v>58</v>
      </c>
      <c r="I70" s="78" t="s">
        <v>263</v>
      </c>
      <c r="J70" s="77" t="s">
        <v>266</v>
      </c>
      <c r="K70" s="77" t="s">
        <v>214</v>
      </c>
      <c r="L70" s="71" t="s">
        <v>67</v>
      </c>
      <c r="M70" s="74">
        <v>9403.19</v>
      </c>
      <c r="N70" s="74">
        <v>9403.19</v>
      </c>
      <c r="O70" s="74">
        <f t="shared" si="7"/>
        <v>0</v>
      </c>
      <c r="P70" s="79">
        <v>1</v>
      </c>
      <c r="Q70" s="74">
        <f t="shared" si="1"/>
        <v>0</v>
      </c>
      <c r="R70" s="77" t="s">
        <v>84</v>
      </c>
      <c r="S70" s="78" t="s">
        <v>213</v>
      </c>
      <c r="T70" s="85" t="s">
        <v>134</v>
      </c>
      <c r="U70" s="117"/>
      <c r="V70" s="85" t="s">
        <v>134</v>
      </c>
      <c r="W70" s="85" t="s">
        <v>134</v>
      </c>
    </row>
    <row r="71" spans="1:23" s="48" customFormat="1" ht="30" x14ac:dyDescent="0.25">
      <c r="A71" s="77">
        <v>131</v>
      </c>
      <c r="B71" s="77" t="s">
        <v>14</v>
      </c>
      <c r="C71" s="70">
        <v>59</v>
      </c>
      <c r="D71" s="77" t="s">
        <v>63</v>
      </c>
      <c r="E71" s="77" t="s">
        <v>150</v>
      </c>
      <c r="F71" s="77"/>
      <c r="G71" s="77" t="s">
        <v>274</v>
      </c>
      <c r="H71" s="77" t="s">
        <v>58</v>
      </c>
      <c r="I71" s="78" t="s">
        <v>263</v>
      </c>
      <c r="J71" s="77" t="s">
        <v>275</v>
      </c>
      <c r="K71" s="77" t="s">
        <v>214</v>
      </c>
      <c r="L71" s="71" t="s">
        <v>67</v>
      </c>
      <c r="M71" s="74">
        <v>180000</v>
      </c>
      <c r="N71" s="74"/>
      <c r="O71" s="74">
        <f t="shared" si="7"/>
        <v>180000</v>
      </c>
      <c r="P71" s="79">
        <v>1</v>
      </c>
      <c r="Q71" s="74">
        <f t="shared" si="1"/>
        <v>180000</v>
      </c>
      <c r="R71" s="77" t="s">
        <v>84</v>
      </c>
      <c r="S71" s="78" t="s">
        <v>213</v>
      </c>
      <c r="T71" s="85" t="s">
        <v>134</v>
      </c>
      <c r="U71" s="117"/>
      <c r="V71" s="85" t="s">
        <v>134</v>
      </c>
      <c r="W71" s="85" t="s">
        <v>134</v>
      </c>
    </row>
    <row r="72" spans="1:23" s="48" customFormat="1" ht="30" x14ac:dyDescent="0.25">
      <c r="A72" s="77">
        <v>131</v>
      </c>
      <c r="B72" s="77" t="s">
        <v>14</v>
      </c>
      <c r="C72" s="70">
        <v>60</v>
      </c>
      <c r="D72" s="77" t="s">
        <v>63</v>
      </c>
      <c r="E72" s="77" t="s">
        <v>150</v>
      </c>
      <c r="F72" s="77"/>
      <c r="G72" s="77" t="s">
        <v>274</v>
      </c>
      <c r="H72" s="77" t="s">
        <v>58</v>
      </c>
      <c r="I72" s="78" t="s">
        <v>263</v>
      </c>
      <c r="J72" s="77" t="s">
        <v>265</v>
      </c>
      <c r="K72" s="77" t="s">
        <v>214</v>
      </c>
      <c r="L72" s="71" t="s">
        <v>67</v>
      </c>
      <c r="M72" s="74">
        <v>1700</v>
      </c>
      <c r="N72" s="74"/>
      <c r="O72" s="74">
        <f t="shared" si="7"/>
        <v>1700</v>
      </c>
      <c r="P72" s="79">
        <v>1</v>
      </c>
      <c r="Q72" s="74">
        <f t="shared" si="1"/>
        <v>1700</v>
      </c>
      <c r="R72" s="77" t="s">
        <v>163</v>
      </c>
      <c r="S72" s="78" t="s">
        <v>213</v>
      </c>
      <c r="T72" s="85" t="s">
        <v>134</v>
      </c>
      <c r="U72" s="117"/>
      <c r="V72" s="85" t="s">
        <v>134</v>
      </c>
      <c r="W72" s="85" t="s">
        <v>134</v>
      </c>
    </row>
    <row r="73" spans="1:23" s="48" customFormat="1" ht="30" x14ac:dyDescent="0.25">
      <c r="A73" s="77">
        <v>131</v>
      </c>
      <c r="B73" s="77" t="s">
        <v>14</v>
      </c>
      <c r="C73" s="70">
        <v>61</v>
      </c>
      <c r="D73" s="77" t="s">
        <v>63</v>
      </c>
      <c r="E73" s="77" t="s">
        <v>150</v>
      </c>
      <c r="F73" s="77"/>
      <c r="G73" s="77" t="s">
        <v>274</v>
      </c>
      <c r="H73" s="77" t="s">
        <v>58</v>
      </c>
      <c r="I73" s="78" t="s">
        <v>263</v>
      </c>
      <c r="J73" s="77" t="s">
        <v>262</v>
      </c>
      <c r="K73" s="77" t="s">
        <v>214</v>
      </c>
      <c r="L73" s="71" t="s">
        <v>67</v>
      </c>
      <c r="M73" s="74">
        <v>585000</v>
      </c>
      <c r="N73" s="74"/>
      <c r="O73" s="74">
        <f t="shared" si="7"/>
        <v>585000</v>
      </c>
      <c r="P73" s="79">
        <v>1</v>
      </c>
      <c r="Q73" s="74">
        <f t="shared" si="1"/>
        <v>585000</v>
      </c>
      <c r="R73" s="77" t="s">
        <v>163</v>
      </c>
      <c r="S73" s="78" t="s">
        <v>213</v>
      </c>
      <c r="T73" s="85" t="s">
        <v>68</v>
      </c>
      <c r="U73" s="117" t="s">
        <v>4391</v>
      </c>
      <c r="V73" s="85" t="s">
        <v>134</v>
      </c>
      <c r="W73" s="85" t="s">
        <v>134</v>
      </c>
    </row>
    <row r="74" spans="1:23" s="48" customFormat="1" ht="30" x14ac:dyDescent="0.25">
      <c r="A74" s="77">
        <v>131</v>
      </c>
      <c r="B74" s="77" t="s">
        <v>14</v>
      </c>
      <c r="C74" s="70">
        <v>62</v>
      </c>
      <c r="D74" s="77" t="s">
        <v>63</v>
      </c>
      <c r="E74" s="77" t="s">
        <v>156</v>
      </c>
      <c r="F74" s="77"/>
      <c r="G74" s="77" t="s">
        <v>273</v>
      </c>
      <c r="H74" s="77" t="s">
        <v>58</v>
      </c>
      <c r="I74" s="78" t="s">
        <v>263</v>
      </c>
      <c r="J74" s="77" t="s">
        <v>272</v>
      </c>
      <c r="K74" s="77" t="s">
        <v>214</v>
      </c>
      <c r="L74" s="71" t="s">
        <v>67</v>
      </c>
      <c r="M74" s="74">
        <v>1676000</v>
      </c>
      <c r="N74" s="74"/>
      <c r="O74" s="74">
        <f t="shared" si="7"/>
        <v>1676000</v>
      </c>
      <c r="P74" s="79">
        <v>1</v>
      </c>
      <c r="Q74" s="74">
        <f t="shared" si="1"/>
        <v>1676000</v>
      </c>
      <c r="R74" s="77" t="s">
        <v>163</v>
      </c>
      <c r="S74" s="78" t="s">
        <v>213</v>
      </c>
      <c r="T74" s="85" t="s">
        <v>68</v>
      </c>
      <c r="U74" s="117" t="s">
        <v>4391</v>
      </c>
      <c r="V74" s="85" t="s">
        <v>134</v>
      </c>
      <c r="W74" s="85" t="s">
        <v>134</v>
      </c>
    </row>
    <row r="75" spans="1:23" s="48" customFormat="1" ht="30" x14ac:dyDescent="0.25">
      <c r="A75" s="77">
        <v>131</v>
      </c>
      <c r="B75" s="77" t="s">
        <v>14</v>
      </c>
      <c r="C75" s="70">
        <v>63</v>
      </c>
      <c r="D75" s="77" t="s">
        <v>63</v>
      </c>
      <c r="E75" s="77" t="s">
        <v>156</v>
      </c>
      <c r="F75" s="77"/>
      <c r="G75" s="77" t="s">
        <v>264</v>
      </c>
      <c r="H75" s="77" t="s">
        <v>58</v>
      </c>
      <c r="I75" s="78" t="s">
        <v>263</v>
      </c>
      <c r="J75" s="77" t="s">
        <v>271</v>
      </c>
      <c r="K75" s="77" t="s">
        <v>214</v>
      </c>
      <c r="L75" s="71" t="s">
        <v>67</v>
      </c>
      <c r="M75" s="74">
        <v>9500</v>
      </c>
      <c r="N75" s="74">
        <v>1224.9100000000001</v>
      </c>
      <c r="O75" s="74">
        <f t="shared" si="7"/>
        <v>8275.09</v>
      </c>
      <c r="P75" s="79">
        <v>1</v>
      </c>
      <c r="Q75" s="74">
        <f t="shared" si="1"/>
        <v>8275.09</v>
      </c>
      <c r="R75" s="77" t="s">
        <v>84</v>
      </c>
      <c r="S75" s="78" t="s">
        <v>213</v>
      </c>
      <c r="T75" s="85" t="s">
        <v>134</v>
      </c>
      <c r="U75" s="117"/>
      <c r="V75" s="85" t="s">
        <v>134</v>
      </c>
      <c r="W75" s="85" t="s">
        <v>134</v>
      </c>
    </row>
    <row r="76" spans="1:23" s="48" customFormat="1" ht="30" x14ac:dyDescent="0.25">
      <c r="A76" s="77">
        <v>131</v>
      </c>
      <c r="B76" s="77" t="s">
        <v>14</v>
      </c>
      <c r="C76" s="70">
        <v>64</v>
      </c>
      <c r="D76" s="77" t="s">
        <v>63</v>
      </c>
      <c r="E76" s="77" t="s">
        <v>156</v>
      </c>
      <c r="F76" s="77"/>
      <c r="G76" s="77" t="s">
        <v>264</v>
      </c>
      <c r="H76" s="77" t="s">
        <v>58</v>
      </c>
      <c r="I76" s="78" t="s">
        <v>263</v>
      </c>
      <c r="J76" s="77" t="s">
        <v>270</v>
      </c>
      <c r="K76" s="77" t="s">
        <v>214</v>
      </c>
      <c r="L76" s="71" t="s">
        <v>67</v>
      </c>
      <c r="M76" s="74">
        <v>190000</v>
      </c>
      <c r="N76" s="74"/>
      <c r="O76" s="74">
        <f t="shared" si="7"/>
        <v>190000</v>
      </c>
      <c r="P76" s="79">
        <v>1</v>
      </c>
      <c r="Q76" s="74">
        <f t="shared" si="1"/>
        <v>190000</v>
      </c>
      <c r="R76" s="77" t="s">
        <v>84</v>
      </c>
      <c r="S76" s="78" t="s">
        <v>213</v>
      </c>
      <c r="T76" s="85" t="s">
        <v>134</v>
      </c>
      <c r="U76" s="117"/>
      <c r="V76" s="85" t="s">
        <v>134</v>
      </c>
      <c r="W76" s="85" t="s">
        <v>134</v>
      </c>
    </row>
    <row r="77" spans="1:23" s="48" customFormat="1" ht="45" x14ac:dyDescent="0.25">
      <c r="A77" s="77">
        <v>131</v>
      </c>
      <c r="B77" s="77" t="s">
        <v>14</v>
      </c>
      <c r="C77" s="70">
        <v>65</v>
      </c>
      <c r="D77" s="77" t="s">
        <v>63</v>
      </c>
      <c r="E77" s="77" t="s">
        <v>156</v>
      </c>
      <c r="F77" s="77"/>
      <c r="G77" s="77" t="s">
        <v>264</v>
      </c>
      <c r="H77" s="77" t="s">
        <v>58</v>
      </c>
      <c r="I77" s="78" t="s">
        <v>263</v>
      </c>
      <c r="J77" s="77" t="s">
        <v>269</v>
      </c>
      <c r="K77" s="77" t="s">
        <v>214</v>
      </c>
      <c r="L77" s="71" t="s">
        <v>67</v>
      </c>
      <c r="M77" s="74">
        <v>110000</v>
      </c>
      <c r="N77" s="74"/>
      <c r="O77" s="74">
        <f t="shared" si="7"/>
        <v>110000</v>
      </c>
      <c r="P77" s="79">
        <v>1</v>
      </c>
      <c r="Q77" s="74">
        <f t="shared" ref="Q77:Q117" si="8">O77*P77</f>
        <v>110000</v>
      </c>
      <c r="R77" s="77" t="s">
        <v>84</v>
      </c>
      <c r="S77" s="78" t="s">
        <v>213</v>
      </c>
      <c r="T77" s="85" t="s">
        <v>134</v>
      </c>
      <c r="U77" s="117"/>
      <c r="V77" s="85" t="s">
        <v>134</v>
      </c>
      <c r="W77" s="85" t="s">
        <v>134</v>
      </c>
    </row>
    <row r="78" spans="1:23" s="48" customFormat="1" ht="60" x14ac:dyDescent="0.25">
      <c r="A78" s="77">
        <v>131</v>
      </c>
      <c r="B78" s="77" t="s">
        <v>14</v>
      </c>
      <c r="C78" s="70">
        <v>66</v>
      </c>
      <c r="D78" s="77" t="s">
        <v>63</v>
      </c>
      <c r="E78" s="77" t="s">
        <v>156</v>
      </c>
      <c r="F78" s="77"/>
      <c r="G78" s="77" t="s">
        <v>264</v>
      </c>
      <c r="H78" s="77" t="s">
        <v>58</v>
      </c>
      <c r="I78" s="78" t="s">
        <v>263</v>
      </c>
      <c r="J78" s="77" t="s">
        <v>268</v>
      </c>
      <c r="K78" s="77" t="s">
        <v>214</v>
      </c>
      <c r="L78" s="71" t="s">
        <v>67</v>
      </c>
      <c r="M78" s="74">
        <v>180000</v>
      </c>
      <c r="N78" s="74"/>
      <c r="O78" s="74">
        <f t="shared" si="7"/>
        <v>180000</v>
      </c>
      <c r="P78" s="79">
        <v>1</v>
      </c>
      <c r="Q78" s="74">
        <f t="shared" si="8"/>
        <v>180000</v>
      </c>
      <c r="R78" s="77" t="s">
        <v>84</v>
      </c>
      <c r="S78" s="78" t="s">
        <v>213</v>
      </c>
      <c r="T78" s="85" t="s">
        <v>134</v>
      </c>
      <c r="U78" s="117"/>
      <c r="V78" s="85" t="s">
        <v>134</v>
      </c>
      <c r="W78" s="85" t="s">
        <v>134</v>
      </c>
    </row>
    <row r="79" spans="1:23" s="48" customFormat="1" ht="45" x14ac:dyDescent="0.25">
      <c r="A79" s="77">
        <v>131</v>
      </c>
      <c r="B79" s="77" t="s">
        <v>14</v>
      </c>
      <c r="C79" s="70">
        <v>67</v>
      </c>
      <c r="D79" s="77" t="s">
        <v>63</v>
      </c>
      <c r="E79" s="77" t="s">
        <v>156</v>
      </c>
      <c r="F79" s="77"/>
      <c r="G79" s="77" t="s">
        <v>267</v>
      </c>
      <c r="H79" s="77" t="s">
        <v>58</v>
      </c>
      <c r="I79" s="78" t="s">
        <v>263</v>
      </c>
      <c r="J79" s="77" t="s">
        <v>266</v>
      </c>
      <c r="K79" s="77" t="s">
        <v>214</v>
      </c>
      <c r="L79" s="71" t="s">
        <v>67</v>
      </c>
      <c r="M79" s="74">
        <v>8573.36</v>
      </c>
      <c r="N79" s="74">
        <v>8573.36</v>
      </c>
      <c r="O79" s="74">
        <f t="shared" si="7"/>
        <v>0</v>
      </c>
      <c r="P79" s="79">
        <v>1</v>
      </c>
      <c r="Q79" s="74">
        <f t="shared" si="8"/>
        <v>0</v>
      </c>
      <c r="R79" s="77" t="s">
        <v>84</v>
      </c>
      <c r="S79" s="78" t="s">
        <v>213</v>
      </c>
      <c r="T79" s="85" t="s">
        <v>134</v>
      </c>
      <c r="U79" s="117"/>
      <c r="V79" s="85" t="s">
        <v>134</v>
      </c>
      <c r="W79" s="85" t="s">
        <v>134</v>
      </c>
    </row>
    <row r="80" spans="1:23" s="48" customFormat="1" ht="30" x14ac:dyDescent="0.25">
      <c r="A80" s="77">
        <v>131</v>
      </c>
      <c r="B80" s="77" t="s">
        <v>14</v>
      </c>
      <c r="C80" s="70">
        <v>68</v>
      </c>
      <c r="D80" s="77" t="s">
        <v>63</v>
      </c>
      <c r="E80" s="77" t="s">
        <v>156</v>
      </c>
      <c r="F80" s="77"/>
      <c r="G80" s="77" t="s">
        <v>264</v>
      </c>
      <c r="H80" s="77" t="s">
        <v>58</v>
      </c>
      <c r="I80" s="78" t="s">
        <v>263</v>
      </c>
      <c r="J80" s="77" t="s">
        <v>265</v>
      </c>
      <c r="K80" s="77" t="s">
        <v>214</v>
      </c>
      <c r="L80" s="71" t="s">
        <v>67</v>
      </c>
      <c r="M80" s="74">
        <v>1800</v>
      </c>
      <c r="N80" s="74"/>
      <c r="O80" s="74">
        <f t="shared" si="7"/>
        <v>1800</v>
      </c>
      <c r="P80" s="79">
        <v>1</v>
      </c>
      <c r="Q80" s="74">
        <f t="shared" si="8"/>
        <v>1800</v>
      </c>
      <c r="R80" s="77" t="s">
        <v>163</v>
      </c>
      <c r="S80" s="78" t="s">
        <v>213</v>
      </c>
      <c r="T80" s="85" t="s">
        <v>134</v>
      </c>
      <c r="U80" s="117"/>
      <c r="V80" s="85" t="s">
        <v>134</v>
      </c>
      <c r="W80" s="85" t="s">
        <v>134</v>
      </c>
    </row>
    <row r="81" spans="1:23" s="48" customFormat="1" ht="30" x14ac:dyDescent="0.25">
      <c r="A81" s="77">
        <v>131</v>
      </c>
      <c r="B81" s="77" t="s">
        <v>14</v>
      </c>
      <c r="C81" s="70">
        <v>69</v>
      </c>
      <c r="D81" s="77" t="s">
        <v>63</v>
      </c>
      <c r="E81" s="77" t="s">
        <v>156</v>
      </c>
      <c r="F81" s="77"/>
      <c r="G81" s="77" t="s">
        <v>264</v>
      </c>
      <c r="H81" s="77" t="s">
        <v>58</v>
      </c>
      <c r="I81" s="78" t="s">
        <v>263</v>
      </c>
      <c r="J81" s="77" t="s">
        <v>262</v>
      </c>
      <c r="K81" s="77" t="s">
        <v>214</v>
      </c>
      <c r="L81" s="71" t="s">
        <v>67</v>
      </c>
      <c r="M81" s="74">
        <v>585000</v>
      </c>
      <c r="N81" s="74"/>
      <c r="O81" s="74">
        <f t="shared" si="7"/>
        <v>585000</v>
      </c>
      <c r="P81" s="79">
        <v>1</v>
      </c>
      <c r="Q81" s="74">
        <f t="shared" si="8"/>
        <v>585000</v>
      </c>
      <c r="R81" s="77" t="s">
        <v>163</v>
      </c>
      <c r="S81" s="78" t="s">
        <v>213</v>
      </c>
      <c r="T81" s="85" t="s">
        <v>68</v>
      </c>
      <c r="U81" s="117" t="s">
        <v>4391</v>
      </c>
      <c r="V81" s="85" t="s">
        <v>134</v>
      </c>
      <c r="W81" s="85" t="s">
        <v>134</v>
      </c>
    </row>
    <row r="82" spans="1:23" s="48" customFormat="1" ht="45" x14ac:dyDescent="0.25">
      <c r="A82" s="77">
        <v>131</v>
      </c>
      <c r="B82" s="77" t="s">
        <v>14</v>
      </c>
      <c r="C82" s="70">
        <v>70</v>
      </c>
      <c r="D82" s="77" t="s">
        <v>63</v>
      </c>
      <c r="E82" s="77" t="s">
        <v>156</v>
      </c>
      <c r="F82" s="77"/>
      <c r="G82" s="77" t="s">
        <v>261</v>
      </c>
      <c r="H82" s="77" t="s">
        <v>58</v>
      </c>
      <c r="I82" s="78" t="s">
        <v>260</v>
      </c>
      <c r="J82" s="77" t="s">
        <v>259</v>
      </c>
      <c r="K82" s="77" t="s">
        <v>214</v>
      </c>
      <c r="L82" s="71" t="s">
        <v>67</v>
      </c>
      <c r="M82" s="74">
        <v>347900</v>
      </c>
      <c r="N82" s="74"/>
      <c r="O82" s="74">
        <f t="shared" si="7"/>
        <v>347900</v>
      </c>
      <c r="P82" s="79">
        <v>1</v>
      </c>
      <c r="Q82" s="74">
        <f t="shared" si="8"/>
        <v>347900</v>
      </c>
      <c r="R82" s="77" t="s">
        <v>84</v>
      </c>
      <c r="S82" s="78" t="s">
        <v>213</v>
      </c>
      <c r="T82" s="85" t="s">
        <v>68</v>
      </c>
      <c r="U82" s="117" t="s">
        <v>4391</v>
      </c>
      <c r="V82" s="85" t="s">
        <v>134</v>
      </c>
      <c r="W82" s="85" t="s">
        <v>134</v>
      </c>
    </row>
    <row r="83" spans="1:23" s="48" customFormat="1" ht="30" x14ac:dyDescent="0.25">
      <c r="A83" s="77">
        <v>131</v>
      </c>
      <c r="B83" s="77" t="s">
        <v>14</v>
      </c>
      <c r="C83" s="70">
        <v>71</v>
      </c>
      <c r="D83" s="77" t="s">
        <v>63</v>
      </c>
      <c r="E83" s="77" t="s">
        <v>156</v>
      </c>
      <c r="F83" s="77"/>
      <c r="G83" s="77" t="s">
        <v>258</v>
      </c>
      <c r="H83" s="77" t="s">
        <v>58</v>
      </c>
      <c r="I83" s="78" t="s">
        <v>257</v>
      </c>
      <c r="J83" s="77" t="s">
        <v>256</v>
      </c>
      <c r="K83" s="77" t="s">
        <v>214</v>
      </c>
      <c r="L83" s="71" t="s">
        <v>67</v>
      </c>
      <c r="M83" s="74">
        <v>200000</v>
      </c>
      <c r="N83" s="74"/>
      <c r="O83" s="74">
        <f t="shared" si="7"/>
        <v>200000</v>
      </c>
      <c r="P83" s="79">
        <v>1</v>
      </c>
      <c r="Q83" s="74">
        <f t="shared" si="8"/>
        <v>200000</v>
      </c>
      <c r="R83" s="77" t="s">
        <v>163</v>
      </c>
      <c r="S83" s="78" t="s">
        <v>213</v>
      </c>
      <c r="T83" s="85" t="s">
        <v>134</v>
      </c>
      <c r="U83" s="117"/>
      <c r="V83" s="85" t="s">
        <v>134</v>
      </c>
      <c r="W83" s="85" t="s">
        <v>134</v>
      </c>
    </row>
    <row r="84" spans="1:23" s="48" customFormat="1" ht="30" x14ac:dyDescent="0.25">
      <c r="A84" s="77">
        <v>131</v>
      </c>
      <c r="B84" s="77" t="s">
        <v>14</v>
      </c>
      <c r="C84" s="70">
        <v>72</v>
      </c>
      <c r="D84" s="77" t="s">
        <v>63</v>
      </c>
      <c r="E84" s="77" t="s">
        <v>156</v>
      </c>
      <c r="F84" s="77"/>
      <c r="G84" s="77" t="s">
        <v>255</v>
      </c>
      <c r="H84" s="77" t="s">
        <v>58</v>
      </c>
      <c r="I84" s="78" t="s">
        <v>245</v>
      </c>
      <c r="J84" s="77" t="s">
        <v>244</v>
      </c>
      <c r="K84" s="77" t="s">
        <v>214</v>
      </c>
      <c r="L84" s="71" t="s">
        <v>67</v>
      </c>
      <c r="M84" s="74">
        <v>351000</v>
      </c>
      <c r="N84" s="74"/>
      <c r="O84" s="74">
        <f t="shared" si="7"/>
        <v>351000</v>
      </c>
      <c r="P84" s="79">
        <v>1</v>
      </c>
      <c r="Q84" s="74">
        <f t="shared" si="8"/>
        <v>351000</v>
      </c>
      <c r="R84" s="77" t="s">
        <v>163</v>
      </c>
      <c r="S84" s="78" t="s">
        <v>213</v>
      </c>
      <c r="T84" s="85" t="s">
        <v>68</v>
      </c>
      <c r="U84" s="117" t="s">
        <v>4391</v>
      </c>
      <c r="V84" s="85" t="s">
        <v>134</v>
      </c>
      <c r="W84" s="85" t="s">
        <v>134</v>
      </c>
    </row>
    <row r="85" spans="1:23" s="125" customFormat="1" ht="30" x14ac:dyDescent="0.25">
      <c r="A85" s="77">
        <v>131</v>
      </c>
      <c r="B85" s="77" t="s">
        <v>14</v>
      </c>
      <c r="C85" s="70">
        <v>73</v>
      </c>
      <c r="D85" s="77" t="s">
        <v>63</v>
      </c>
      <c r="E85" s="77" t="s">
        <v>156</v>
      </c>
      <c r="F85" s="77"/>
      <c r="G85" s="77" t="s">
        <v>255</v>
      </c>
      <c r="H85" s="77" t="s">
        <v>58</v>
      </c>
      <c r="I85" s="78" t="s">
        <v>245</v>
      </c>
      <c r="J85" s="77" t="s">
        <v>369</v>
      </c>
      <c r="K85" s="77" t="s">
        <v>214</v>
      </c>
      <c r="L85" s="71" t="s">
        <v>67</v>
      </c>
      <c r="M85" s="74">
        <v>32500</v>
      </c>
      <c r="N85" s="74"/>
      <c r="O85" s="74">
        <f t="shared" si="7"/>
        <v>32500</v>
      </c>
      <c r="P85" s="79">
        <v>1</v>
      </c>
      <c r="Q85" s="74">
        <f t="shared" si="8"/>
        <v>32500</v>
      </c>
      <c r="R85" s="77" t="s">
        <v>163</v>
      </c>
      <c r="S85" s="78" t="s">
        <v>213</v>
      </c>
      <c r="T85" s="85" t="s">
        <v>134</v>
      </c>
      <c r="U85" s="117"/>
      <c r="V85" s="85" t="s">
        <v>134</v>
      </c>
      <c r="W85" s="85" t="s">
        <v>134</v>
      </c>
    </row>
    <row r="86" spans="1:23" s="48" customFormat="1" ht="45" x14ac:dyDescent="0.25">
      <c r="A86" s="77">
        <v>131</v>
      </c>
      <c r="B86" s="77" t="s">
        <v>14</v>
      </c>
      <c r="C86" s="70">
        <v>74</v>
      </c>
      <c r="D86" s="77" t="s">
        <v>63</v>
      </c>
      <c r="E86" s="77" t="s">
        <v>156</v>
      </c>
      <c r="F86" s="77"/>
      <c r="G86" s="77" t="s">
        <v>254</v>
      </c>
      <c r="H86" s="77" t="s">
        <v>58</v>
      </c>
      <c r="I86" s="78" t="s">
        <v>253</v>
      </c>
      <c r="J86" s="77" t="s">
        <v>252</v>
      </c>
      <c r="K86" s="77" t="s">
        <v>214</v>
      </c>
      <c r="L86" s="71" t="s">
        <v>67</v>
      </c>
      <c r="M86" s="74">
        <v>30000</v>
      </c>
      <c r="N86" s="74"/>
      <c r="O86" s="74">
        <f t="shared" si="7"/>
        <v>30000</v>
      </c>
      <c r="P86" s="79">
        <v>1</v>
      </c>
      <c r="Q86" s="74">
        <f t="shared" si="8"/>
        <v>30000</v>
      </c>
      <c r="R86" s="77" t="s">
        <v>84</v>
      </c>
      <c r="S86" s="78" t="s">
        <v>213</v>
      </c>
      <c r="T86" s="85" t="s">
        <v>134</v>
      </c>
      <c r="U86" s="117"/>
      <c r="V86" s="85" t="s">
        <v>134</v>
      </c>
      <c r="W86" s="85" t="s">
        <v>134</v>
      </c>
    </row>
    <row r="87" spans="1:23" s="48" customFormat="1" ht="60" x14ac:dyDescent="0.25">
      <c r="A87" s="77">
        <v>131</v>
      </c>
      <c r="B87" s="77" t="s">
        <v>14</v>
      </c>
      <c r="C87" s="70">
        <v>75</v>
      </c>
      <c r="D87" s="77" t="s">
        <v>63</v>
      </c>
      <c r="E87" s="77" t="s">
        <v>156</v>
      </c>
      <c r="F87" s="77"/>
      <c r="G87" s="77" t="s">
        <v>251</v>
      </c>
      <c r="H87" s="77" t="s">
        <v>58</v>
      </c>
      <c r="I87" s="78" t="s">
        <v>250</v>
      </c>
      <c r="J87" s="77" t="s">
        <v>249</v>
      </c>
      <c r="K87" s="77" t="s">
        <v>214</v>
      </c>
      <c r="L87" s="71" t="s">
        <v>67</v>
      </c>
      <c r="M87" s="74">
        <v>481000</v>
      </c>
      <c r="N87" s="74"/>
      <c r="O87" s="74">
        <f t="shared" si="7"/>
        <v>481000</v>
      </c>
      <c r="P87" s="79">
        <v>1</v>
      </c>
      <c r="Q87" s="74">
        <f t="shared" si="8"/>
        <v>481000</v>
      </c>
      <c r="R87" s="77" t="s">
        <v>163</v>
      </c>
      <c r="S87" s="78" t="s">
        <v>213</v>
      </c>
      <c r="T87" s="85" t="s">
        <v>68</v>
      </c>
      <c r="U87" s="117" t="s">
        <v>4391</v>
      </c>
      <c r="V87" s="85" t="s">
        <v>134</v>
      </c>
      <c r="W87" s="85" t="s">
        <v>134</v>
      </c>
    </row>
    <row r="88" spans="1:23" s="48" customFormat="1" ht="30" x14ac:dyDescent="0.25">
      <c r="A88" s="77">
        <v>131</v>
      </c>
      <c r="B88" s="77" t="s">
        <v>14</v>
      </c>
      <c r="C88" s="70">
        <v>76</v>
      </c>
      <c r="D88" s="77" t="s">
        <v>63</v>
      </c>
      <c r="E88" s="77" t="s">
        <v>156</v>
      </c>
      <c r="F88" s="77"/>
      <c r="G88" s="77" t="s">
        <v>248</v>
      </c>
      <c r="H88" s="77" t="s">
        <v>58</v>
      </c>
      <c r="I88" s="78"/>
      <c r="J88" s="77" t="s">
        <v>247</v>
      </c>
      <c r="K88" s="77" t="s">
        <v>214</v>
      </c>
      <c r="L88" s="71" t="s">
        <v>67</v>
      </c>
      <c r="M88" s="74">
        <v>11000</v>
      </c>
      <c r="N88" s="74"/>
      <c r="O88" s="74">
        <f t="shared" si="7"/>
        <v>11000</v>
      </c>
      <c r="P88" s="79">
        <v>1</v>
      </c>
      <c r="Q88" s="74">
        <f t="shared" si="8"/>
        <v>11000</v>
      </c>
      <c r="R88" s="77" t="s">
        <v>84</v>
      </c>
      <c r="S88" s="78" t="s">
        <v>213</v>
      </c>
      <c r="T88" s="85" t="s">
        <v>68</v>
      </c>
      <c r="U88" s="117" t="s">
        <v>4391</v>
      </c>
      <c r="V88" s="85" t="s">
        <v>134</v>
      </c>
      <c r="W88" s="85" t="s">
        <v>134</v>
      </c>
    </row>
    <row r="89" spans="1:23" s="48" customFormat="1" ht="30" x14ac:dyDescent="0.25">
      <c r="A89" s="77">
        <v>131</v>
      </c>
      <c r="B89" s="77" t="s">
        <v>14</v>
      </c>
      <c r="C89" s="70">
        <v>77</v>
      </c>
      <c r="D89" s="77" t="s">
        <v>63</v>
      </c>
      <c r="E89" s="77" t="s">
        <v>156</v>
      </c>
      <c r="F89" s="77"/>
      <c r="G89" s="77" t="s">
        <v>246</v>
      </c>
      <c r="H89" s="77" t="s">
        <v>58</v>
      </c>
      <c r="I89" s="78" t="s">
        <v>245</v>
      </c>
      <c r="J89" s="77" t="s">
        <v>244</v>
      </c>
      <c r="K89" s="77" t="s">
        <v>214</v>
      </c>
      <c r="L89" s="71" t="s">
        <v>67</v>
      </c>
      <c r="M89" s="74">
        <v>3950000</v>
      </c>
      <c r="N89" s="74"/>
      <c r="O89" s="74">
        <f t="shared" si="7"/>
        <v>3950000</v>
      </c>
      <c r="P89" s="79">
        <v>1</v>
      </c>
      <c r="Q89" s="74">
        <f t="shared" si="8"/>
        <v>3950000</v>
      </c>
      <c r="R89" s="77" t="s">
        <v>163</v>
      </c>
      <c r="S89" s="78" t="s">
        <v>213</v>
      </c>
      <c r="T89" s="85" t="s">
        <v>68</v>
      </c>
      <c r="U89" s="117" t="s">
        <v>4391</v>
      </c>
      <c r="V89" s="85" t="s">
        <v>134</v>
      </c>
      <c r="W89" s="85" t="s">
        <v>134</v>
      </c>
    </row>
    <row r="90" spans="1:23" s="48" customFormat="1" ht="45" x14ac:dyDescent="0.25">
      <c r="A90" s="77">
        <v>131</v>
      </c>
      <c r="B90" s="77" t="s">
        <v>14</v>
      </c>
      <c r="C90" s="70">
        <v>78</v>
      </c>
      <c r="D90" s="77" t="s">
        <v>63</v>
      </c>
      <c r="E90" s="77" t="s">
        <v>156</v>
      </c>
      <c r="F90" s="77"/>
      <c r="G90" s="77" t="s">
        <v>243</v>
      </c>
      <c r="H90" s="77" t="s">
        <v>58</v>
      </c>
      <c r="I90" s="78" t="s">
        <v>240</v>
      </c>
      <c r="J90" s="77" t="s">
        <v>242</v>
      </c>
      <c r="K90" s="77" t="s">
        <v>214</v>
      </c>
      <c r="L90" s="71" t="s">
        <v>67</v>
      </c>
      <c r="M90" s="74">
        <v>31565.19</v>
      </c>
      <c r="N90" s="74">
        <v>31565.19</v>
      </c>
      <c r="O90" s="74">
        <f t="shared" si="7"/>
        <v>0</v>
      </c>
      <c r="P90" s="79">
        <v>1</v>
      </c>
      <c r="Q90" s="74">
        <f t="shared" si="8"/>
        <v>0</v>
      </c>
      <c r="R90" s="77" t="s">
        <v>84</v>
      </c>
      <c r="S90" s="78" t="s">
        <v>213</v>
      </c>
      <c r="T90" s="85" t="s">
        <v>134</v>
      </c>
      <c r="U90" s="117"/>
      <c r="V90" s="85" t="s">
        <v>134</v>
      </c>
      <c r="W90" s="85" t="s">
        <v>134</v>
      </c>
    </row>
    <row r="91" spans="1:23" s="48" customFormat="1" ht="30" x14ac:dyDescent="0.25">
      <c r="A91" s="77">
        <v>131</v>
      </c>
      <c r="B91" s="77" t="s">
        <v>14</v>
      </c>
      <c r="C91" s="70">
        <v>79</v>
      </c>
      <c r="D91" s="77" t="s">
        <v>63</v>
      </c>
      <c r="E91" s="77" t="s">
        <v>156</v>
      </c>
      <c r="F91" s="77"/>
      <c r="G91" s="77" t="s">
        <v>241</v>
      </c>
      <c r="H91" s="77" t="s">
        <v>58</v>
      </c>
      <c r="I91" s="78" t="s">
        <v>240</v>
      </c>
      <c r="J91" s="77" t="s">
        <v>239</v>
      </c>
      <c r="K91" s="77" t="s">
        <v>214</v>
      </c>
      <c r="L91" s="71" t="s">
        <v>67</v>
      </c>
      <c r="M91" s="74">
        <v>22000</v>
      </c>
      <c r="N91" s="74"/>
      <c r="O91" s="74">
        <v>22000</v>
      </c>
      <c r="P91" s="79">
        <v>1</v>
      </c>
      <c r="Q91" s="74">
        <f t="shared" si="8"/>
        <v>22000</v>
      </c>
      <c r="R91" s="77" t="s">
        <v>84</v>
      </c>
      <c r="S91" s="78" t="s">
        <v>213</v>
      </c>
      <c r="T91" s="85" t="s">
        <v>134</v>
      </c>
      <c r="U91" s="117"/>
      <c r="V91" s="85" t="s">
        <v>134</v>
      </c>
      <c r="W91" s="85" t="s">
        <v>134</v>
      </c>
    </row>
    <row r="92" spans="1:23" s="48" customFormat="1" ht="30" x14ac:dyDescent="0.25">
      <c r="A92" s="77">
        <v>131</v>
      </c>
      <c r="B92" s="77" t="s">
        <v>14</v>
      </c>
      <c r="C92" s="70">
        <v>80</v>
      </c>
      <c r="D92" s="77" t="s">
        <v>63</v>
      </c>
      <c r="E92" s="77"/>
      <c r="F92" s="77" t="s">
        <v>123</v>
      </c>
      <c r="G92" s="77" t="s">
        <v>238</v>
      </c>
      <c r="H92" s="77" t="s">
        <v>58</v>
      </c>
      <c r="I92" s="78" t="s">
        <v>219</v>
      </c>
      <c r="J92" s="77" t="s">
        <v>218</v>
      </c>
      <c r="K92" s="77" t="s">
        <v>214</v>
      </c>
      <c r="L92" s="71" t="s">
        <v>67</v>
      </c>
      <c r="M92" s="74">
        <v>1716000</v>
      </c>
      <c r="N92" s="74">
        <v>399.84</v>
      </c>
      <c r="O92" s="74">
        <f>M92-N92</f>
        <v>1715600.16</v>
      </c>
      <c r="P92" s="79">
        <v>1</v>
      </c>
      <c r="Q92" s="74">
        <f t="shared" si="8"/>
        <v>1715600.16</v>
      </c>
      <c r="R92" s="77" t="s">
        <v>163</v>
      </c>
      <c r="S92" s="78" t="s">
        <v>213</v>
      </c>
      <c r="T92" s="85" t="s">
        <v>68</v>
      </c>
      <c r="U92" s="117" t="s">
        <v>4391</v>
      </c>
      <c r="V92" s="85" t="s">
        <v>134</v>
      </c>
      <c r="W92" s="85" t="s">
        <v>134</v>
      </c>
    </row>
    <row r="93" spans="1:23" s="48" customFormat="1" ht="30" x14ac:dyDescent="0.25">
      <c r="A93" s="77">
        <v>131</v>
      </c>
      <c r="B93" s="77" t="s">
        <v>14</v>
      </c>
      <c r="C93" s="70">
        <v>81</v>
      </c>
      <c r="D93" s="77" t="s">
        <v>63</v>
      </c>
      <c r="E93" s="77"/>
      <c r="F93" s="77" t="s">
        <v>123</v>
      </c>
      <c r="G93" s="77" t="s">
        <v>237</v>
      </c>
      <c r="H93" s="77" t="s">
        <v>58</v>
      </c>
      <c r="I93" s="78" t="s">
        <v>236</v>
      </c>
      <c r="J93" s="77" t="s">
        <v>235</v>
      </c>
      <c r="K93" s="77" t="s">
        <v>214</v>
      </c>
      <c r="L93" s="71" t="s">
        <v>67</v>
      </c>
      <c r="M93" s="74">
        <v>1726000</v>
      </c>
      <c r="N93" s="74"/>
      <c r="O93" s="74">
        <f>M93-N93</f>
        <v>1726000</v>
      </c>
      <c r="P93" s="79">
        <v>1</v>
      </c>
      <c r="Q93" s="74">
        <f t="shared" si="8"/>
        <v>1726000</v>
      </c>
      <c r="R93" s="77" t="s">
        <v>163</v>
      </c>
      <c r="S93" s="78" t="s">
        <v>213</v>
      </c>
      <c r="T93" s="85" t="s">
        <v>68</v>
      </c>
      <c r="U93" s="117" t="s">
        <v>4391</v>
      </c>
      <c r="V93" s="85" t="s">
        <v>134</v>
      </c>
      <c r="W93" s="85" t="s">
        <v>134</v>
      </c>
    </row>
    <row r="94" spans="1:23" s="48" customFormat="1" ht="45" x14ac:dyDescent="0.25">
      <c r="A94" s="77">
        <v>131</v>
      </c>
      <c r="B94" s="77" t="s">
        <v>14</v>
      </c>
      <c r="C94" s="70">
        <v>82</v>
      </c>
      <c r="D94" s="77" t="s">
        <v>63</v>
      </c>
      <c r="E94" s="77" t="s">
        <v>123</v>
      </c>
      <c r="F94" s="77"/>
      <c r="G94" s="77" t="s">
        <v>234</v>
      </c>
      <c r="H94" s="77" t="s">
        <v>58</v>
      </c>
      <c r="I94" s="78" t="s">
        <v>233</v>
      </c>
      <c r="J94" s="77" t="s">
        <v>232</v>
      </c>
      <c r="K94" s="77" t="s">
        <v>214</v>
      </c>
      <c r="L94" s="71" t="s">
        <v>67</v>
      </c>
      <c r="M94" s="74">
        <v>2520.42</v>
      </c>
      <c r="N94" s="74">
        <v>2520.42</v>
      </c>
      <c r="O94" s="74">
        <v>0</v>
      </c>
      <c r="P94" s="79">
        <v>1</v>
      </c>
      <c r="Q94" s="74">
        <f t="shared" si="8"/>
        <v>0</v>
      </c>
      <c r="R94" s="77" t="s">
        <v>84</v>
      </c>
      <c r="S94" s="78" t="s">
        <v>213</v>
      </c>
      <c r="T94" s="85" t="s">
        <v>134</v>
      </c>
      <c r="U94" s="117"/>
      <c r="V94" s="85" t="s">
        <v>134</v>
      </c>
      <c r="W94" s="85" t="s">
        <v>134</v>
      </c>
    </row>
    <row r="95" spans="1:23" s="48" customFormat="1" ht="60" x14ac:dyDescent="0.25">
      <c r="A95" s="77">
        <v>131</v>
      </c>
      <c r="B95" s="77" t="s">
        <v>14</v>
      </c>
      <c r="C95" s="70">
        <v>83</v>
      </c>
      <c r="D95" s="77" t="s">
        <v>63</v>
      </c>
      <c r="E95" s="77" t="s">
        <v>231</v>
      </c>
      <c r="F95" s="77"/>
      <c r="G95" s="77" t="s">
        <v>230</v>
      </c>
      <c r="H95" s="77" t="s">
        <v>58</v>
      </c>
      <c r="I95" s="78" t="s">
        <v>229</v>
      </c>
      <c r="J95" s="77" t="s">
        <v>228</v>
      </c>
      <c r="K95" s="77" t="s">
        <v>214</v>
      </c>
      <c r="L95" s="71" t="s">
        <v>67</v>
      </c>
      <c r="M95" s="74">
        <v>600</v>
      </c>
      <c r="N95" s="74"/>
      <c r="O95" s="74">
        <f t="shared" ref="O95:O104" si="9">M95-N95</f>
        <v>600</v>
      </c>
      <c r="P95" s="79">
        <v>1</v>
      </c>
      <c r="Q95" s="74">
        <f t="shared" si="8"/>
        <v>600</v>
      </c>
      <c r="R95" s="77" t="s">
        <v>84</v>
      </c>
      <c r="S95" s="78" t="s">
        <v>213</v>
      </c>
      <c r="T95" s="85" t="s">
        <v>134</v>
      </c>
      <c r="U95" s="117"/>
      <c r="V95" s="85" t="s">
        <v>134</v>
      </c>
      <c r="W95" s="85" t="s">
        <v>134</v>
      </c>
    </row>
    <row r="96" spans="1:23" s="48" customFormat="1" ht="30" x14ac:dyDescent="0.25">
      <c r="A96" s="77">
        <v>131</v>
      </c>
      <c r="B96" s="77" t="s">
        <v>14</v>
      </c>
      <c r="C96" s="70">
        <v>84</v>
      </c>
      <c r="D96" s="77" t="s">
        <v>63</v>
      </c>
      <c r="E96" s="77" t="s">
        <v>227</v>
      </c>
      <c r="F96" s="77"/>
      <c r="G96" s="77" t="s">
        <v>226</v>
      </c>
      <c r="H96" s="77" t="s">
        <v>58</v>
      </c>
      <c r="I96" s="78" t="s">
        <v>225</v>
      </c>
      <c r="J96" s="77" t="s">
        <v>224</v>
      </c>
      <c r="K96" s="77" t="s">
        <v>214</v>
      </c>
      <c r="L96" s="71" t="s">
        <v>67</v>
      </c>
      <c r="M96" s="74">
        <v>81000</v>
      </c>
      <c r="N96" s="74"/>
      <c r="O96" s="74">
        <f t="shared" si="9"/>
        <v>81000</v>
      </c>
      <c r="P96" s="79">
        <v>1</v>
      </c>
      <c r="Q96" s="74">
        <f t="shared" si="8"/>
        <v>81000</v>
      </c>
      <c r="R96" s="77" t="s">
        <v>84</v>
      </c>
      <c r="S96" s="78" t="s">
        <v>213</v>
      </c>
      <c r="T96" s="85" t="s">
        <v>134</v>
      </c>
      <c r="U96" s="117"/>
      <c r="V96" s="85" t="s">
        <v>134</v>
      </c>
      <c r="W96" s="85" t="s">
        <v>134</v>
      </c>
    </row>
    <row r="97" spans="1:23" s="48" customFormat="1" ht="30" x14ac:dyDescent="0.25">
      <c r="A97" s="77">
        <v>131</v>
      </c>
      <c r="B97" s="77" t="s">
        <v>14</v>
      </c>
      <c r="C97" s="70">
        <v>85</v>
      </c>
      <c r="D97" s="77" t="s">
        <v>63</v>
      </c>
      <c r="E97" s="77" t="s">
        <v>79</v>
      </c>
      <c r="F97" s="77"/>
      <c r="G97" s="77" t="s">
        <v>223</v>
      </c>
      <c r="H97" s="77" t="s">
        <v>58</v>
      </c>
      <c r="I97" s="78" t="s">
        <v>222</v>
      </c>
      <c r="J97" s="77" t="s">
        <v>221</v>
      </c>
      <c r="K97" s="77" t="s">
        <v>214</v>
      </c>
      <c r="L97" s="71" t="s">
        <v>67</v>
      </c>
      <c r="M97" s="74">
        <v>7000</v>
      </c>
      <c r="N97" s="74"/>
      <c r="O97" s="74">
        <f t="shared" si="9"/>
        <v>7000</v>
      </c>
      <c r="P97" s="79">
        <v>1</v>
      </c>
      <c r="Q97" s="74">
        <f t="shared" si="8"/>
        <v>7000</v>
      </c>
      <c r="R97" s="77" t="s">
        <v>84</v>
      </c>
      <c r="S97" s="78" t="s">
        <v>213</v>
      </c>
      <c r="T97" s="85" t="s">
        <v>134</v>
      </c>
      <c r="U97" s="117"/>
      <c r="V97" s="85" t="s">
        <v>134</v>
      </c>
      <c r="W97" s="85" t="s">
        <v>134</v>
      </c>
    </row>
    <row r="98" spans="1:23" s="48" customFormat="1" ht="30" x14ac:dyDescent="0.25">
      <c r="A98" s="77">
        <v>131</v>
      </c>
      <c r="B98" s="77" t="s">
        <v>14</v>
      </c>
      <c r="C98" s="70">
        <v>86</v>
      </c>
      <c r="D98" s="77" t="s">
        <v>63</v>
      </c>
      <c r="E98" s="77" t="s">
        <v>79</v>
      </c>
      <c r="F98" s="77"/>
      <c r="G98" s="77" t="s">
        <v>220</v>
      </c>
      <c r="H98" s="77" t="s">
        <v>58</v>
      </c>
      <c r="I98" s="78" t="s">
        <v>219</v>
      </c>
      <c r="J98" s="77" t="s">
        <v>218</v>
      </c>
      <c r="K98" s="77" t="s">
        <v>214</v>
      </c>
      <c r="L98" s="71" t="s">
        <v>67</v>
      </c>
      <c r="M98" s="74">
        <v>195000</v>
      </c>
      <c r="N98" s="74"/>
      <c r="O98" s="74">
        <f t="shared" si="9"/>
        <v>195000</v>
      </c>
      <c r="P98" s="79">
        <v>1</v>
      </c>
      <c r="Q98" s="74">
        <f t="shared" si="8"/>
        <v>195000</v>
      </c>
      <c r="R98" s="77" t="s">
        <v>163</v>
      </c>
      <c r="S98" s="78" t="s">
        <v>213</v>
      </c>
      <c r="T98" s="85" t="s">
        <v>68</v>
      </c>
      <c r="U98" s="117" t="s">
        <v>4391</v>
      </c>
      <c r="V98" s="85" t="s">
        <v>134</v>
      </c>
      <c r="W98" s="85" t="s">
        <v>134</v>
      </c>
    </row>
    <row r="99" spans="1:23" s="48" customFormat="1" ht="45" x14ac:dyDescent="0.25">
      <c r="A99" s="77">
        <v>131</v>
      </c>
      <c r="B99" s="77" t="s">
        <v>14</v>
      </c>
      <c r="C99" s="70">
        <v>87</v>
      </c>
      <c r="D99" s="77" t="s">
        <v>63</v>
      </c>
      <c r="E99" s="77"/>
      <c r="F99" s="77"/>
      <c r="G99" s="77" t="s">
        <v>217</v>
      </c>
      <c r="H99" s="77" t="s">
        <v>58</v>
      </c>
      <c r="I99" s="78"/>
      <c r="J99" s="77"/>
      <c r="K99" s="77" t="s">
        <v>214</v>
      </c>
      <c r="L99" s="71" t="s">
        <v>67</v>
      </c>
      <c r="M99" s="74">
        <v>2600000</v>
      </c>
      <c r="N99" s="74"/>
      <c r="O99" s="74">
        <f t="shared" si="9"/>
        <v>2600000</v>
      </c>
      <c r="P99" s="79">
        <v>1</v>
      </c>
      <c r="Q99" s="74">
        <f t="shared" si="8"/>
        <v>2600000</v>
      </c>
      <c r="R99" s="77"/>
      <c r="S99" s="78" t="s">
        <v>213</v>
      </c>
      <c r="T99" s="85" t="s">
        <v>68</v>
      </c>
      <c r="U99" s="117" t="s">
        <v>4391</v>
      </c>
      <c r="V99" s="85" t="s">
        <v>134</v>
      </c>
      <c r="W99" s="85" t="s">
        <v>134</v>
      </c>
    </row>
    <row r="100" spans="1:23" s="48" customFormat="1" ht="45" x14ac:dyDescent="0.25">
      <c r="A100" s="77">
        <v>131</v>
      </c>
      <c r="B100" s="77" t="s">
        <v>14</v>
      </c>
      <c r="C100" s="70">
        <v>88</v>
      </c>
      <c r="D100" s="77" t="s">
        <v>63</v>
      </c>
      <c r="E100" s="77"/>
      <c r="F100" s="77"/>
      <c r="G100" s="77" t="s">
        <v>216</v>
      </c>
      <c r="H100" s="77" t="s">
        <v>58</v>
      </c>
      <c r="I100" s="78"/>
      <c r="J100" s="77" t="s">
        <v>215</v>
      </c>
      <c r="K100" s="77" t="s">
        <v>214</v>
      </c>
      <c r="L100" s="71" t="s">
        <v>67</v>
      </c>
      <c r="M100" s="74">
        <v>2600000</v>
      </c>
      <c r="N100" s="74"/>
      <c r="O100" s="74">
        <f t="shared" si="9"/>
        <v>2600000</v>
      </c>
      <c r="P100" s="79">
        <v>1</v>
      </c>
      <c r="Q100" s="74">
        <f t="shared" si="8"/>
        <v>2600000</v>
      </c>
      <c r="R100" s="77"/>
      <c r="S100" s="78" t="s">
        <v>213</v>
      </c>
      <c r="T100" s="85" t="s">
        <v>68</v>
      </c>
      <c r="U100" s="117" t="s">
        <v>4391</v>
      </c>
      <c r="V100" s="85" t="s">
        <v>134</v>
      </c>
      <c r="W100" s="85" t="s">
        <v>134</v>
      </c>
    </row>
    <row r="101" spans="1:23" s="48" customFormat="1" ht="105" x14ac:dyDescent="0.25">
      <c r="A101" s="77">
        <v>131</v>
      </c>
      <c r="B101" s="77" t="s">
        <v>316</v>
      </c>
      <c r="C101" s="70">
        <v>89</v>
      </c>
      <c r="D101" s="77" t="s">
        <v>214</v>
      </c>
      <c r="E101" s="77"/>
      <c r="F101" s="77"/>
      <c r="G101" s="77" t="s">
        <v>312</v>
      </c>
      <c r="H101" s="77" t="s">
        <v>56</v>
      </c>
      <c r="I101" s="78" t="s">
        <v>313</v>
      </c>
      <c r="J101" s="77" t="s">
        <v>314</v>
      </c>
      <c r="K101" s="77" t="s">
        <v>214</v>
      </c>
      <c r="L101" s="71" t="s">
        <v>67</v>
      </c>
      <c r="M101" s="74">
        <v>155000000</v>
      </c>
      <c r="N101" s="74">
        <v>7356000</v>
      </c>
      <c r="O101" s="74">
        <f t="shared" si="9"/>
        <v>147644000</v>
      </c>
      <c r="P101" s="79">
        <v>1</v>
      </c>
      <c r="Q101" s="74">
        <f t="shared" si="8"/>
        <v>147644000</v>
      </c>
      <c r="R101" s="77" t="s">
        <v>84</v>
      </c>
      <c r="S101" s="78" t="s">
        <v>315</v>
      </c>
      <c r="T101" s="85" t="s">
        <v>68</v>
      </c>
      <c r="U101" s="80" t="s">
        <v>4397</v>
      </c>
      <c r="V101" s="85" t="s">
        <v>68</v>
      </c>
      <c r="W101" s="85" t="s">
        <v>134</v>
      </c>
    </row>
    <row r="102" spans="1:23" s="48" customFormat="1" ht="75" x14ac:dyDescent="0.25">
      <c r="A102" s="77">
        <v>131</v>
      </c>
      <c r="B102" s="77" t="s">
        <v>316</v>
      </c>
      <c r="C102" s="70">
        <v>90</v>
      </c>
      <c r="D102" s="77" t="s">
        <v>63</v>
      </c>
      <c r="E102" s="77"/>
      <c r="F102" s="77"/>
      <c r="G102" s="77" t="s">
        <v>323</v>
      </c>
      <c r="H102" s="77" t="s">
        <v>56</v>
      </c>
      <c r="I102" s="78" t="s">
        <v>324</v>
      </c>
      <c r="J102" s="77" t="s">
        <v>325</v>
      </c>
      <c r="K102" s="77" t="s">
        <v>214</v>
      </c>
      <c r="L102" s="71" t="s">
        <v>67</v>
      </c>
      <c r="M102" s="74">
        <v>700000</v>
      </c>
      <c r="N102" s="74">
        <v>0</v>
      </c>
      <c r="O102" s="74">
        <f t="shared" si="9"/>
        <v>700000</v>
      </c>
      <c r="P102" s="79">
        <v>1</v>
      </c>
      <c r="Q102" s="74">
        <f t="shared" si="8"/>
        <v>700000</v>
      </c>
      <c r="R102" s="77" t="s">
        <v>134</v>
      </c>
      <c r="S102" s="78" t="s">
        <v>326</v>
      </c>
      <c r="T102" s="85" t="s">
        <v>134</v>
      </c>
      <c r="U102" s="117"/>
      <c r="V102" s="85" t="s">
        <v>68</v>
      </c>
      <c r="W102" s="85" t="s">
        <v>134</v>
      </c>
    </row>
    <row r="103" spans="1:23" s="48" customFormat="1" ht="150" x14ac:dyDescent="0.25">
      <c r="A103" s="77">
        <v>131</v>
      </c>
      <c r="B103" s="77" t="s">
        <v>14</v>
      </c>
      <c r="C103" s="70">
        <v>91</v>
      </c>
      <c r="D103" s="77" t="s">
        <v>63</v>
      </c>
      <c r="E103" s="77"/>
      <c r="F103" s="77"/>
      <c r="G103" s="77" t="s">
        <v>327</v>
      </c>
      <c r="H103" s="77" t="s">
        <v>56</v>
      </c>
      <c r="I103" s="78" t="s">
        <v>328</v>
      </c>
      <c r="J103" s="77" t="s">
        <v>329</v>
      </c>
      <c r="K103" s="77" t="s">
        <v>214</v>
      </c>
      <c r="L103" s="71" t="s">
        <v>67</v>
      </c>
      <c r="M103" s="74">
        <v>800000</v>
      </c>
      <c r="N103" s="74">
        <v>0</v>
      </c>
      <c r="O103" s="74">
        <f t="shared" si="9"/>
        <v>800000</v>
      </c>
      <c r="P103" s="79">
        <v>1</v>
      </c>
      <c r="Q103" s="74">
        <f t="shared" si="8"/>
        <v>800000</v>
      </c>
      <c r="R103" s="77" t="s">
        <v>68</v>
      </c>
      <c r="S103" s="78" t="s">
        <v>330</v>
      </c>
      <c r="T103" s="85" t="s">
        <v>134</v>
      </c>
      <c r="U103" s="117"/>
      <c r="V103" s="85" t="s">
        <v>68</v>
      </c>
      <c r="W103" s="85" t="s">
        <v>134</v>
      </c>
    </row>
    <row r="104" spans="1:23" s="48" customFormat="1" ht="90" x14ac:dyDescent="0.25">
      <c r="A104" s="77">
        <v>131</v>
      </c>
      <c r="B104" s="77" t="s">
        <v>14</v>
      </c>
      <c r="C104" s="70">
        <v>92</v>
      </c>
      <c r="D104" s="77" t="s">
        <v>63</v>
      </c>
      <c r="E104" s="77"/>
      <c r="F104" s="77"/>
      <c r="G104" s="77" t="s">
        <v>331</v>
      </c>
      <c r="H104" s="77" t="s">
        <v>56</v>
      </c>
      <c r="I104" s="78" t="s">
        <v>332</v>
      </c>
      <c r="J104" s="77" t="s">
        <v>333</v>
      </c>
      <c r="K104" s="77" t="s">
        <v>214</v>
      </c>
      <c r="L104" s="71" t="s">
        <v>67</v>
      </c>
      <c r="M104" s="74">
        <v>61994.36</v>
      </c>
      <c r="N104" s="74">
        <v>0</v>
      </c>
      <c r="O104" s="74">
        <f t="shared" si="9"/>
        <v>61994.36</v>
      </c>
      <c r="P104" s="79">
        <v>1</v>
      </c>
      <c r="Q104" s="74">
        <f t="shared" si="8"/>
        <v>61994.36</v>
      </c>
      <c r="R104" s="77" t="s">
        <v>68</v>
      </c>
      <c r="S104" s="78" t="s">
        <v>330</v>
      </c>
      <c r="T104" s="85" t="s">
        <v>134</v>
      </c>
      <c r="U104" s="117"/>
      <c r="V104" s="85" t="s">
        <v>68</v>
      </c>
      <c r="W104" s="85" t="s">
        <v>134</v>
      </c>
    </row>
    <row r="105" spans="1:23" s="48" customFormat="1" ht="30" x14ac:dyDescent="0.25">
      <c r="A105" s="77">
        <v>131</v>
      </c>
      <c r="B105" s="77" t="s">
        <v>14</v>
      </c>
      <c r="C105" s="70">
        <v>93</v>
      </c>
      <c r="D105" s="77" t="s">
        <v>63</v>
      </c>
      <c r="E105" s="77"/>
      <c r="F105" s="77"/>
      <c r="G105" s="77" t="s">
        <v>346</v>
      </c>
      <c r="H105" s="77" t="s">
        <v>43</v>
      </c>
      <c r="I105" s="78"/>
      <c r="J105" s="77" t="s">
        <v>347</v>
      </c>
      <c r="K105" s="77"/>
      <c r="L105" s="71" t="s">
        <v>67</v>
      </c>
      <c r="M105" s="74"/>
      <c r="N105" s="74"/>
      <c r="O105" s="74"/>
      <c r="P105" s="79"/>
      <c r="Q105" s="74">
        <f t="shared" si="8"/>
        <v>0</v>
      </c>
      <c r="R105" s="77" t="s">
        <v>84</v>
      </c>
      <c r="S105" s="78" t="s">
        <v>348</v>
      </c>
      <c r="T105" s="85" t="s">
        <v>134</v>
      </c>
      <c r="U105" s="117"/>
      <c r="V105" s="85" t="s">
        <v>134</v>
      </c>
      <c r="W105" s="85" t="s">
        <v>134</v>
      </c>
    </row>
    <row r="106" spans="1:23" s="48" customFormat="1" ht="60" x14ac:dyDescent="0.25">
      <c r="A106" s="77">
        <v>131</v>
      </c>
      <c r="B106" s="77" t="s">
        <v>14</v>
      </c>
      <c r="C106" s="70">
        <v>94</v>
      </c>
      <c r="D106" s="77" t="s">
        <v>63</v>
      </c>
      <c r="E106" s="77"/>
      <c r="F106" s="77"/>
      <c r="G106" s="77" t="s">
        <v>349</v>
      </c>
      <c r="H106" s="77" t="s">
        <v>57</v>
      </c>
      <c r="I106" s="78"/>
      <c r="J106" s="77" t="s">
        <v>350</v>
      </c>
      <c r="K106" s="77" t="s">
        <v>214</v>
      </c>
      <c r="L106" s="71" t="s">
        <v>67</v>
      </c>
      <c r="M106" s="74"/>
      <c r="N106" s="74"/>
      <c r="O106" s="74"/>
      <c r="P106" s="79"/>
      <c r="Q106" s="74">
        <f t="shared" si="8"/>
        <v>0</v>
      </c>
      <c r="R106" s="77" t="s">
        <v>84</v>
      </c>
      <c r="S106" s="78" t="s">
        <v>348</v>
      </c>
      <c r="T106" s="85" t="s">
        <v>134</v>
      </c>
      <c r="U106" s="117"/>
      <c r="V106" s="85" t="s">
        <v>134</v>
      </c>
      <c r="W106" s="85" t="s">
        <v>134</v>
      </c>
    </row>
    <row r="107" spans="1:23" s="48" customFormat="1" ht="45" x14ac:dyDescent="0.25">
      <c r="A107" s="77">
        <v>131</v>
      </c>
      <c r="B107" s="77" t="s">
        <v>14</v>
      </c>
      <c r="C107" s="70">
        <v>95</v>
      </c>
      <c r="D107" s="77" t="s">
        <v>63</v>
      </c>
      <c r="E107" s="77"/>
      <c r="F107" s="77"/>
      <c r="G107" s="77" t="s">
        <v>351</v>
      </c>
      <c r="H107" s="77" t="s">
        <v>56</v>
      </c>
      <c r="I107" s="78"/>
      <c r="J107" s="77" t="s">
        <v>352</v>
      </c>
      <c r="K107" s="77" t="s">
        <v>214</v>
      </c>
      <c r="L107" s="71" t="s">
        <v>67</v>
      </c>
      <c r="M107" s="74"/>
      <c r="N107" s="74"/>
      <c r="O107" s="74"/>
      <c r="P107" s="79"/>
      <c r="Q107" s="74">
        <f t="shared" si="8"/>
        <v>0</v>
      </c>
      <c r="R107" s="77" t="s">
        <v>84</v>
      </c>
      <c r="S107" s="78" t="s">
        <v>348</v>
      </c>
      <c r="T107" s="85" t="s">
        <v>134</v>
      </c>
      <c r="U107" s="117"/>
      <c r="V107" s="85" t="s">
        <v>134</v>
      </c>
      <c r="W107" s="85" t="s">
        <v>134</v>
      </c>
    </row>
    <row r="108" spans="1:23" s="48" customFormat="1" ht="30" x14ac:dyDescent="0.25">
      <c r="A108" s="77">
        <v>131</v>
      </c>
      <c r="B108" s="77" t="s">
        <v>14</v>
      </c>
      <c r="C108" s="70">
        <v>96</v>
      </c>
      <c r="D108" s="77" t="s">
        <v>63</v>
      </c>
      <c r="E108" s="77"/>
      <c r="F108" s="77"/>
      <c r="G108" s="77" t="s">
        <v>353</v>
      </c>
      <c r="H108" s="77" t="s">
        <v>57</v>
      </c>
      <c r="I108" s="78"/>
      <c r="J108" s="77" t="s">
        <v>354</v>
      </c>
      <c r="K108" s="77" t="s">
        <v>214</v>
      </c>
      <c r="L108" s="71" t="s">
        <v>67</v>
      </c>
      <c r="M108" s="74"/>
      <c r="N108" s="74"/>
      <c r="O108" s="74"/>
      <c r="P108" s="79"/>
      <c r="Q108" s="74">
        <f t="shared" si="8"/>
        <v>0</v>
      </c>
      <c r="R108" s="77" t="s">
        <v>84</v>
      </c>
      <c r="S108" s="78" t="s">
        <v>348</v>
      </c>
      <c r="T108" s="85" t="s">
        <v>134</v>
      </c>
      <c r="U108" s="117"/>
      <c r="V108" s="85" t="s">
        <v>134</v>
      </c>
      <c r="W108" s="85" t="s">
        <v>134</v>
      </c>
    </row>
    <row r="109" spans="1:23" s="48" customFormat="1" ht="60" x14ac:dyDescent="0.25">
      <c r="A109" s="77">
        <v>131</v>
      </c>
      <c r="B109" s="77" t="s">
        <v>14</v>
      </c>
      <c r="C109" s="70">
        <v>97</v>
      </c>
      <c r="D109" s="77" t="s">
        <v>63</v>
      </c>
      <c r="E109" s="77"/>
      <c r="F109" s="77"/>
      <c r="G109" s="77" t="s">
        <v>355</v>
      </c>
      <c r="H109" s="77" t="s">
        <v>43</v>
      </c>
      <c r="I109" s="78"/>
      <c r="J109" s="77" t="s">
        <v>4348</v>
      </c>
      <c r="K109" s="77"/>
      <c r="L109" s="71" t="s">
        <v>67</v>
      </c>
      <c r="M109" s="74"/>
      <c r="N109" s="74"/>
      <c r="O109" s="74"/>
      <c r="P109" s="79"/>
      <c r="Q109" s="74">
        <f t="shared" si="8"/>
        <v>0</v>
      </c>
      <c r="R109" s="77" t="s">
        <v>84</v>
      </c>
      <c r="S109" s="78" t="s">
        <v>348</v>
      </c>
      <c r="T109" s="85" t="s">
        <v>134</v>
      </c>
      <c r="U109" s="117"/>
      <c r="V109" s="85" t="s">
        <v>134</v>
      </c>
      <c r="W109" s="85" t="s">
        <v>134</v>
      </c>
    </row>
    <row r="110" spans="1:23" s="48" customFormat="1" ht="30" x14ac:dyDescent="0.25">
      <c r="A110" s="77">
        <v>131</v>
      </c>
      <c r="B110" s="77" t="s">
        <v>14</v>
      </c>
      <c r="C110" s="70">
        <v>98</v>
      </c>
      <c r="D110" s="77" t="s">
        <v>63</v>
      </c>
      <c r="E110" s="77"/>
      <c r="F110" s="77"/>
      <c r="G110" s="77" t="s">
        <v>356</v>
      </c>
      <c r="H110" s="77" t="s">
        <v>43</v>
      </c>
      <c r="I110" s="78"/>
      <c r="J110" s="77" t="s">
        <v>357</v>
      </c>
      <c r="K110" s="77"/>
      <c r="L110" s="71" t="s">
        <v>67</v>
      </c>
      <c r="M110" s="74"/>
      <c r="N110" s="74"/>
      <c r="O110" s="74"/>
      <c r="P110" s="79"/>
      <c r="Q110" s="74">
        <f t="shared" si="8"/>
        <v>0</v>
      </c>
      <c r="R110" s="77" t="s">
        <v>84</v>
      </c>
      <c r="S110" s="78" t="s">
        <v>348</v>
      </c>
      <c r="T110" s="85" t="s">
        <v>134</v>
      </c>
      <c r="U110" s="117"/>
      <c r="V110" s="85" t="s">
        <v>134</v>
      </c>
      <c r="W110" s="85" t="s">
        <v>134</v>
      </c>
    </row>
    <row r="111" spans="1:23" s="48" customFormat="1" ht="30" x14ac:dyDescent="0.25">
      <c r="A111" s="77">
        <v>131</v>
      </c>
      <c r="B111" s="77" t="s">
        <v>14</v>
      </c>
      <c r="C111" s="70">
        <v>99</v>
      </c>
      <c r="D111" s="77" t="s">
        <v>63</v>
      </c>
      <c r="E111" s="77"/>
      <c r="F111" s="77"/>
      <c r="G111" s="77" t="s">
        <v>358</v>
      </c>
      <c r="H111" s="77" t="s">
        <v>58</v>
      </c>
      <c r="I111" s="78"/>
      <c r="J111" s="77" t="s">
        <v>359</v>
      </c>
      <c r="K111" s="77" t="s">
        <v>214</v>
      </c>
      <c r="L111" s="71" t="s">
        <v>67</v>
      </c>
      <c r="M111" s="74"/>
      <c r="N111" s="74"/>
      <c r="O111" s="74"/>
      <c r="P111" s="79"/>
      <c r="Q111" s="74">
        <f t="shared" si="8"/>
        <v>0</v>
      </c>
      <c r="R111" s="77" t="s">
        <v>84</v>
      </c>
      <c r="S111" s="78" t="s">
        <v>348</v>
      </c>
      <c r="T111" s="85" t="s">
        <v>134</v>
      </c>
      <c r="U111" s="117"/>
      <c r="V111" s="85" t="s">
        <v>134</v>
      </c>
      <c r="W111" s="85" t="s">
        <v>134</v>
      </c>
    </row>
    <row r="112" spans="1:23" s="48" customFormat="1" ht="45" x14ac:dyDescent="0.25">
      <c r="A112" s="77">
        <v>131</v>
      </c>
      <c r="B112" s="77" t="s">
        <v>14</v>
      </c>
      <c r="C112" s="70">
        <v>100</v>
      </c>
      <c r="D112" s="77" t="s">
        <v>63</v>
      </c>
      <c r="E112" s="77"/>
      <c r="F112" s="77"/>
      <c r="G112" s="77" t="s">
        <v>360</v>
      </c>
      <c r="H112" s="77" t="s">
        <v>361</v>
      </c>
      <c r="I112" s="78" t="s">
        <v>362</v>
      </c>
      <c r="J112" s="77" t="s">
        <v>363</v>
      </c>
      <c r="K112" s="77" t="s">
        <v>214</v>
      </c>
      <c r="L112" s="71" t="s">
        <v>67</v>
      </c>
      <c r="M112" s="74">
        <v>22967.62</v>
      </c>
      <c r="N112" s="74">
        <v>0</v>
      </c>
      <c r="O112" s="74">
        <v>22967.62</v>
      </c>
      <c r="P112" s="79">
        <v>1</v>
      </c>
      <c r="Q112" s="74">
        <f t="shared" si="8"/>
        <v>22967.62</v>
      </c>
      <c r="R112" s="77" t="s">
        <v>84</v>
      </c>
      <c r="S112" s="78" t="s">
        <v>364</v>
      </c>
      <c r="T112" s="85" t="s">
        <v>68</v>
      </c>
      <c r="U112" s="117" t="s">
        <v>4398</v>
      </c>
      <c r="V112" s="85" t="s">
        <v>68</v>
      </c>
      <c r="W112" s="85" t="s">
        <v>134</v>
      </c>
    </row>
    <row r="113" spans="1:23" s="48" customFormat="1" ht="45" x14ac:dyDescent="0.25">
      <c r="A113" s="77">
        <v>131</v>
      </c>
      <c r="B113" s="77" t="s">
        <v>14</v>
      </c>
      <c r="C113" s="70">
        <v>101</v>
      </c>
      <c r="D113" s="77" t="s">
        <v>63</v>
      </c>
      <c r="E113" s="77"/>
      <c r="F113" s="77"/>
      <c r="G113" s="77" t="s">
        <v>360</v>
      </c>
      <c r="H113" s="77" t="s">
        <v>361</v>
      </c>
      <c r="I113" s="78" t="s">
        <v>365</v>
      </c>
      <c r="J113" s="77" t="s">
        <v>366</v>
      </c>
      <c r="K113" s="77" t="s">
        <v>214</v>
      </c>
      <c r="L113" s="71" t="s">
        <v>67</v>
      </c>
      <c r="M113" s="74">
        <v>16071.77</v>
      </c>
      <c r="N113" s="74">
        <v>0</v>
      </c>
      <c r="O113" s="74">
        <v>16071.77</v>
      </c>
      <c r="P113" s="79">
        <v>1</v>
      </c>
      <c r="Q113" s="74">
        <f t="shared" si="8"/>
        <v>16071.77</v>
      </c>
      <c r="R113" s="77" t="s">
        <v>84</v>
      </c>
      <c r="S113" s="78" t="s">
        <v>364</v>
      </c>
      <c r="T113" s="85" t="s">
        <v>68</v>
      </c>
      <c r="U113" s="117" t="s">
        <v>4398</v>
      </c>
      <c r="V113" s="85" t="s">
        <v>68</v>
      </c>
      <c r="W113" s="85" t="s">
        <v>134</v>
      </c>
    </row>
    <row r="114" spans="1:23" s="48" customFormat="1" ht="45" x14ac:dyDescent="0.25">
      <c r="A114" s="77">
        <v>131</v>
      </c>
      <c r="B114" s="77" t="s">
        <v>14</v>
      </c>
      <c r="C114" s="70">
        <v>102</v>
      </c>
      <c r="D114" s="77" t="s">
        <v>63</v>
      </c>
      <c r="E114" s="77"/>
      <c r="F114" s="77"/>
      <c r="G114" s="77" t="s">
        <v>360</v>
      </c>
      <c r="H114" s="77" t="s">
        <v>361</v>
      </c>
      <c r="I114" s="78" t="s">
        <v>367</v>
      </c>
      <c r="J114" s="77" t="s">
        <v>368</v>
      </c>
      <c r="K114" s="77" t="s">
        <v>214</v>
      </c>
      <c r="L114" s="71" t="s">
        <v>67</v>
      </c>
      <c r="M114" s="74">
        <v>4354.54</v>
      </c>
      <c r="N114" s="74">
        <v>0</v>
      </c>
      <c r="O114" s="74">
        <v>4354.54</v>
      </c>
      <c r="P114" s="79">
        <v>1</v>
      </c>
      <c r="Q114" s="74">
        <f t="shared" si="8"/>
        <v>4354.54</v>
      </c>
      <c r="R114" s="77" t="s">
        <v>68</v>
      </c>
      <c r="S114" s="78" t="s">
        <v>364</v>
      </c>
      <c r="T114" s="85" t="s">
        <v>68</v>
      </c>
      <c r="U114" s="117" t="s">
        <v>4399</v>
      </c>
      <c r="V114" s="85" t="s">
        <v>68</v>
      </c>
      <c r="W114" s="85" t="s">
        <v>134</v>
      </c>
    </row>
    <row r="115" spans="1:23" s="48" customFormat="1" ht="45" x14ac:dyDescent="0.25">
      <c r="A115" s="77">
        <v>131</v>
      </c>
      <c r="B115" s="77" t="s">
        <v>316</v>
      </c>
      <c r="C115" s="70">
        <v>103</v>
      </c>
      <c r="D115" s="77" t="s">
        <v>63</v>
      </c>
      <c r="E115" s="77"/>
      <c r="F115" s="77"/>
      <c r="G115" s="77" t="s">
        <v>376</v>
      </c>
      <c r="H115" s="77" t="s">
        <v>57</v>
      </c>
      <c r="I115" s="78" t="s">
        <v>376</v>
      </c>
      <c r="J115" s="77" t="s">
        <v>376</v>
      </c>
      <c r="K115" s="77"/>
      <c r="L115" s="71" t="s">
        <v>67</v>
      </c>
      <c r="M115" s="74">
        <v>2130000</v>
      </c>
      <c r="N115" s="74">
        <v>0</v>
      </c>
      <c r="O115" s="74">
        <f>M115-N115</f>
        <v>2130000</v>
      </c>
      <c r="P115" s="79">
        <v>1</v>
      </c>
      <c r="Q115" s="74">
        <f t="shared" si="8"/>
        <v>2130000</v>
      </c>
      <c r="R115" s="77" t="s">
        <v>84</v>
      </c>
      <c r="S115" s="78" t="s">
        <v>125</v>
      </c>
      <c r="T115" s="85" t="s">
        <v>68</v>
      </c>
      <c r="U115" s="117" t="s">
        <v>4373</v>
      </c>
      <c r="V115" s="85" t="s">
        <v>134</v>
      </c>
      <c r="W115" s="85" t="s">
        <v>134</v>
      </c>
    </row>
    <row r="116" spans="1:23" s="48" customFormat="1" ht="45" x14ac:dyDescent="0.25">
      <c r="A116" s="77">
        <v>131</v>
      </c>
      <c r="B116" s="77" t="s">
        <v>316</v>
      </c>
      <c r="C116" s="70">
        <v>104</v>
      </c>
      <c r="D116" s="77" t="s">
        <v>63</v>
      </c>
      <c r="E116" s="77"/>
      <c r="F116" s="77" t="s">
        <v>377</v>
      </c>
      <c r="G116" s="77" t="s">
        <v>378</v>
      </c>
      <c r="H116" s="77" t="s">
        <v>57</v>
      </c>
      <c r="I116" s="78" t="s">
        <v>379</v>
      </c>
      <c r="J116" s="77" t="s">
        <v>380</v>
      </c>
      <c r="K116" s="77" t="s">
        <v>381</v>
      </c>
      <c r="L116" s="71" t="s">
        <v>67</v>
      </c>
      <c r="M116" s="74">
        <v>4000000</v>
      </c>
      <c r="N116" s="74">
        <v>0</v>
      </c>
      <c r="O116" s="74">
        <f>M116-N116</f>
        <v>4000000</v>
      </c>
      <c r="P116" s="79">
        <v>1</v>
      </c>
      <c r="Q116" s="74">
        <f t="shared" si="8"/>
        <v>4000000</v>
      </c>
      <c r="R116" s="77" t="s">
        <v>68</v>
      </c>
      <c r="S116" s="78" t="s">
        <v>125</v>
      </c>
      <c r="T116" s="85" t="s">
        <v>134</v>
      </c>
      <c r="U116" s="117"/>
      <c r="V116" s="85" t="s">
        <v>134</v>
      </c>
      <c r="W116" s="85" t="s">
        <v>134</v>
      </c>
    </row>
    <row r="117" spans="1:23" s="48" customFormat="1" ht="45" x14ac:dyDescent="0.25">
      <c r="A117" s="77">
        <v>131</v>
      </c>
      <c r="B117" s="77" t="s">
        <v>316</v>
      </c>
      <c r="C117" s="70">
        <v>105</v>
      </c>
      <c r="D117" s="77" t="s">
        <v>63</v>
      </c>
      <c r="E117" s="77"/>
      <c r="F117" s="77" t="s">
        <v>377</v>
      </c>
      <c r="G117" s="77" t="s">
        <v>382</v>
      </c>
      <c r="H117" s="77" t="s">
        <v>57</v>
      </c>
      <c r="I117" s="78" t="s">
        <v>379</v>
      </c>
      <c r="J117" s="77" t="s">
        <v>383</v>
      </c>
      <c r="K117" s="77" t="s">
        <v>384</v>
      </c>
      <c r="L117" s="71" t="s">
        <v>67</v>
      </c>
      <c r="M117" s="74">
        <v>902701.26</v>
      </c>
      <c r="N117" s="74">
        <v>0</v>
      </c>
      <c r="O117" s="74">
        <f>M117-N117</f>
        <v>902701.26</v>
      </c>
      <c r="P117" s="79">
        <v>1</v>
      </c>
      <c r="Q117" s="74">
        <f t="shared" si="8"/>
        <v>902701.26</v>
      </c>
      <c r="R117" s="77" t="s">
        <v>68</v>
      </c>
      <c r="S117" s="78" t="s">
        <v>125</v>
      </c>
      <c r="T117" s="85" t="s">
        <v>134</v>
      </c>
      <c r="U117" s="117"/>
      <c r="V117" s="85" t="s">
        <v>134</v>
      </c>
      <c r="W117" s="85" t="s">
        <v>134</v>
      </c>
    </row>
    <row r="118" spans="1:23" s="48" customFormat="1" ht="105" x14ac:dyDescent="0.25">
      <c r="A118" s="77">
        <v>131</v>
      </c>
      <c r="B118" s="77" t="s">
        <v>316</v>
      </c>
      <c r="C118" s="70">
        <v>106</v>
      </c>
      <c r="D118" s="77" t="s">
        <v>63</v>
      </c>
      <c r="E118" s="77"/>
      <c r="F118" s="77"/>
      <c r="G118" s="77" t="s">
        <v>4400</v>
      </c>
      <c r="H118" s="77" t="s">
        <v>57</v>
      </c>
      <c r="I118" s="78" t="s">
        <v>385</v>
      </c>
      <c r="J118" s="77" t="s">
        <v>386</v>
      </c>
      <c r="K118" s="77"/>
      <c r="L118" s="71" t="s">
        <v>67</v>
      </c>
      <c r="M118" s="74">
        <v>900000</v>
      </c>
      <c r="N118" s="74"/>
      <c r="O118" s="74">
        <v>900000</v>
      </c>
      <c r="P118" s="79">
        <v>1</v>
      </c>
      <c r="Q118" s="74">
        <v>900000</v>
      </c>
      <c r="R118" s="77" t="s">
        <v>68</v>
      </c>
      <c r="S118" s="78" t="s">
        <v>387</v>
      </c>
      <c r="T118" s="85" t="s">
        <v>68</v>
      </c>
      <c r="U118" s="117" t="s">
        <v>4401</v>
      </c>
      <c r="V118" s="85" t="s">
        <v>134</v>
      </c>
      <c r="W118" s="85" t="s">
        <v>134</v>
      </c>
    </row>
    <row r="119" spans="1:23" s="48" customFormat="1" ht="105" x14ac:dyDescent="0.25">
      <c r="A119" s="77">
        <v>131</v>
      </c>
      <c r="B119" s="77" t="s">
        <v>316</v>
      </c>
      <c r="C119" s="70">
        <v>107</v>
      </c>
      <c r="D119" s="77" t="s">
        <v>63</v>
      </c>
      <c r="E119" s="77"/>
      <c r="F119" s="77"/>
      <c r="G119" s="77" t="s">
        <v>4402</v>
      </c>
      <c r="H119" s="77" t="s">
        <v>57</v>
      </c>
      <c r="I119" s="78" t="s">
        <v>385</v>
      </c>
      <c r="J119" s="77" t="s">
        <v>386</v>
      </c>
      <c r="K119" s="77"/>
      <c r="L119" s="71" t="s">
        <v>67</v>
      </c>
      <c r="M119" s="74">
        <v>12000000</v>
      </c>
      <c r="N119" s="74"/>
      <c r="O119" s="74">
        <v>1200000</v>
      </c>
      <c r="P119" s="79">
        <v>1</v>
      </c>
      <c r="Q119" s="74">
        <v>12000000</v>
      </c>
      <c r="R119" s="77" t="s">
        <v>68</v>
      </c>
      <c r="S119" s="78" t="s">
        <v>387</v>
      </c>
      <c r="T119" s="85" t="s">
        <v>68</v>
      </c>
      <c r="U119" s="117" t="s">
        <v>4401</v>
      </c>
      <c r="V119" s="85" t="s">
        <v>134</v>
      </c>
      <c r="W119" s="85" t="s">
        <v>134</v>
      </c>
    </row>
    <row r="120" spans="1:23" s="48" customFormat="1" ht="75" x14ac:dyDescent="0.25">
      <c r="A120" s="77">
        <v>13101</v>
      </c>
      <c r="B120" s="77" t="s">
        <v>14</v>
      </c>
      <c r="C120" s="70">
        <v>1</v>
      </c>
      <c r="D120" s="77" t="s">
        <v>63</v>
      </c>
      <c r="E120" s="77" t="s">
        <v>150</v>
      </c>
      <c r="F120" s="77" t="s">
        <v>388</v>
      </c>
      <c r="G120" s="77" t="s">
        <v>389</v>
      </c>
      <c r="H120" s="77" t="s">
        <v>58</v>
      </c>
      <c r="I120" s="78" t="s">
        <v>390</v>
      </c>
      <c r="J120" s="77" t="s">
        <v>391</v>
      </c>
      <c r="K120" s="77" t="s">
        <v>4502</v>
      </c>
      <c r="L120" s="71" t="s">
        <v>67</v>
      </c>
      <c r="M120" s="90">
        <v>1900000</v>
      </c>
      <c r="N120" s="74"/>
      <c r="O120" s="74">
        <f t="shared" ref="O120:O183" si="10">M120-N120</f>
        <v>1900000</v>
      </c>
      <c r="P120" s="79">
        <v>1</v>
      </c>
      <c r="Q120" s="74">
        <f t="shared" ref="Q120:Q183" si="11">O120*P120</f>
        <v>1900000</v>
      </c>
      <c r="R120" s="77" t="s">
        <v>84</v>
      </c>
      <c r="S120" s="78" t="s">
        <v>4342</v>
      </c>
      <c r="T120" s="85" t="s">
        <v>134</v>
      </c>
      <c r="U120" s="80"/>
      <c r="V120" s="85" t="s">
        <v>68</v>
      </c>
      <c r="W120" s="85" t="s">
        <v>134</v>
      </c>
    </row>
    <row r="121" spans="1:23" s="48" customFormat="1" ht="60" x14ac:dyDescent="0.25">
      <c r="A121" s="77">
        <v>13101</v>
      </c>
      <c r="B121" s="77" t="s">
        <v>14</v>
      </c>
      <c r="C121" s="70">
        <v>2</v>
      </c>
      <c r="D121" s="77" t="s">
        <v>63</v>
      </c>
      <c r="E121" s="77" t="s">
        <v>150</v>
      </c>
      <c r="F121" s="77" t="s">
        <v>392</v>
      </c>
      <c r="G121" s="77" t="s">
        <v>393</v>
      </c>
      <c r="H121" s="77" t="s">
        <v>58</v>
      </c>
      <c r="I121" s="78" t="s">
        <v>390</v>
      </c>
      <c r="J121" s="77" t="s">
        <v>391</v>
      </c>
      <c r="K121" s="77" t="s">
        <v>394</v>
      </c>
      <c r="L121" s="71" t="s">
        <v>67</v>
      </c>
      <c r="M121" s="90">
        <v>30000</v>
      </c>
      <c r="N121" s="74"/>
      <c r="O121" s="74">
        <f t="shared" si="10"/>
        <v>30000</v>
      </c>
      <c r="P121" s="79">
        <v>1</v>
      </c>
      <c r="Q121" s="74">
        <f t="shared" si="11"/>
        <v>30000</v>
      </c>
      <c r="R121" s="77" t="s">
        <v>84</v>
      </c>
      <c r="S121" s="78" t="s">
        <v>4342</v>
      </c>
      <c r="T121" s="85" t="s">
        <v>134</v>
      </c>
      <c r="U121" s="80"/>
      <c r="V121" s="85" t="s">
        <v>134</v>
      </c>
      <c r="W121" s="85" t="s">
        <v>134</v>
      </c>
    </row>
    <row r="122" spans="1:23" s="48" customFormat="1" ht="75" x14ac:dyDescent="0.25">
      <c r="A122" s="77">
        <v>13101001</v>
      </c>
      <c r="B122" s="77" t="s">
        <v>14</v>
      </c>
      <c r="C122" s="70">
        <v>3</v>
      </c>
      <c r="D122" s="77" t="s">
        <v>63</v>
      </c>
      <c r="E122" s="77" t="s">
        <v>150</v>
      </c>
      <c r="F122" s="77" t="s">
        <v>150</v>
      </c>
      <c r="G122" s="77" t="s">
        <v>395</v>
      </c>
      <c r="H122" s="77" t="s">
        <v>59</v>
      </c>
      <c r="I122" s="78" t="s">
        <v>396</v>
      </c>
      <c r="J122" s="77" t="s">
        <v>397</v>
      </c>
      <c r="K122" s="77" t="s">
        <v>398</v>
      </c>
      <c r="L122" s="71" t="s">
        <v>67</v>
      </c>
      <c r="M122" s="90">
        <v>329000</v>
      </c>
      <c r="N122" s="74"/>
      <c r="O122" s="74">
        <f t="shared" si="10"/>
        <v>329000</v>
      </c>
      <c r="P122" s="79">
        <v>1</v>
      </c>
      <c r="Q122" s="74">
        <f t="shared" si="11"/>
        <v>329000</v>
      </c>
      <c r="R122" s="77" t="s">
        <v>84</v>
      </c>
      <c r="S122" s="78" t="s">
        <v>4342</v>
      </c>
      <c r="T122" s="85" t="s">
        <v>68</v>
      </c>
      <c r="U122" s="80" t="s">
        <v>4503</v>
      </c>
      <c r="V122" s="85" t="s">
        <v>134</v>
      </c>
      <c r="W122" s="85" t="s">
        <v>134</v>
      </c>
    </row>
    <row r="123" spans="1:23" s="48" customFormat="1" ht="60" x14ac:dyDescent="0.25">
      <c r="A123" s="77">
        <v>13101001</v>
      </c>
      <c r="B123" s="77" t="s">
        <v>14</v>
      </c>
      <c r="C123" s="70">
        <v>4</v>
      </c>
      <c r="D123" s="77" t="s">
        <v>63</v>
      </c>
      <c r="E123" s="77" t="s">
        <v>150</v>
      </c>
      <c r="F123" s="77" t="s">
        <v>150</v>
      </c>
      <c r="G123" s="77" t="s">
        <v>402</v>
      </c>
      <c r="H123" s="77" t="s">
        <v>44</v>
      </c>
      <c r="I123" s="78" t="s">
        <v>4504</v>
      </c>
      <c r="J123" s="77" t="s">
        <v>4505</v>
      </c>
      <c r="K123" s="77" t="s">
        <v>398</v>
      </c>
      <c r="L123" s="71" t="s">
        <v>67</v>
      </c>
      <c r="M123" s="90">
        <v>10000</v>
      </c>
      <c r="N123" s="74"/>
      <c r="O123" s="74">
        <f t="shared" si="10"/>
        <v>10000</v>
      </c>
      <c r="P123" s="79">
        <v>1</v>
      </c>
      <c r="Q123" s="74">
        <f t="shared" si="11"/>
        <v>10000</v>
      </c>
      <c r="R123" s="77" t="s">
        <v>163</v>
      </c>
      <c r="S123" s="78" t="s">
        <v>4342</v>
      </c>
      <c r="T123" s="85" t="s">
        <v>134</v>
      </c>
      <c r="U123" s="80"/>
      <c r="V123" s="85" t="s">
        <v>134</v>
      </c>
      <c r="W123" s="85" t="s">
        <v>134</v>
      </c>
    </row>
    <row r="124" spans="1:23" s="48" customFormat="1" ht="60" x14ac:dyDescent="0.25">
      <c r="A124" s="77">
        <v>13101004</v>
      </c>
      <c r="B124" s="77" t="s">
        <v>14</v>
      </c>
      <c r="C124" s="70">
        <v>5</v>
      </c>
      <c r="D124" s="77" t="s">
        <v>63</v>
      </c>
      <c r="E124" s="77" t="s">
        <v>150</v>
      </c>
      <c r="F124" s="77" t="s">
        <v>338</v>
      </c>
      <c r="G124" s="77" t="s">
        <v>403</v>
      </c>
      <c r="H124" s="77" t="s">
        <v>56</v>
      </c>
      <c r="I124" s="78" t="s">
        <v>404</v>
      </c>
      <c r="J124" s="77" t="s">
        <v>405</v>
      </c>
      <c r="K124" s="77" t="s">
        <v>406</v>
      </c>
      <c r="L124" s="71" t="s">
        <v>67</v>
      </c>
      <c r="M124" s="90">
        <f>407500*1.2</f>
        <v>489000</v>
      </c>
      <c r="N124" s="74"/>
      <c r="O124" s="74">
        <f t="shared" si="10"/>
        <v>489000</v>
      </c>
      <c r="P124" s="79">
        <v>1</v>
      </c>
      <c r="Q124" s="74">
        <f t="shared" si="11"/>
        <v>489000</v>
      </c>
      <c r="R124" s="77" t="s">
        <v>163</v>
      </c>
      <c r="S124" s="78" t="s">
        <v>4342</v>
      </c>
      <c r="T124" s="85" t="s">
        <v>134</v>
      </c>
      <c r="U124" s="80"/>
      <c r="V124" s="85" t="s">
        <v>134</v>
      </c>
      <c r="W124" s="85" t="s">
        <v>134</v>
      </c>
    </row>
    <row r="125" spans="1:23" s="48" customFormat="1" ht="60.75" thickBot="1" x14ac:dyDescent="0.3">
      <c r="A125" s="77">
        <v>13101004</v>
      </c>
      <c r="B125" s="77" t="s">
        <v>14</v>
      </c>
      <c r="C125" s="70">
        <v>6</v>
      </c>
      <c r="D125" s="77" t="s">
        <v>63</v>
      </c>
      <c r="E125" s="77" t="s">
        <v>150</v>
      </c>
      <c r="F125" s="77" t="s">
        <v>338</v>
      </c>
      <c r="G125" s="77" t="s">
        <v>407</v>
      </c>
      <c r="H125" s="77" t="s">
        <v>56</v>
      </c>
      <c r="I125" s="78" t="s">
        <v>408</v>
      </c>
      <c r="J125" s="77" t="s">
        <v>409</v>
      </c>
      <c r="K125" s="77" t="s">
        <v>406</v>
      </c>
      <c r="L125" s="71" t="s">
        <v>67</v>
      </c>
      <c r="M125" s="90">
        <f>99375*1.2</f>
        <v>119250</v>
      </c>
      <c r="N125" s="74"/>
      <c r="O125" s="74">
        <f t="shared" si="10"/>
        <v>119250</v>
      </c>
      <c r="P125" s="79">
        <v>1</v>
      </c>
      <c r="Q125" s="74">
        <f t="shared" si="11"/>
        <v>119250</v>
      </c>
      <c r="R125" s="77" t="s">
        <v>163</v>
      </c>
      <c r="S125" s="78" t="s">
        <v>4342</v>
      </c>
      <c r="T125" s="85" t="s">
        <v>134</v>
      </c>
      <c r="U125" s="80"/>
      <c r="V125" s="85" t="s">
        <v>134</v>
      </c>
      <c r="W125" s="85" t="s">
        <v>134</v>
      </c>
    </row>
    <row r="126" spans="1:23" s="48" customFormat="1" ht="60.75" thickBot="1" x14ac:dyDescent="0.3">
      <c r="A126" s="77">
        <v>13101004</v>
      </c>
      <c r="B126" s="77" t="s">
        <v>14</v>
      </c>
      <c r="C126" s="70">
        <v>7</v>
      </c>
      <c r="D126" s="77" t="s">
        <v>63</v>
      </c>
      <c r="E126" s="77" t="s">
        <v>150</v>
      </c>
      <c r="F126" s="77" t="s">
        <v>338</v>
      </c>
      <c r="G126" s="77" t="s">
        <v>410</v>
      </c>
      <c r="H126" s="77" t="s">
        <v>56</v>
      </c>
      <c r="I126" s="78" t="s">
        <v>411</v>
      </c>
      <c r="J126" s="105" t="s">
        <v>4506</v>
      </c>
      <c r="K126" s="77" t="s">
        <v>406</v>
      </c>
      <c r="L126" s="71" t="s">
        <v>67</v>
      </c>
      <c r="M126" s="90">
        <f>195000*1.2</f>
        <v>234000</v>
      </c>
      <c r="N126" s="74"/>
      <c r="O126" s="74">
        <f t="shared" si="10"/>
        <v>234000</v>
      </c>
      <c r="P126" s="79">
        <v>1</v>
      </c>
      <c r="Q126" s="74">
        <f t="shared" si="11"/>
        <v>234000</v>
      </c>
      <c r="R126" s="77" t="s">
        <v>84</v>
      </c>
      <c r="S126" s="78" t="s">
        <v>4342</v>
      </c>
      <c r="T126" s="85" t="s">
        <v>134</v>
      </c>
      <c r="U126" s="80"/>
      <c r="V126" s="85" t="s">
        <v>134</v>
      </c>
      <c r="W126" s="85" t="s">
        <v>134</v>
      </c>
    </row>
    <row r="127" spans="1:23" s="48" customFormat="1" ht="105" x14ac:dyDescent="0.25">
      <c r="A127" s="77">
        <v>13101004</v>
      </c>
      <c r="B127" s="77" t="s">
        <v>14</v>
      </c>
      <c r="C127" s="70">
        <v>8</v>
      </c>
      <c r="D127" s="77" t="s">
        <v>63</v>
      </c>
      <c r="E127" s="77" t="s">
        <v>150</v>
      </c>
      <c r="F127" s="77" t="s">
        <v>338</v>
      </c>
      <c r="G127" s="77" t="s">
        <v>412</v>
      </c>
      <c r="H127" s="77" t="s">
        <v>56</v>
      </c>
      <c r="I127" s="78" t="s">
        <v>4507</v>
      </c>
      <c r="J127" s="77" t="s">
        <v>413</v>
      </c>
      <c r="K127" s="77" t="s">
        <v>406</v>
      </c>
      <c r="L127" s="71" t="s">
        <v>67</v>
      </c>
      <c r="M127" s="90">
        <v>282000</v>
      </c>
      <c r="N127" s="74"/>
      <c r="O127" s="74">
        <f t="shared" si="10"/>
        <v>282000</v>
      </c>
      <c r="P127" s="79">
        <v>1</v>
      </c>
      <c r="Q127" s="74">
        <f t="shared" si="11"/>
        <v>282000</v>
      </c>
      <c r="R127" s="77" t="s">
        <v>163</v>
      </c>
      <c r="S127" s="78" t="s">
        <v>4342</v>
      </c>
      <c r="T127" s="85" t="s">
        <v>68</v>
      </c>
      <c r="U127" s="80" t="s">
        <v>4508</v>
      </c>
      <c r="V127" s="85" t="s">
        <v>134</v>
      </c>
      <c r="W127" s="85" t="s">
        <v>134</v>
      </c>
    </row>
    <row r="128" spans="1:23" s="48" customFormat="1" ht="90" x14ac:dyDescent="0.25">
      <c r="A128" s="77">
        <v>13101004</v>
      </c>
      <c r="B128" s="77" t="s">
        <v>14</v>
      </c>
      <c r="C128" s="70">
        <v>9</v>
      </c>
      <c r="D128" s="77" t="s">
        <v>63</v>
      </c>
      <c r="E128" s="77" t="s">
        <v>150</v>
      </c>
      <c r="F128" s="77" t="s">
        <v>338</v>
      </c>
      <c r="G128" s="77" t="s">
        <v>414</v>
      </c>
      <c r="H128" s="77" t="s">
        <v>56</v>
      </c>
      <c r="I128" s="78" t="s">
        <v>4509</v>
      </c>
      <c r="J128" s="77" t="s">
        <v>415</v>
      </c>
      <c r="K128" s="77" t="s">
        <v>406</v>
      </c>
      <c r="L128" s="71" t="s">
        <v>67</v>
      </c>
      <c r="M128" s="90">
        <v>1220000</v>
      </c>
      <c r="N128" s="74"/>
      <c r="O128" s="74">
        <f t="shared" si="10"/>
        <v>1220000</v>
      </c>
      <c r="P128" s="79">
        <v>1</v>
      </c>
      <c r="Q128" s="74">
        <f t="shared" si="11"/>
        <v>1220000</v>
      </c>
      <c r="R128" s="77" t="s">
        <v>84</v>
      </c>
      <c r="S128" s="78" t="s">
        <v>4342</v>
      </c>
      <c r="T128" s="85" t="s">
        <v>134</v>
      </c>
      <c r="U128" s="80" t="s">
        <v>4510</v>
      </c>
      <c r="V128" s="85" t="s">
        <v>68</v>
      </c>
      <c r="W128" s="85" t="s">
        <v>134</v>
      </c>
    </row>
    <row r="129" spans="1:23" s="48" customFormat="1" ht="60" x14ac:dyDescent="0.25">
      <c r="A129" s="77">
        <v>13101004</v>
      </c>
      <c r="B129" s="77" t="s">
        <v>14</v>
      </c>
      <c r="C129" s="70">
        <v>10</v>
      </c>
      <c r="D129" s="77" t="s">
        <v>63</v>
      </c>
      <c r="E129" s="77" t="s">
        <v>150</v>
      </c>
      <c r="F129" s="77" t="s">
        <v>338</v>
      </c>
      <c r="G129" s="77" t="s">
        <v>416</v>
      </c>
      <c r="H129" s="77" t="s">
        <v>57</v>
      </c>
      <c r="I129" s="78" t="s">
        <v>417</v>
      </c>
      <c r="J129" s="77" t="s">
        <v>418</v>
      </c>
      <c r="K129" s="77" t="s">
        <v>406</v>
      </c>
      <c r="L129" s="71" t="s">
        <v>67</v>
      </c>
      <c r="M129" s="90">
        <f>60000*1.2</f>
        <v>72000</v>
      </c>
      <c r="N129" s="74"/>
      <c r="O129" s="74">
        <f t="shared" si="10"/>
        <v>72000</v>
      </c>
      <c r="P129" s="79">
        <v>1</v>
      </c>
      <c r="Q129" s="74">
        <f t="shared" si="11"/>
        <v>72000</v>
      </c>
      <c r="R129" s="77" t="s">
        <v>84</v>
      </c>
      <c r="S129" s="78" t="s">
        <v>4342</v>
      </c>
      <c r="T129" s="85" t="s">
        <v>134</v>
      </c>
      <c r="U129" s="80"/>
      <c r="V129" s="85" t="s">
        <v>134</v>
      </c>
      <c r="W129" s="85" t="s">
        <v>134</v>
      </c>
    </row>
    <row r="130" spans="1:23" s="48" customFormat="1" ht="60" x14ac:dyDescent="0.25">
      <c r="A130" s="77">
        <v>13101004</v>
      </c>
      <c r="B130" s="77" t="s">
        <v>14</v>
      </c>
      <c r="C130" s="70">
        <v>11</v>
      </c>
      <c r="D130" s="77" t="s">
        <v>63</v>
      </c>
      <c r="E130" s="77" t="s">
        <v>150</v>
      </c>
      <c r="F130" s="77" t="s">
        <v>338</v>
      </c>
      <c r="G130" s="77" t="s">
        <v>419</v>
      </c>
      <c r="H130" s="77" t="s">
        <v>57</v>
      </c>
      <c r="I130" s="78" t="s">
        <v>420</v>
      </c>
      <c r="J130" s="77" t="s">
        <v>421</v>
      </c>
      <c r="K130" s="77" t="s">
        <v>406</v>
      </c>
      <c r="L130" s="71" t="s">
        <v>67</v>
      </c>
      <c r="M130" s="90">
        <f>900000*1.2</f>
        <v>1080000</v>
      </c>
      <c r="N130" s="74"/>
      <c r="O130" s="74">
        <f t="shared" si="10"/>
        <v>1080000</v>
      </c>
      <c r="P130" s="79">
        <v>1</v>
      </c>
      <c r="Q130" s="74">
        <f t="shared" si="11"/>
        <v>1080000</v>
      </c>
      <c r="R130" s="77" t="s">
        <v>163</v>
      </c>
      <c r="S130" s="78" t="s">
        <v>4342</v>
      </c>
      <c r="T130" s="85" t="s">
        <v>134</v>
      </c>
      <c r="U130" s="80"/>
      <c r="V130" s="85" t="s">
        <v>134</v>
      </c>
      <c r="W130" s="85" t="s">
        <v>134</v>
      </c>
    </row>
    <row r="131" spans="1:23" s="48" customFormat="1" ht="60" x14ac:dyDescent="0.25">
      <c r="A131" s="77">
        <v>13101004</v>
      </c>
      <c r="B131" s="77" t="s">
        <v>14</v>
      </c>
      <c r="C131" s="70">
        <v>12</v>
      </c>
      <c r="D131" s="77" t="s">
        <v>63</v>
      </c>
      <c r="E131" s="77" t="s">
        <v>150</v>
      </c>
      <c r="F131" s="77" t="s">
        <v>338</v>
      </c>
      <c r="G131" s="77" t="s">
        <v>422</v>
      </c>
      <c r="H131" s="77" t="s">
        <v>57</v>
      </c>
      <c r="I131" s="78" t="s">
        <v>423</v>
      </c>
      <c r="J131" s="77" t="s">
        <v>424</v>
      </c>
      <c r="K131" s="77" t="s">
        <v>425</v>
      </c>
      <c r="L131" s="71" t="s">
        <v>4380</v>
      </c>
      <c r="M131" s="74"/>
      <c r="N131" s="74"/>
      <c r="O131" s="74"/>
      <c r="P131" s="79"/>
      <c r="Q131" s="74"/>
      <c r="R131" s="77"/>
      <c r="S131" s="78" t="s">
        <v>4342</v>
      </c>
      <c r="T131" s="85" t="s">
        <v>163</v>
      </c>
      <c r="U131" s="80" t="s">
        <v>4511</v>
      </c>
      <c r="V131" s="85" t="s">
        <v>134</v>
      </c>
      <c r="W131" s="85" t="s">
        <v>134</v>
      </c>
    </row>
    <row r="132" spans="1:23" s="48" customFormat="1" ht="60" x14ac:dyDescent="0.25">
      <c r="A132" s="77">
        <v>13101004</v>
      </c>
      <c r="B132" s="77" t="s">
        <v>14</v>
      </c>
      <c r="C132" s="70">
        <v>13</v>
      </c>
      <c r="D132" s="77" t="s">
        <v>63</v>
      </c>
      <c r="E132" s="77" t="s">
        <v>150</v>
      </c>
      <c r="F132" s="77" t="s">
        <v>338</v>
      </c>
      <c r="G132" s="77" t="s">
        <v>426</v>
      </c>
      <c r="H132" s="77" t="s">
        <v>58</v>
      </c>
      <c r="I132" s="78" t="s">
        <v>427</v>
      </c>
      <c r="J132" s="77" t="s">
        <v>428</v>
      </c>
      <c r="K132" s="77" t="s">
        <v>406</v>
      </c>
      <c r="L132" s="71" t="s">
        <v>67</v>
      </c>
      <c r="M132" s="90">
        <f>65000*1.2</f>
        <v>78000</v>
      </c>
      <c r="N132" s="74"/>
      <c r="O132" s="74">
        <f t="shared" si="10"/>
        <v>78000</v>
      </c>
      <c r="P132" s="79">
        <v>1</v>
      </c>
      <c r="Q132" s="74">
        <f t="shared" si="11"/>
        <v>78000</v>
      </c>
      <c r="R132" s="77" t="s">
        <v>84</v>
      </c>
      <c r="S132" s="78" t="s">
        <v>4342</v>
      </c>
      <c r="T132" s="85" t="s">
        <v>134</v>
      </c>
      <c r="U132" s="80"/>
      <c r="V132" s="85" t="s">
        <v>134</v>
      </c>
      <c r="W132" s="85" t="s">
        <v>134</v>
      </c>
    </row>
    <row r="133" spans="1:23" s="48" customFormat="1" ht="75" x14ac:dyDescent="0.25">
      <c r="A133" s="77">
        <v>13101004</v>
      </c>
      <c r="B133" s="77" t="s">
        <v>14</v>
      </c>
      <c r="C133" s="70">
        <v>14</v>
      </c>
      <c r="D133" s="77" t="s">
        <v>63</v>
      </c>
      <c r="E133" s="77" t="s">
        <v>150</v>
      </c>
      <c r="F133" s="77" t="s">
        <v>338</v>
      </c>
      <c r="G133" s="77" t="s">
        <v>429</v>
      </c>
      <c r="H133" s="77" t="s">
        <v>59</v>
      </c>
      <c r="I133" s="78" t="s">
        <v>430</v>
      </c>
      <c r="J133" s="77" t="s">
        <v>431</v>
      </c>
      <c r="K133" s="77" t="s">
        <v>406</v>
      </c>
      <c r="L133" s="71" t="s">
        <v>67</v>
      </c>
      <c r="M133" s="90">
        <f>160000*1.2</f>
        <v>192000</v>
      </c>
      <c r="N133" s="74"/>
      <c r="O133" s="74">
        <f t="shared" si="10"/>
        <v>192000</v>
      </c>
      <c r="P133" s="79">
        <v>1</v>
      </c>
      <c r="Q133" s="74">
        <f t="shared" si="11"/>
        <v>192000</v>
      </c>
      <c r="R133" s="77" t="s">
        <v>163</v>
      </c>
      <c r="S133" s="78" t="s">
        <v>4342</v>
      </c>
      <c r="T133" s="85" t="s">
        <v>134</v>
      </c>
      <c r="U133" s="80"/>
      <c r="V133" s="85" t="s">
        <v>134</v>
      </c>
      <c r="W133" s="85" t="s">
        <v>134</v>
      </c>
    </row>
    <row r="134" spans="1:23" s="48" customFormat="1" ht="60" x14ac:dyDescent="0.25">
      <c r="A134" s="77">
        <v>13101004</v>
      </c>
      <c r="B134" s="77" t="s">
        <v>14</v>
      </c>
      <c r="C134" s="70">
        <v>15</v>
      </c>
      <c r="D134" s="77" t="s">
        <v>63</v>
      </c>
      <c r="E134" s="77" t="s">
        <v>150</v>
      </c>
      <c r="F134" s="77" t="s">
        <v>338</v>
      </c>
      <c r="G134" s="77" t="s">
        <v>432</v>
      </c>
      <c r="H134" s="77" t="s">
        <v>59</v>
      </c>
      <c r="I134" s="78" t="s">
        <v>433</v>
      </c>
      <c r="J134" s="77" t="s">
        <v>434</v>
      </c>
      <c r="K134" s="77" t="s">
        <v>406</v>
      </c>
      <c r="L134" s="71" t="s">
        <v>67</v>
      </c>
      <c r="M134" s="90">
        <v>1163000</v>
      </c>
      <c r="N134" s="74"/>
      <c r="O134" s="74">
        <f t="shared" si="10"/>
        <v>1163000</v>
      </c>
      <c r="P134" s="79">
        <v>1</v>
      </c>
      <c r="Q134" s="74">
        <f t="shared" si="11"/>
        <v>1163000</v>
      </c>
      <c r="R134" s="77" t="s">
        <v>84</v>
      </c>
      <c r="S134" s="78" t="s">
        <v>4342</v>
      </c>
      <c r="T134" s="85" t="s">
        <v>68</v>
      </c>
      <c r="U134" s="80" t="s">
        <v>4512</v>
      </c>
      <c r="V134" s="85" t="s">
        <v>134</v>
      </c>
      <c r="W134" s="85" t="s">
        <v>134</v>
      </c>
    </row>
    <row r="135" spans="1:23" s="48" customFormat="1" ht="60" x14ac:dyDescent="0.25">
      <c r="A135" s="77">
        <v>13101004</v>
      </c>
      <c r="B135" s="77" t="s">
        <v>14</v>
      </c>
      <c r="C135" s="70">
        <v>16</v>
      </c>
      <c r="D135" s="77" t="s">
        <v>63</v>
      </c>
      <c r="E135" s="77" t="s">
        <v>150</v>
      </c>
      <c r="F135" s="77" t="s">
        <v>338</v>
      </c>
      <c r="G135" s="77" t="s">
        <v>435</v>
      </c>
      <c r="H135" s="77" t="s">
        <v>58</v>
      </c>
      <c r="I135" s="78" t="s">
        <v>4513</v>
      </c>
      <c r="J135" s="77" t="s">
        <v>4514</v>
      </c>
      <c r="K135" s="77" t="s">
        <v>406</v>
      </c>
      <c r="L135" s="71" t="s">
        <v>67</v>
      </c>
      <c r="M135" s="90">
        <v>5000000</v>
      </c>
      <c r="N135" s="74"/>
      <c r="O135" s="74">
        <f t="shared" si="10"/>
        <v>5000000</v>
      </c>
      <c r="P135" s="79">
        <v>1</v>
      </c>
      <c r="Q135" s="74">
        <f t="shared" si="11"/>
        <v>5000000</v>
      </c>
      <c r="R135" s="77" t="s">
        <v>163</v>
      </c>
      <c r="S135" s="78" t="s">
        <v>4342</v>
      </c>
      <c r="T135" s="85" t="s">
        <v>134</v>
      </c>
      <c r="U135" s="80"/>
      <c r="V135" s="85" t="s">
        <v>68</v>
      </c>
      <c r="W135" s="85" t="s">
        <v>134</v>
      </c>
    </row>
    <row r="136" spans="1:23" s="48" customFormat="1" ht="60" x14ac:dyDescent="0.25">
      <c r="A136" s="77">
        <v>13101004</v>
      </c>
      <c r="B136" s="77" t="s">
        <v>14</v>
      </c>
      <c r="C136" s="70">
        <v>17</v>
      </c>
      <c r="D136" s="77" t="s">
        <v>63</v>
      </c>
      <c r="E136" s="77" t="s">
        <v>150</v>
      </c>
      <c r="F136" s="77" t="s">
        <v>338</v>
      </c>
      <c r="G136" s="77" t="s">
        <v>436</v>
      </c>
      <c r="H136" s="77" t="s">
        <v>56</v>
      </c>
      <c r="I136" s="78" t="s">
        <v>437</v>
      </c>
      <c r="J136" s="77" t="s">
        <v>438</v>
      </c>
      <c r="K136" s="77" t="s">
        <v>406</v>
      </c>
      <c r="L136" s="71" t="s">
        <v>67</v>
      </c>
      <c r="M136" s="90">
        <f>100000*1.2</f>
        <v>120000</v>
      </c>
      <c r="N136" s="74"/>
      <c r="O136" s="74">
        <f t="shared" si="10"/>
        <v>120000</v>
      </c>
      <c r="P136" s="79">
        <v>1</v>
      </c>
      <c r="Q136" s="74">
        <f t="shared" si="11"/>
        <v>120000</v>
      </c>
      <c r="R136" s="77" t="s">
        <v>84</v>
      </c>
      <c r="S136" s="78" t="s">
        <v>4342</v>
      </c>
      <c r="T136" s="85" t="s">
        <v>134</v>
      </c>
      <c r="U136" s="80"/>
      <c r="V136" s="85" t="s">
        <v>134</v>
      </c>
      <c r="W136" s="85" t="s">
        <v>134</v>
      </c>
    </row>
    <row r="137" spans="1:23" s="48" customFormat="1" ht="60" x14ac:dyDescent="0.25">
      <c r="A137" s="77">
        <v>13101004</v>
      </c>
      <c r="B137" s="77" t="s">
        <v>14</v>
      </c>
      <c r="C137" s="70">
        <v>18</v>
      </c>
      <c r="D137" s="77" t="s">
        <v>63</v>
      </c>
      <c r="E137" s="77" t="s">
        <v>150</v>
      </c>
      <c r="F137" s="77" t="s">
        <v>338</v>
      </c>
      <c r="G137" s="77" t="s">
        <v>442</v>
      </c>
      <c r="H137" s="77" t="s">
        <v>44</v>
      </c>
      <c r="I137" s="78" t="s">
        <v>4515</v>
      </c>
      <c r="J137" s="77" t="s">
        <v>4516</v>
      </c>
      <c r="K137" s="77" t="s">
        <v>406</v>
      </c>
      <c r="L137" s="71" t="s">
        <v>67</v>
      </c>
      <c r="M137" s="90">
        <v>20000</v>
      </c>
      <c r="N137" s="74"/>
      <c r="O137" s="74">
        <f t="shared" si="10"/>
        <v>20000</v>
      </c>
      <c r="P137" s="79">
        <v>1</v>
      </c>
      <c r="Q137" s="74">
        <f t="shared" si="11"/>
        <v>20000</v>
      </c>
      <c r="R137" s="77" t="s">
        <v>163</v>
      </c>
      <c r="S137" s="78" t="s">
        <v>4342</v>
      </c>
      <c r="T137" s="85" t="s">
        <v>134</v>
      </c>
      <c r="U137" s="80"/>
      <c r="V137" s="85" t="s">
        <v>134</v>
      </c>
      <c r="W137" s="85" t="s">
        <v>134</v>
      </c>
    </row>
    <row r="138" spans="1:23" s="48" customFormat="1" ht="75" x14ac:dyDescent="0.25">
      <c r="A138" s="77">
        <v>13101005</v>
      </c>
      <c r="B138" s="77" t="s">
        <v>14</v>
      </c>
      <c r="C138" s="70">
        <v>19</v>
      </c>
      <c r="D138" s="77" t="s">
        <v>63</v>
      </c>
      <c r="E138" s="77" t="s">
        <v>150</v>
      </c>
      <c r="F138" s="77" t="s">
        <v>443</v>
      </c>
      <c r="G138" s="77" t="s">
        <v>444</v>
      </c>
      <c r="H138" s="77" t="s">
        <v>59</v>
      </c>
      <c r="I138" s="78" t="s">
        <v>445</v>
      </c>
      <c r="J138" s="77" t="s">
        <v>446</v>
      </c>
      <c r="K138" s="77" t="s">
        <v>447</v>
      </c>
      <c r="L138" s="71" t="s">
        <v>67</v>
      </c>
      <c r="M138" s="90">
        <v>225000</v>
      </c>
      <c r="N138" s="74"/>
      <c r="O138" s="74">
        <f t="shared" si="10"/>
        <v>225000</v>
      </c>
      <c r="P138" s="79">
        <v>1</v>
      </c>
      <c r="Q138" s="74">
        <f t="shared" si="11"/>
        <v>225000</v>
      </c>
      <c r="R138" s="77" t="s">
        <v>84</v>
      </c>
      <c r="S138" s="78" t="s">
        <v>4342</v>
      </c>
      <c r="T138" s="85" t="s">
        <v>68</v>
      </c>
      <c r="U138" s="80" t="s">
        <v>4517</v>
      </c>
      <c r="V138" s="85" t="s">
        <v>134</v>
      </c>
      <c r="W138" s="85" t="s">
        <v>134</v>
      </c>
    </row>
    <row r="139" spans="1:23" s="48" customFormat="1" ht="60" x14ac:dyDescent="0.25">
      <c r="A139" s="77">
        <v>13101005</v>
      </c>
      <c r="B139" s="77" t="s">
        <v>14</v>
      </c>
      <c r="C139" s="70">
        <v>20</v>
      </c>
      <c r="D139" s="77" t="s">
        <v>63</v>
      </c>
      <c r="E139" s="77" t="s">
        <v>150</v>
      </c>
      <c r="F139" s="77" t="s">
        <v>443</v>
      </c>
      <c r="G139" s="77" t="s">
        <v>442</v>
      </c>
      <c r="H139" s="77" t="s">
        <v>44</v>
      </c>
      <c r="I139" s="78" t="s">
        <v>4504</v>
      </c>
      <c r="J139" s="77" t="s">
        <v>4505</v>
      </c>
      <c r="K139" s="77" t="s">
        <v>447</v>
      </c>
      <c r="L139" s="71" t="s">
        <v>67</v>
      </c>
      <c r="M139" s="90">
        <v>10000</v>
      </c>
      <c r="N139" s="74"/>
      <c r="O139" s="74">
        <f t="shared" si="10"/>
        <v>10000</v>
      </c>
      <c r="P139" s="79">
        <v>1</v>
      </c>
      <c r="Q139" s="74">
        <f t="shared" si="11"/>
        <v>10000</v>
      </c>
      <c r="R139" s="77" t="s">
        <v>163</v>
      </c>
      <c r="S139" s="78" t="s">
        <v>4342</v>
      </c>
      <c r="T139" s="85" t="s">
        <v>134</v>
      </c>
      <c r="U139" s="80"/>
      <c r="V139" s="85" t="s">
        <v>134</v>
      </c>
      <c r="W139" s="85" t="s">
        <v>134</v>
      </c>
    </row>
    <row r="140" spans="1:23" s="48" customFormat="1" ht="75" x14ac:dyDescent="0.25">
      <c r="A140" s="77">
        <v>13101008</v>
      </c>
      <c r="B140" s="77" t="s">
        <v>14</v>
      </c>
      <c r="C140" s="70">
        <v>21</v>
      </c>
      <c r="D140" s="77" t="s">
        <v>63</v>
      </c>
      <c r="E140" s="77" t="s">
        <v>150</v>
      </c>
      <c r="F140" s="77" t="s">
        <v>448</v>
      </c>
      <c r="G140" s="77" t="s">
        <v>444</v>
      </c>
      <c r="H140" s="77" t="s">
        <v>59</v>
      </c>
      <c r="I140" s="78" t="s">
        <v>449</v>
      </c>
      <c r="J140" s="77" t="s">
        <v>450</v>
      </c>
      <c r="K140" s="77" t="s">
        <v>451</v>
      </c>
      <c r="L140" s="71" t="s">
        <v>67</v>
      </c>
      <c r="M140" s="90">
        <v>260400</v>
      </c>
      <c r="N140" s="74"/>
      <c r="O140" s="74">
        <f t="shared" si="10"/>
        <v>260400</v>
      </c>
      <c r="P140" s="79">
        <v>1</v>
      </c>
      <c r="Q140" s="74">
        <f t="shared" si="11"/>
        <v>260400</v>
      </c>
      <c r="R140" s="77" t="s">
        <v>84</v>
      </c>
      <c r="S140" s="78" t="s">
        <v>4342</v>
      </c>
      <c r="T140" s="85" t="s">
        <v>134</v>
      </c>
      <c r="U140" s="80"/>
      <c r="V140" s="85" t="s">
        <v>134</v>
      </c>
      <c r="W140" s="85" t="s">
        <v>134</v>
      </c>
    </row>
    <row r="141" spans="1:23" s="48" customFormat="1" ht="60" x14ac:dyDescent="0.25">
      <c r="A141" s="77">
        <v>13101008</v>
      </c>
      <c r="B141" s="77" t="s">
        <v>14</v>
      </c>
      <c r="C141" s="70">
        <v>22</v>
      </c>
      <c r="D141" s="77" t="s">
        <v>63</v>
      </c>
      <c r="E141" s="77" t="s">
        <v>150</v>
      </c>
      <c r="F141" s="77" t="s">
        <v>448</v>
      </c>
      <c r="G141" s="77" t="s">
        <v>442</v>
      </c>
      <c r="H141" s="77" t="s">
        <v>44</v>
      </c>
      <c r="I141" s="78" t="s">
        <v>4504</v>
      </c>
      <c r="J141" s="77" t="s">
        <v>4505</v>
      </c>
      <c r="K141" s="77" t="s">
        <v>451</v>
      </c>
      <c r="L141" s="71" t="s">
        <v>67</v>
      </c>
      <c r="M141" s="90">
        <v>10000</v>
      </c>
      <c r="N141" s="74"/>
      <c r="O141" s="74">
        <f t="shared" si="10"/>
        <v>10000</v>
      </c>
      <c r="P141" s="79">
        <v>1</v>
      </c>
      <c r="Q141" s="74">
        <f t="shared" si="11"/>
        <v>10000</v>
      </c>
      <c r="R141" s="77" t="s">
        <v>163</v>
      </c>
      <c r="S141" s="78" t="s">
        <v>4342</v>
      </c>
      <c r="T141" s="85" t="s">
        <v>134</v>
      </c>
      <c r="U141" s="80"/>
      <c r="V141" s="85" t="s">
        <v>134</v>
      </c>
      <c r="W141" s="85" t="s">
        <v>134</v>
      </c>
    </row>
    <row r="142" spans="1:23" s="48" customFormat="1" ht="60" x14ac:dyDescent="0.25">
      <c r="A142" s="77">
        <v>13101009</v>
      </c>
      <c r="B142" s="77" t="s">
        <v>14</v>
      </c>
      <c r="C142" s="70">
        <v>23</v>
      </c>
      <c r="D142" s="77" t="s">
        <v>63</v>
      </c>
      <c r="E142" s="77" t="s">
        <v>150</v>
      </c>
      <c r="F142" s="77" t="s">
        <v>452</v>
      </c>
      <c r="G142" s="77" t="s">
        <v>432</v>
      </c>
      <c r="H142" s="77" t="s">
        <v>59</v>
      </c>
      <c r="I142" s="78" t="s">
        <v>453</v>
      </c>
      <c r="J142" s="77" t="s">
        <v>454</v>
      </c>
      <c r="K142" s="77" t="s">
        <v>455</v>
      </c>
      <c r="L142" s="71" t="s">
        <v>67</v>
      </c>
      <c r="M142" s="90">
        <v>194400</v>
      </c>
      <c r="N142" s="74"/>
      <c r="O142" s="74">
        <f t="shared" si="10"/>
        <v>194400</v>
      </c>
      <c r="P142" s="79">
        <v>1</v>
      </c>
      <c r="Q142" s="74">
        <f t="shared" si="11"/>
        <v>194400</v>
      </c>
      <c r="R142" s="77" t="s">
        <v>84</v>
      </c>
      <c r="S142" s="78" t="s">
        <v>4342</v>
      </c>
      <c r="T142" s="85" t="s">
        <v>134</v>
      </c>
      <c r="U142" s="80"/>
      <c r="V142" s="85" t="s">
        <v>134</v>
      </c>
      <c r="W142" s="85" t="s">
        <v>134</v>
      </c>
    </row>
    <row r="143" spans="1:23" s="48" customFormat="1" ht="60" x14ac:dyDescent="0.25">
      <c r="A143" s="77">
        <v>13101009</v>
      </c>
      <c r="B143" s="77" t="s">
        <v>14</v>
      </c>
      <c r="C143" s="70">
        <v>24</v>
      </c>
      <c r="D143" s="77" t="s">
        <v>63</v>
      </c>
      <c r="E143" s="77" t="s">
        <v>150</v>
      </c>
      <c r="F143" s="77" t="s">
        <v>452</v>
      </c>
      <c r="G143" s="77" t="s">
        <v>442</v>
      </c>
      <c r="H143" s="77" t="s">
        <v>44</v>
      </c>
      <c r="I143" s="78" t="s">
        <v>4504</v>
      </c>
      <c r="J143" s="77" t="s">
        <v>4505</v>
      </c>
      <c r="K143" s="77" t="s">
        <v>455</v>
      </c>
      <c r="L143" s="71" t="s">
        <v>67</v>
      </c>
      <c r="M143" s="90">
        <v>10000</v>
      </c>
      <c r="N143" s="74"/>
      <c r="O143" s="74">
        <f t="shared" si="10"/>
        <v>10000</v>
      </c>
      <c r="P143" s="79">
        <v>1</v>
      </c>
      <c r="Q143" s="74">
        <f t="shared" si="11"/>
        <v>10000</v>
      </c>
      <c r="R143" s="77" t="s">
        <v>163</v>
      </c>
      <c r="S143" s="78" t="s">
        <v>4342</v>
      </c>
      <c r="T143" s="85" t="s">
        <v>134</v>
      </c>
      <c r="U143" s="80"/>
      <c r="V143" s="85" t="s">
        <v>134</v>
      </c>
      <c r="W143" s="85" t="s">
        <v>134</v>
      </c>
    </row>
    <row r="144" spans="1:23" s="48" customFormat="1" ht="60" x14ac:dyDescent="0.25">
      <c r="A144" s="77">
        <v>13101015</v>
      </c>
      <c r="B144" s="77" t="s">
        <v>14</v>
      </c>
      <c r="C144" s="70">
        <v>25</v>
      </c>
      <c r="D144" s="77" t="s">
        <v>63</v>
      </c>
      <c r="E144" s="77" t="s">
        <v>150</v>
      </c>
      <c r="F144" s="77" t="s">
        <v>456</v>
      </c>
      <c r="G144" s="77" t="s">
        <v>444</v>
      </c>
      <c r="H144" s="77" t="s">
        <v>59</v>
      </c>
      <c r="I144" s="78" t="s">
        <v>457</v>
      </c>
      <c r="J144" s="77" t="s">
        <v>458</v>
      </c>
      <c r="K144" s="77" t="s">
        <v>459</v>
      </c>
      <c r="L144" s="71" t="s">
        <v>67</v>
      </c>
      <c r="M144" s="90">
        <v>130000</v>
      </c>
      <c r="N144" s="74"/>
      <c r="O144" s="74">
        <f t="shared" si="10"/>
        <v>130000</v>
      </c>
      <c r="P144" s="79">
        <v>1</v>
      </c>
      <c r="Q144" s="74">
        <f t="shared" si="11"/>
        <v>130000</v>
      </c>
      <c r="R144" s="77" t="s">
        <v>84</v>
      </c>
      <c r="S144" s="78" t="s">
        <v>4342</v>
      </c>
      <c r="T144" s="85" t="s">
        <v>68</v>
      </c>
      <c r="U144" s="80" t="s">
        <v>4518</v>
      </c>
      <c r="V144" s="85" t="s">
        <v>134</v>
      </c>
      <c r="W144" s="85" t="s">
        <v>134</v>
      </c>
    </row>
    <row r="145" spans="1:23" s="48" customFormat="1" ht="60" x14ac:dyDescent="0.25">
      <c r="A145" s="77">
        <v>13101015</v>
      </c>
      <c r="B145" s="77" t="s">
        <v>14</v>
      </c>
      <c r="C145" s="70">
        <v>26</v>
      </c>
      <c r="D145" s="77" t="s">
        <v>63</v>
      </c>
      <c r="E145" s="77" t="s">
        <v>150</v>
      </c>
      <c r="F145" s="77" t="s">
        <v>456</v>
      </c>
      <c r="G145" s="77" t="s">
        <v>442</v>
      </c>
      <c r="H145" s="77" t="s">
        <v>44</v>
      </c>
      <c r="I145" s="78" t="s">
        <v>4519</v>
      </c>
      <c r="J145" s="77" t="s">
        <v>4520</v>
      </c>
      <c r="K145" s="77" t="s">
        <v>459</v>
      </c>
      <c r="L145" s="71" t="s">
        <v>67</v>
      </c>
      <c r="M145" s="90">
        <v>10000</v>
      </c>
      <c r="N145" s="74"/>
      <c r="O145" s="74">
        <f t="shared" si="10"/>
        <v>10000</v>
      </c>
      <c r="P145" s="79">
        <v>1</v>
      </c>
      <c r="Q145" s="74">
        <f t="shared" si="11"/>
        <v>10000</v>
      </c>
      <c r="R145" s="77" t="s">
        <v>84</v>
      </c>
      <c r="S145" s="78" t="s">
        <v>4342</v>
      </c>
      <c r="T145" s="85" t="s">
        <v>134</v>
      </c>
      <c r="U145" s="80"/>
      <c r="V145" s="85" t="s">
        <v>68</v>
      </c>
      <c r="W145" s="85" t="s">
        <v>134</v>
      </c>
    </row>
    <row r="146" spans="1:23" s="48" customFormat="1" ht="105" x14ac:dyDescent="0.25">
      <c r="A146" s="77">
        <v>13101018</v>
      </c>
      <c r="B146" s="77" t="s">
        <v>14</v>
      </c>
      <c r="C146" s="70">
        <v>27</v>
      </c>
      <c r="D146" s="77" t="s">
        <v>63</v>
      </c>
      <c r="E146" s="77" t="s">
        <v>150</v>
      </c>
      <c r="F146" s="77" t="s">
        <v>460</v>
      </c>
      <c r="G146" s="77" t="s">
        <v>432</v>
      </c>
      <c r="H146" s="77" t="s">
        <v>59</v>
      </c>
      <c r="I146" s="78" t="s">
        <v>461</v>
      </c>
      <c r="J146" s="77" t="s">
        <v>462</v>
      </c>
      <c r="K146" s="77" t="s">
        <v>463</v>
      </c>
      <c r="L146" s="71" t="s">
        <v>67</v>
      </c>
      <c r="M146" s="90">
        <v>197000</v>
      </c>
      <c r="N146" s="74">
        <v>35245</v>
      </c>
      <c r="O146" s="74">
        <f t="shared" si="10"/>
        <v>161755</v>
      </c>
      <c r="P146" s="79">
        <v>1</v>
      </c>
      <c r="Q146" s="74">
        <f t="shared" si="11"/>
        <v>161755</v>
      </c>
      <c r="R146" s="77" t="s">
        <v>84</v>
      </c>
      <c r="S146" s="78" t="s">
        <v>4342</v>
      </c>
      <c r="T146" s="85" t="s">
        <v>134</v>
      </c>
      <c r="U146" s="80"/>
      <c r="V146" s="85" t="s">
        <v>68</v>
      </c>
      <c r="W146" s="85" t="s">
        <v>134</v>
      </c>
    </row>
    <row r="147" spans="1:23" s="48" customFormat="1" ht="60" x14ac:dyDescent="0.25">
      <c r="A147" s="77">
        <v>13101018</v>
      </c>
      <c r="B147" s="77" t="s">
        <v>14</v>
      </c>
      <c r="C147" s="70">
        <v>28</v>
      </c>
      <c r="D147" s="77" t="s">
        <v>63</v>
      </c>
      <c r="E147" s="77" t="s">
        <v>150</v>
      </c>
      <c r="F147" s="77" t="s">
        <v>460</v>
      </c>
      <c r="G147" s="77" t="s">
        <v>464</v>
      </c>
      <c r="H147" s="77" t="s">
        <v>56</v>
      </c>
      <c r="I147" s="78" t="s">
        <v>465</v>
      </c>
      <c r="J147" s="77" t="s">
        <v>466</v>
      </c>
      <c r="K147" s="77" t="s">
        <v>463</v>
      </c>
      <c r="L147" s="71" t="s">
        <v>67</v>
      </c>
      <c r="M147" s="90">
        <v>1200000</v>
      </c>
      <c r="N147" s="74"/>
      <c r="O147" s="74">
        <f t="shared" si="10"/>
        <v>1200000</v>
      </c>
      <c r="P147" s="79">
        <v>1</v>
      </c>
      <c r="Q147" s="74">
        <f t="shared" si="11"/>
        <v>1200000</v>
      </c>
      <c r="R147" s="77" t="s">
        <v>163</v>
      </c>
      <c r="S147" s="78" t="s">
        <v>4342</v>
      </c>
      <c r="T147" s="85" t="s">
        <v>68</v>
      </c>
      <c r="U147" s="80" t="s">
        <v>4521</v>
      </c>
      <c r="V147" s="85" t="s">
        <v>134</v>
      </c>
      <c r="W147" s="85" t="s">
        <v>134</v>
      </c>
    </row>
    <row r="148" spans="1:23" s="48" customFormat="1" ht="60" x14ac:dyDescent="0.25">
      <c r="A148" s="77">
        <v>13101018</v>
      </c>
      <c r="B148" s="77" t="s">
        <v>14</v>
      </c>
      <c r="C148" s="70">
        <v>29</v>
      </c>
      <c r="D148" s="77" t="s">
        <v>63</v>
      </c>
      <c r="E148" s="77" t="s">
        <v>150</v>
      </c>
      <c r="F148" s="77" t="s">
        <v>460</v>
      </c>
      <c r="G148" s="77" t="s">
        <v>467</v>
      </c>
      <c r="H148" s="77" t="s">
        <v>56</v>
      </c>
      <c r="I148" s="78" t="s">
        <v>4522</v>
      </c>
      <c r="J148" s="77" t="s">
        <v>468</v>
      </c>
      <c r="K148" s="77" t="s">
        <v>463</v>
      </c>
      <c r="L148" s="71" t="s">
        <v>67</v>
      </c>
      <c r="M148" s="90">
        <v>65000</v>
      </c>
      <c r="N148" s="74"/>
      <c r="O148" s="74">
        <f t="shared" si="10"/>
        <v>65000</v>
      </c>
      <c r="P148" s="79">
        <v>1</v>
      </c>
      <c r="Q148" s="74">
        <f t="shared" si="11"/>
        <v>65000</v>
      </c>
      <c r="R148" s="77" t="s">
        <v>84</v>
      </c>
      <c r="S148" s="78" t="s">
        <v>4342</v>
      </c>
      <c r="T148" s="85" t="s">
        <v>134</v>
      </c>
      <c r="U148" s="80"/>
      <c r="V148" s="85" t="s">
        <v>134</v>
      </c>
      <c r="W148" s="85" t="s">
        <v>134</v>
      </c>
    </row>
    <row r="149" spans="1:23" s="48" customFormat="1" ht="60" x14ac:dyDescent="0.25">
      <c r="A149" s="77">
        <v>13101018</v>
      </c>
      <c r="B149" s="77" t="s">
        <v>14</v>
      </c>
      <c r="C149" s="70">
        <v>30</v>
      </c>
      <c r="D149" s="77" t="s">
        <v>63</v>
      </c>
      <c r="E149" s="77" t="s">
        <v>150</v>
      </c>
      <c r="F149" s="77" t="s">
        <v>460</v>
      </c>
      <c r="G149" s="77" t="s">
        <v>469</v>
      </c>
      <c r="H149" s="77" t="s">
        <v>58</v>
      </c>
      <c r="I149" s="78" t="s">
        <v>4523</v>
      </c>
      <c r="J149" s="77" t="s">
        <v>4524</v>
      </c>
      <c r="K149" s="77" t="s">
        <v>463</v>
      </c>
      <c r="L149" s="71" t="s">
        <v>67</v>
      </c>
      <c r="M149" s="90">
        <v>120000</v>
      </c>
      <c r="N149" s="74"/>
      <c r="O149" s="74">
        <f t="shared" si="10"/>
        <v>120000</v>
      </c>
      <c r="P149" s="79">
        <v>1</v>
      </c>
      <c r="Q149" s="74">
        <f t="shared" si="11"/>
        <v>120000</v>
      </c>
      <c r="R149" s="77" t="s">
        <v>163</v>
      </c>
      <c r="S149" s="78" t="s">
        <v>4342</v>
      </c>
      <c r="T149" s="85" t="s">
        <v>68</v>
      </c>
      <c r="U149" s="80" t="s">
        <v>4525</v>
      </c>
      <c r="V149" s="85" t="s">
        <v>134</v>
      </c>
      <c r="W149" s="85" t="s">
        <v>134</v>
      </c>
    </row>
    <row r="150" spans="1:23" s="48" customFormat="1" ht="60" x14ac:dyDescent="0.25">
      <c r="A150" s="77">
        <v>13101018</v>
      </c>
      <c r="B150" s="77" t="s">
        <v>14</v>
      </c>
      <c r="C150" s="70">
        <v>31</v>
      </c>
      <c r="D150" s="77" t="s">
        <v>63</v>
      </c>
      <c r="E150" s="77" t="s">
        <v>150</v>
      </c>
      <c r="F150" s="77" t="s">
        <v>460</v>
      </c>
      <c r="G150" s="77" t="s">
        <v>442</v>
      </c>
      <c r="H150" s="77" t="s">
        <v>44</v>
      </c>
      <c r="I150" s="78" t="s">
        <v>4504</v>
      </c>
      <c r="J150" s="77" t="s">
        <v>4505</v>
      </c>
      <c r="K150" s="77" t="s">
        <v>463</v>
      </c>
      <c r="L150" s="71" t="s">
        <v>67</v>
      </c>
      <c r="M150" s="90">
        <v>10000</v>
      </c>
      <c r="N150" s="74"/>
      <c r="O150" s="74">
        <f t="shared" si="10"/>
        <v>10000</v>
      </c>
      <c r="P150" s="79">
        <v>1</v>
      </c>
      <c r="Q150" s="74">
        <f t="shared" si="11"/>
        <v>10000</v>
      </c>
      <c r="R150" s="77" t="s">
        <v>163</v>
      </c>
      <c r="S150" s="78" t="s">
        <v>4342</v>
      </c>
      <c r="T150" s="85" t="s">
        <v>134</v>
      </c>
      <c r="U150" s="80"/>
      <c r="V150" s="85" t="s">
        <v>68</v>
      </c>
      <c r="W150" s="85" t="s">
        <v>134</v>
      </c>
    </row>
    <row r="151" spans="1:23" s="48" customFormat="1" ht="75" x14ac:dyDescent="0.25">
      <c r="A151" s="77">
        <v>13101501</v>
      </c>
      <c r="B151" s="77" t="s">
        <v>14</v>
      </c>
      <c r="C151" s="70">
        <v>32</v>
      </c>
      <c r="D151" s="77" t="s">
        <v>63</v>
      </c>
      <c r="E151" s="77" t="s">
        <v>150</v>
      </c>
      <c r="F151" s="77" t="s">
        <v>341</v>
      </c>
      <c r="G151" s="77" t="s">
        <v>403</v>
      </c>
      <c r="H151" s="77" t="s">
        <v>56</v>
      </c>
      <c r="I151" s="78" t="s">
        <v>470</v>
      </c>
      <c r="J151" s="77" t="s">
        <v>471</v>
      </c>
      <c r="K151" s="77" t="s">
        <v>472</v>
      </c>
      <c r="L151" s="71" t="s">
        <v>67</v>
      </c>
      <c r="M151" s="90">
        <v>52000</v>
      </c>
      <c r="N151" s="74"/>
      <c r="O151" s="74">
        <f t="shared" si="10"/>
        <v>52000</v>
      </c>
      <c r="P151" s="79">
        <v>1</v>
      </c>
      <c r="Q151" s="74">
        <f t="shared" si="11"/>
        <v>52000</v>
      </c>
      <c r="R151" s="77" t="s">
        <v>163</v>
      </c>
      <c r="S151" s="78" t="s">
        <v>4342</v>
      </c>
      <c r="T151" s="85" t="s">
        <v>134</v>
      </c>
      <c r="U151" s="80"/>
      <c r="V151" s="85" t="s">
        <v>134</v>
      </c>
      <c r="W151" s="85" t="s">
        <v>134</v>
      </c>
    </row>
    <row r="152" spans="1:23" s="48" customFormat="1" ht="60" x14ac:dyDescent="0.25">
      <c r="A152" s="77">
        <v>13101501</v>
      </c>
      <c r="B152" s="77" t="s">
        <v>14</v>
      </c>
      <c r="C152" s="70">
        <v>33</v>
      </c>
      <c r="D152" s="77" t="s">
        <v>63</v>
      </c>
      <c r="E152" s="77" t="s">
        <v>150</v>
      </c>
      <c r="F152" s="77" t="s">
        <v>341</v>
      </c>
      <c r="G152" s="77" t="s">
        <v>473</v>
      </c>
      <c r="H152" s="77" t="s">
        <v>56</v>
      </c>
      <c r="I152" s="78" t="s">
        <v>474</v>
      </c>
      <c r="J152" s="77" t="s">
        <v>475</v>
      </c>
      <c r="K152" s="77" t="s">
        <v>472</v>
      </c>
      <c r="L152" s="71" t="s">
        <v>67</v>
      </c>
      <c r="M152" s="90">
        <f>5000*1.2</f>
        <v>6000</v>
      </c>
      <c r="N152" s="74"/>
      <c r="O152" s="74">
        <f t="shared" si="10"/>
        <v>6000</v>
      </c>
      <c r="P152" s="79">
        <v>1</v>
      </c>
      <c r="Q152" s="74">
        <f t="shared" si="11"/>
        <v>6000</v>
      </c>
      <c r="R152" s="77" t="s">
        <v>163</v>
      </c>
      <c r="S152" s="78" t="s">
        <v>4342</v>
      </c>
      <c r="T152" s="85" t="s">
        <v>134</v>
      </c>
      <c r="U152" s="80"/>
      <c r="V152" s="85" t="s">
        <v>134</v>
      </c>
      <c r="W152" s="85" t="s">
        <v>134</v>
      </c>
    </row>
    <row r="153" spans="1:23" s="48" customFormat="1" ht="60" x14ac:dyDescent="0.25">
      <c r="A153" s="77">
        <v>13101501</v>
      </c>
      <c r="B153" s="77" t="s">
        <v>14</v>
      </c>
      <c r="C153" s="70">
        <v>34</v>
      </c>
      <c r="D153" s="77" t="s">
        <v>63</v>
      </c>
      <c r="E153" s="77" t="s">
        <v>150</v>
      </c>
      <c r="F153" s="77" t="s">
        <v>341</v>
      </c>
      <c r="G153" s="77" t="s">
        <v>358</v>
      </c>
      <c r="H153" s="77" t="s">
        <v>56</v>
      </c>
      <c r="I153" s="78" t="s">
        <v>476</v>
      </c>
      <c r="J153" s="77" t="s">
        <v>477</v>
      </c>
      <c r="K153" s="77" t="s">
        <v>472</v>
      </c>
      <c r="L153" s="71" t="s">
        <v>67</v>
      </c>
      <c r="M153" s="90">
        <v>3000000</v>
      </c>
      <c r="N153" s="74"/>
      <c r="O153" s="74">
        <f t="shared" si="10"/>
        <v>3000000</v>
      </c>
      <c r="P153" s="79">
        <v>1</v>
      </c>
      <c r="Q153" s="74">
        <f t="shared" si="11"/>
        <v>3000000</v>
      </c>
      <c r="R153" s="77" t="s">
        <v>84</v>
      </c>
      <c r="S153" s="78" t="s">
        <v>4342</v>
      </c>
      <c r="T153" s="85" t="s">
        <v>68</v>
      </c>
      <c r="U153" s="80" t="s">
        <v>4526</v>
      </c>
      <c r="V153" s="85" t="s">
        <v>134</v>
      </c>
      <c r="W153" s="85" t="s">
        <v>134</v>
      </c>
    </row>
    <row r="154" spans="1:23" s="48" customFormat="1" ht="60.75" thickBot="1" x14ac:dyDescent="0.3">
      <c r="A154" s="77">
        <v>13101501</v>
      </c>
      <c r="B154" s="77" t="s">
        <v>14</v>
      </c>
      <c r="C154" s="70">
        <v>35</v>
      </c>
      <c r="D154" s="77" t="s">
        <v>63</v>
      </c>
      <c r="E154" s="77" t="s">
        <v>150</v>
      </c>
      <c r="F154" s="77" t="s">
        <v>341</v>
      </c>
      <c r="G154" s="77" t="s">
        <v>478</v>
      </c>
      <c r="H154" s="77" t="s">
        <v>56</v>
      </c>
      <c r="I154" s="78" t="s">
        <v>4527</v>
      </c>
      <c r="J154" s="77" t="s">
        <v>4528</v>
      </c>
      <c r="K154" s="77" t="s">
        <v>472</v>
      </c>
      <c r="L154" s="71" t="s">
        <v>67</v>
      </c>
      <c r="M154" s="90">
        <f>350000*1.2</f>
        <v>420000</v>
      </c>
      <c r="N154" s="74"/>
      <c r="O154" s="74">
        <f t="shared" si="10"/>
        <v>420000</v>
      </c>
      <c r="P154" s="79">
        <v>1</v>
      </c>
      <c r="Q154" s="74">
        <f t="shared" si="11"/>
        <v>420000</v>
      </c>
      <c r="R154" s="77" t="s">
        <v>84</v>
      </c>
      <c r="S154" s="78" t="s">
        <v>4342</v>
      </c>
      <c r="T154" s="85" t="s">
        <v>134</v>
      </c>
      <c r="U154" s="80"/>
      <c r="V154" s="85" t="s">
        <v>134</v>
      </c>
      <c r="W154" s="85" t="s">
        <v>134</v>
      </c>
    </row>
    <row r="155" spans="1:23" s="48" customFormat="1" ht="60.75" thickBot="1" x14ac:dyDescent="0.3">
      <c r="A155" s="77">
        <v>13101501</v>
      </c>
      <c r="B155" s="77" t="s">
        <v>14</v>
      </c>
      <c r="C155" s="70">
        <v>36</v>
      </c>
      <c r="D155" s="77" t="s">
        <v>63</v>
      </c>
      <c r="E155" s="77" t="s">
        <v>150</v>
      </c>
      <c r="F155" s="77" t="s">
        <v>341</v>
      </c>
      <c r="G155" s="77" t="s">
        <v>419</v>
      </c>
      <c r="H155" s="77" t="s">
        <v>57</v>
      </c>
      <c r="I155" s="78" t="s">
        <v>479</v>
      </c>
      <c r="J155" s="106" t="s">
        <v>4529</v>
      </c>
      <c r="K155" s="77" t="s">
        <v>472</v>
      </c>
      <c r="L155" s="71" t="s">
        <v>67</v>
      </c>
      <c r="M155" s="90">
        <v>1163500</v>
      </c>
      <c r="N155" s="74"/>
      <c r="O155" s="74">
        <f t="shared" si="10"/>
        <v>1163500</v>
      </c>
      <c r="P155" s="79">
        <v>1</v>
      </c>
      <c r="Q155" s="74">
        <f t="shared" si="11"/>
        <v>1163500</v>
      </c>
      <c r="R155" s="77" t="s">
        <v>163</v>
      </c>
      <c r="S155" s="78" t="s">
        <v>4342</v>
      </c>
      <c r="T155" s="85" t="s">
        <v>68</v>
      </c>
      <c r="U155" s="80" t="s">
        <v>4530</v>
      </c>
      <c r="V155" s="85" t="s">
        <v>134</v>
      </c>
      <c r="W155" s="85" t="s">
        <v>134</v>
      </c>
    </row>
    <row r="156" spans="1:23" s="48" customFormat="1" ht="60" x14ac:dyDescent="0.25">
      <c r="A156" s="77">
        <v>13101501</v>
      </c>
      <c r="B156" s="77" t="s">
        <v>14</v>
      </c>
      <c r="C156" s="70">
        <v>37</v>
      </c>
      <c r="D156" s="77" t="s">
        <v>63</v>
      </c>
      <c r="E156" s="77" t="s">
        <v>150</v>
      </c>
      <c r="F156" s="77" t="s">
        <v>341</v>
      </c>
      <c r="G156" s="77" t="s">
        <v>429</v>
      </c>
      <c r="H156" s="77" t="s">
        <v>59</v>
      </c>
      <c r="I156" s="78" t="s">
        <v>4349</v>
      </c>
      <c r="J156" s="107" t="s">
        <v>4531</v>
      </c>
      <c r="K156" s="77" t="s">
        <v>472</v>
      </c>
      <c r="L156" s="71" t="s">
        <v>67</v>
      </c>
      <c r="M156" s="90">
        <f>110000*1.2</f>
        <v>132000</v>
      </c>
      <c r="N156" s="74"/>
      <c r="O156" s="74">
        <f t="shared" si="10"/>
        <v>132000</v>
      </c>
      <c r="P156" s="79">
        <v>1</v>
      </c>
      <c r="Q156" s="74">
        <f t="shared" si="11"/>
        <v>132000</v>
      </c>
      <c r="R156" s="77" t="s">
        <v>163</v>
      </c>
      <c r="S156" s="78" t="s">
        <v>4342</v>
      </c>
      <c r="T156" s="85" t="s">
        <v>134</v>
      </c>
      <c r="U156" s="80"/>
      <c r="V156" s="85" t="s">
        <v>134</v>
      </c>
      <c r="W156" s="85" t="s">
        <v>134</v>
      </c>
    </row>
    <row r="157" spans="1:23" s="48" customFormat="1" ht="60" x14ac:dyDescent="0.25">
      <c r="A157" s="77">
        <v>13101501</v>
      </c>
      <c r="B157" s="77" t="s">
        <v>14</v>
      </c>
      <c r="C157" s="70">
        <v>38</v>
      </c>
      <c r="D157" s="77" t="s">
        <v>63</v>
      </c>
      <c r="E157" s="77" t="s">
        <v>150</v>
      </c>
      <c r="F157" s="77" t="s">
        <v>480</v>
      </c>
      <c r="G157" s="77" t="s">
        <v>444</v>
      </c>
      <c r="H157" s="77" t="s">
        <v>59</v>
      </c>
      <c r="I157" s="78" t="s">
        <v>481</v>
      </c>
      <c r="J157" s="77" t="s">
        <v>482</v>
      </c>
      <c r="K157" s="77" t="s">
        <v>472</v>
      </c>
      <c r="L157" s="71" t="s">
        <v>67</v>
      </c>
      <c r="M157" s="90">
        <v>250000</v>
      </c>
      <c r="N157" s="74"/>
      <c r="O157" s="74">
        <f t="shared" si="10"/>
        <v>250000</v>
      </c>
      <c r="P157" s="79">
        <v>1</v>
      </c>
      <c r="Q157" s="74">
        <f t="shared" si="11"/>
        <v>250000</v>
      </c>
      <c r="R157" s="77" t="s">
        <v>163</v>
      </c>
      <c r="S157" s="78" t="s">
        <v>4342</v>
      </c>
      <c r="T157" s="85" t="s">
        <v>68</v>
      </c>
      <c r="U157" s="80" t="s">
        <v>4532</v>
      </c>
      <c r="V157" s="85" t="s">
        <v>134</v>
      </c>
      <c r="W157" s="85" t="s">
        <v>134</v>
      </c>
    </row>
    <row r="158" spans="1:23" s="48" customFormat="1" ht="60" x14ac:dyDescent="0.25">
      <c r="A158" s="77">
        <v>13101501</v>
      </c>
      <c r="B158" s="77" t="s">
        <v>14</v>
      </c>
      <c r="C158" s="70">
        <v>39</v>
      </c>
      <c r="D158" s="77" t="s">
        <v>63</v>
      </c>
      <c r="E158" s="77" t="s">
        <v>150</v>
      </c>
      <c r="F158" s="77" t="s">
        <v>341</v>
      </c>
      <c r="G158" s="77" t="s">
        <v>436</v>
      </c>
      <c r="H158" s="77" t="s">
        <v>56</v>
      </c>
      <c r="I158" s="78" t="s">
        <v>437</v>
      </c>
      <c r="J158" s="77" t="s">
        <v>438</v>
      </c>
      <c r="K158" s="77" t="s">
        <v>472</v>
      </c>
      <c r="L158" s="71" t="s">
        <v>67</v>
      </c>
      <c r="M158" s="90">
        <v>481000</v>
      </c>
      <c r="N158" s="74"/>
      <c r="O158" s="74">
        <f t="shared" si="10"/>
        <v>481000</v>
      </c>
      <c r="P158" s="79">
        <v>1</v>
      </c>
      <c r="Q158" s="74">
        <f t="shared" si="11"/>
        <v>481000</v>
      </c>
      <c r="R158" s="77" t="s">
        <v>84</v>
      </c>
      <c r="S158" s="78" t="s">
        <v>4342</v>
      </c>
      <c r="T158" s="85" t="s">
        <v>134</v>
      </c>
      <c r="U158" s="80"/>
      <c r="V158" s="85" t="s">
        <v>134</v>
      </c>
      <c r="W158" s="85" t="s">
        <v>134</v>
      </c>
    </row>
    <row r="159" spans="1:23" s="48" customFormat="1" ht="60" x14ac:dyDescent="0.25">
      <c r="A159" s="77">
        <v>13101501</v>
      </c>
      <c r="B159" s="77" t="s">
        <v>14</v>
      </c>
      <c r="C159" s="70">
        <v>40</v>
      </c>
      <c r="D159" s="77" t="s">
        <v>63</v>
      </c>
      <c r="E159" s="77" t="s">
        <v>150</v>
      </c>
      <c r="F159" s="77" t="s">
        <v>341</v>
      </c>
      <c r="G159" s="77" t="s">
        <v>483</v>
      </c>
      <c r="H159" s="77" t="s">
        <v>58</v>
      </c>
      <c r="I159" s="78" t="s">
        <v>484</v>
      </c>
      <c r="J159" s="77" t="s">
        <v>485</v>
      </c>
      <c r="K159" s="77" t="s">
        <v>472</v>
      </c>
      <c r="L159" s="71" t="s">
        <v>67</v>
      </c>
      <c r="M159" s="90">
        <v>25000</v>
      </c>
      <c r="N159" s="74"/>
      <c r="O159" s="74">
        <f t="shared" si="10"/>
        <v>25000</v>
      </c>
      <c r="P159" s="79">
        <v>1</v>
      </c>
      <c r="Q159" s="74">
        <f t="shared" si="11"/>
        <v>25000</v>
      </c>
      <c r="R159" s="77" t="s">
        <v>84</v>
      </c>
      <c r="S159" s="78" t="s">
        <v>4342</v>
      </c>
      <c r="T159" s="85" t="s">
        <v>68</v>
      </c>
      <c r="U159" s="80" t="s">
        <v>4533</v>
      </c>
      <c r="V159" s="85" t="s">
        <v>134</v>
      </c>
      <c r="W159" s="85" t="s">
        <v>134</v>
      </c>
    </row>
    <row r="160" spans="1:23" s="48" customFormat="1" ht="90" x14ac:dyDescent="0.25">
      <c r="A160" s="77">
        <v>13101501</v>
      </c>
      <c r="B160" s="77" t="s">
        <v>14</v>
      </c>
      <c r="C160" s="70">
        <v>41</v>
      </c>
      <c r="D160" s="77" t="s">
        <v>63</v>
      </c>
      <c r="E160" s="77" t="s">
        <v>150</v>
      </c>
      <c r="F160" s="77" t="s">
        <v>341</v>
      </c>
      <c r="G160" s="77" t="s">
        <v>489</v>
      </c>
      <c r="H160" s="77" t="s">
        <v>56</v>
      </c>
      <c r="I160" s="78" t="s">
        <v>4534</v>
      </c>
      <c r="J160" s="77" t="s">
        <v>4535</v>
      </c>
      <c r="K160" s="77" t="s">
        <v>472</v>
      </c>
      <c r="L160" s="71" t="s">
        <v>67</v>
      </c>
      <c r="M160" s="90">
        <v>35000</v>
      </c>
      <c r="N160" s="74"/>
      <c r="O160" s="74">
        <f t="shared" si="10"/>
        <v>35000</v>
      </c>
      <c r="P160" s="79">
        <v>1</v>
      </c>
      <c r="Q160" s="74">
        <f t="shared" si="11"/>
        <v>35000</v>
      </c>
      <c r="R160" s="77" t="s">
        <v>84</v>
      </c>
      <c r="S160" s="78" t="s">
        <v>4342</v>
      </c>
      <c r="T160" s="85" t="s">
        <v>134</v>
      </c>
      <c r="U160" s="80"/>
      <c r="V160" s="85" t="s">
        <v>134</v>
      </c>
      <c r="W160" s="85" t="s">
        <v>134</v>
      </c>
    </row>
    <row r="161" spans="1:23" s="48" customFormat="1" ht="60" x14ac:dyDescent="0.25">
      <c r="A161" s="77">
        <v>13101501</v>
      </c>
      <c r="B161" s="77" t="s">
        <v>14</v>
      </c>
      <c r="C161" s="70">
        <v>42</v>
      </c>
      <c r="D161" s="77" t="s">
        <v>63</v>
      </c>
      <c r="E161" s="77" t="s">
        <v>150</v>
      </c>
      <c r="F161" s="77" t="s">
        <v>341</v>
      </c>
      <c r="G161" s="77" t="s">
        <v>490</v>
      </c>
      <c r="H161" s="77" t="s">
        <v>56</v>
      </c>
      <c r="I161" s="78" t="s">
        <v>4536</v>
      </c>
      <c r="J161" s="77" t="s">
        <v>4537</v>
      </c>
      <c r="K161" s="77" t="s">
        <v>472</v>
      </c>
      <c r="L161" s="71" t="s">
        <v>67</v>
      </c>
      <c r="M161" s="90">
        <v>260000</v>
      </c>
      <c r="N161" s="74"/>
      <c r="O161" s="74">
        <f t="shared" si="10"/>
        <v>260000</v>
      </c>
      <c r="P161" s="79">
        <v>1</v>
      </c>
      <c r="Q161" s="74">
        <f t="shared" si="11"/>
        <v>260000</v>
      </c>
      <c r="R161" s="77" t="s">
        <v>163</v>
      </c>
      <c r="S161" s="78" t="s">
        <v>4342</v>
      </c>
      <c r="T161" s="85" t="s">
        <v>134</v>
      </c>
      <c r="U161" s="80"/>
      <c r="V161" s="85" t="s">
        <v>134</v>
      </c>
      <c r="W161" s="85" t="s">
        <v>134</v>
      </c>
    </row>
    <row r="162" spans="1:23" s="48" customFormat="1" ht="150" x14ac:dyDescent="0.25">
      <c r="A162" s="77">
        <v>13101501</v>
      </c>
      <c r="B162" s="77" t="s">
        <v>14</v>
      </c>
      <c r="C162" s="70">
        <v>43</v>
      </c>
      <c r="D162" s="77" t="s">
        <v>63</v>
      </c>
      <c r="E162" s="77" t="s">
        <v>150</v>
      </c>
      <c r="F162" s="77" t="s">
        <v>341</v>
      </c>
      <c r="G162" s="77" t="s">
        <v>442</v>
      </c>
      <c r="H162" s="77" t="s">
        <v>44</v>
      </c>
      <c r="I162" s="78" t="s">
        <v>4538</v>
      </c>
      <c r="J162" s="77" t="s">
        <v>4539</v>
      </c>
      <c r="K162" s="77" t="s">
        <v>472</v>
      </c>
      <c r="L162" s="71" t="s">
        <v>67</v>
      </c>
      <c r="M162" s="90">
        <v>14000</v>
      </c>
      <c r="N162" s="74"/>
      <c r="O162" s="74">
        <f t="shared" si="10"/>
        <v>14000</v>
      </c>
      <c r="P162" s="79">
        <v>1</v>
      </c>
      <c r="Q162" s="74">
        <f t="shared" si="11"/>
        <v>14000</v>
      </c>
      <c r="R162" s="77" t="s">
        <v>84</v>
      </c>
      <c r="S162" s="78" t="s">
        <v>4342</v>
      </c>
      <c r="T162" s="85" t="s">
        <v>68</v>
      </c>
      <c r="U162" s="80" t="s">
        <v>4540</v>
      </c>
      <c r="V162" s="85" t="s">
        <v>134</v>
      </c>
      <c r="W162" s="85" t="s">
        <v>134</v>
      </c>
    </row>
    <row r="163" spans="1:23" s="48" customFormat="1" ht="60" x14ac:dyDescent="0.25">
      <c r="A163" s="77">
        <v>13101501</v>
      </c>
      <c r="B163" s="77" t="s">
        <v>14</v>
      </c>
      <c r="C163" s="70">
        <v>44</v>
      </c>
      <c r="D163" s="77" t="s">
        <v>63</v>
      </c>
      <c r="E163" s="77" t="s">
        <v>150</v>
      </c>
      <c r="F163" s="77" t="s">
        <v>491</v>
      </c>
      <c r="G163" s="77" t="s">
        <v>403</v>
      </c>
      <c r="H163" s="77" t="s">
        <v>56</v>
      </c>
      <c r="I163" s="78" t="s">
        <v>492</v>
      </c>
      <c r="J163" s="77" t="s">
        <v>493</v>
      </c>
      <c r="K163" s="77" t="s">
        <v>472</v>
      </c>
      <c r="L163" s="71" t="s">
        <v>67</v>
      </c>
      <c r="M163" s="90">
        <v>186000</v>
      </c>
      <c r="N163" s="74"/>
      <c r="O163" s="74">
        <f t="shared" si="10"/>
        <v>186000</v>
      </c>
      <c r="P163" s="79">
        <v>1</v>
      </c>
      <c r="Q163" s="74">
        <f t="shared" si="11"/>
        <v>186000</v>
      </c>
      <c r="R163" s="77" t="s">
        <v>163</v>
      </c>
      <c r="S163" s="78" t="s">
        <v>4342</v>
      </c>
      <c r="T163" s="85" t="s">
        <v>134</v>
      </c>
      <c r="U163" s="80"/>
      <c r="V163" s="85" t="s">
        <v>134</v>
      </c>
      <c r="W163" s="85" t="s">
        <v>134</v>
      </c>
    </row>
    <row r="164" spans="1:23" s="48" customFormat="1" ht="60" x14ac:dyDescent="0.25">
      <c r="A164" s="77">
        <v>13101501</v>
      </c>
      <c r="B164" s="77" t="s">
        <v>14</v>
      </c>
      <c r="C164" s="70">
        <v>45</v>
      </c>
      <c r="D164" s="77" t="s">
        <v>63</v>
      </c>
      <c r="E164" s="77" t="s">
        <v>150</v>
      </c>
      <c r="F164" s="77" t="s">
        <v>491</v>
      </c>
      <c r="G164" s="77" t="s">
        <v>473</v>
      </c>
      <c r="H164" s="77" t="s">
        <v>56</v>
      </c>
      <c r="I164" s="78" t="s">
        <v>494</v>
      </c>
      <c r="J164" s="77" t="s">
        <v>495</v>
      </c>
      <c r="K164" s="77" t="s">
        <v>472</v>
      </c>
      <c r="L164" s="71" t="s">
        <v>67</v>
      </c>
      <c r="M164" s="90">
        <v>22000</v>
      </c>
      <c r="N164" s="74"/>
      <c r="O164" s="74">
        <f t="shared" si="10"/>
        <v>22000</v>
      </c>
      <c r="P164" s="79">
        <v>1</v>
      </c>
      <c r="Q164" s="74">
        <f t="shared" si="11"/>
        <v>22000</v>
      </c>
      <c r="R164" s="77" t="s">
        <v>163</v>
      </c>
      <c r="S164" s="78" t="s">
        <v>4342</v>
      </c>
      <c r="T164" s="85" t="s">
        <v>68</v>
      </c>
      <c r="U164" s="80" t="s">
        <v>4541</v>
      </c>
      <c r="V164" s="85" t="s">
        <v>134</v>
      </c>
      <c r="W164" s="85" t="s">
        <v>134</v>
      </c>
    </row>
    <row r="165" spans="1:23" s="48" customFormat="1" ht="60" x14ac:dyDescent="0.25">
      <c r="A165" s="77">
        <v>13101501</v>
      </c>
      <c r="B165" s="77" t="s">
        <v>14</v>
      </c>
      <c r="C165" s="70">
        <v>46</v>
      </c>
      <c r="D165" s="77" t="s">
        <v>63</v>
      </c>
      <c r="E165" s="77" t="s">
        <v>150</v>
      </c>
      <c r="F165" s="77" t="s">
        <v>491</v>
      </c>
      <c r="G165" s="77" t="s">
        <v>496</v>
      </c>
      <c r="H165" s="77" t="s">
        <v>57</v>
      </c>
      <c r="I165" s="78" t="s">
        <v>497</v>
      </c>
      <c r="J165" s="77" t="s">
        <v>498</v>
      </c>
      <c r="K165" s="77" t="s">
        <v>472</v>
      </c>
      <c r="L165" s="71" t="s">
        <v>67</v>
      </c>
      <c r="M165" s="90">
        <f>40000*1.2</f>
        <v>48000</v>
      </c>
      <c r="N165" s="74"/>
      <c r="O165" s="74">
        <f t="shared" si="10"/>
        <v>48000</v>
      </c>
      <c r="P165" s="79">
        <v>1</v>
      </c>
      <c r="Q165" s="74">
        <f t="shared" si="11"/>
        <v>48000</v>
      </c>
      <c r="R165" s="77" t="s">
        <v>163</v>
      </c>
      <c r="S165" s="78" t="s">
        <v>4342</v>
      </c>
      <c r="T165" s="85" t="s">
        <v>134</v>
      </c>
      <c r="U165" s="80"/>
      <c r="V165" s="85" t="s">
        <v>134</v>
      </c>
      <c r="W165" s="85" t="s">
        <v>134</v>
      </c>
    </row>
    <row r="166" spans="1:23" s="48" customFormat="1" ht="60" x14ac:dyDescent="0.25">
      <c r="A166" s="77">
        <v>13101501</v>
      </c>
      <c r="B166" s="77" t="s">
        <v>14</v>
      </c>
      <c r="C166" s="70">
        <v>47</v>
      </c>
      <c r="D166" s="77" t="s">
        <v>63</v>
      </c>
      <c r="E166" s="77" t="s">
        <v>150</v>
      </c>
      <c r="F166" s="77" t="s">
        <v>491</v>
      </c>
      <c r="G166" s="77" t="s">
        <v>483</v>
      </c>
      <c r="H166" s="77" t="s">
        <v>58</v>
      </c>
      <c r="I166" s="78" t="s">
        <v>499</v>
      </c>
      <c r="J166" s="77" t="s">
        <v>500</v>
      </c>
      <c r="K166" s="77" t="s">
        <v>472</v>
      </c>
      <c r="L166" s="71" t="s">
        <v>67</v>
      </c>
      <c r="M166" s="90">
        <f>30000*1.2</f>
        <v>36000</v>
      </c>
      <c r="N166" s="74"/>
      <c r="O166" s="74">
        <f t="shared" si="10"/>
        <v>36000</v>
      </c>
      <c r="P166" s="79">
        <v>1</v>
      </c>
      <c r="Q166" s="74">
        <f t="shared" si="11"/>
        <v>36000</v>
      </c>
      <c r="R166" s="77" t="s">
        <v>163</v>
      </c>
      <c r="S166" s="78" t="s">
        <v>4342</v>
      </c>
      <c r="T166" s="85" t="s">
        <v>134</v>
      </c>
      <c r="U166" s="80"/>
      <c r="V166" s="85" t="s">
        <v>134</v>
      </c>
      <c r="W166" s="85" t="s">
        <v>134</v>
      </c>
    </row>
    <row r="167" spans="1:23" s="48" customFormat="1" ht="60" x14ac:dyDescent="0.25">
      <c r="A167" s="77">
        <v>13101501</v>
      </c>
      <c r="B167" s="77" t="s">
        <v>14</v>
      </c>
      <c r="C167" s="70">
        <v>48</v>
      </c>
      <c r="D167" s="77" t="s">
        <v>63</v>
      </c>
      <c r="E167" s="77" t="s">
        <v>150</v>
      </c>
      <c r="F167" s="77" t="s">
        <v>504</v>
      </c>
      <c r="G167" s="77" t="s">
        <v>403</v>
      </c>
      <c r="H167" s="77" t="s">
        <v>56</v>
      </c>
      <c r="I167" s="78" t="s">
        <v>505</v>
      </c>
      <c r="J167" s="77" t="s">
        <v>506</v>
      </c>
      <c r="K167" s="77" t="s">
        <v>472</v>
      </c>
      <c r="L167" s="71" t="s">
        <v>67</v>
      </c>
      <c r="M167" s="90">
        <v>102000</v>
      </c>
      <c r="N167" s="74"/>
      <c r="O167" s="74">
        <f t="shared" si="10"/>
        <v>102000</v>
      </c>
      <c r="P167" s="79">
        <v>1</v>
      </c>
      <c r="Q167" s="74">
        <f t="shared" si="11"/>
        <v>102000</v>
      </c>
      <c r="R167" s="77" t="s">
        <v>163</v>
      </c>
      <c r="S167" s="78" t="s">
        <v>4342</v>
      </c>
      <c r="T167" s="85" t="s">
        <v>134</v>
      </c>
      <c r="U167" s="80"/>
      <c r="V167" s="85" t="s">
        <v>134</v>
      </c>
      <c r="W167" s="85" t="s">
        <v>134</v>
      </c>
    </row>
    <row r="168" spans="1:23" s="48" customFormat="1" ht="60" x14ac:dyDescent="0.25">
      <c r="A168" s="77">
        <v>13101501</v>
      </c>
      <c r="B168" s="77" t="s">
        <v>14</v>
      </c>
      <c r="C168" s="70">
        <v>49</v>
      </c>
      <c r="D168" s="77" t="s">
        <v>63</v>
      </c>
      <c r="E168" s="77" t="s">
        <v>150</v>
      </c>
      <c r="F168" s="77" t="s">
        <v>504</v>
      </c>
      <c r="G168" s="77" t="s">
        <v>507</v>
      </c>
      <c r="H168" s="77" t="s">
        <v>56</v>
      </c>
      <c r="I168" s="78" t="s">
        <v>508</v>
      </c>
      <c r="J168" s="77" t="s">
        <v>506</v>
      </c>
      <c r="K168" s="77" t="s">
        <v>472</v>
      </c>
      <c r="L168" s="71" t="s">
        <v>67</v>
      </c>
      <c r="M168" s="90">
        <v>145000</v>
      </c>
      <c r="N168" s="74"/>
      <c r="O168" s="74">
        <f t="shared" si="10"/>
        <v>145000</v>
      </c>
      <c r="P168" s="79">
        <v>1</v>
      </c>
      <c r="Q168" s="74">
        <f t="shared" si="11"/>
        <v>145000</v>
      </c>
      <c r="R168" s="77" t="s">
        <v>84</v>
      </c>
      <c r="S168" s="78" t="s">
        <v>4342</v>
      </c>
      <c r="T168" s="85" t="s">
        <v>68</v>
      </c>
      <c r="U168" s="80" t="s">
        <v>4542</v>
      </c>
      <c r="V168" s="85" t="s">
        <v>68</v>
      </c>
      <c r="W168" s="85" t="s">
        <v>134</v>
      </c>
    </row>
    <row r="169" spans="1:23" s="48" customFormat="1" ht="60" x14ac:dyDescent="0.25">
      <c r="A169" s="77">
        <v>13101501</v>
      </c>
      <c r="B169" s="77" t="s">
        <v>14</v>
      </c>
      <c r="C169" s="70">
        <v>50</v>
      </c>
      <c r="D169" s="77" t="s">
        <v>63</v>
      </c>
      <c r="E169" s="77" t="s">
        <v>150</v>
      </c>
      <c r="F169" s="77" t="s">
        <v>504</v>
      </c>
      <c r="G169" s="77" t="s">
        <v>473</v>
      </c>
      <c r="H169" s="77" t="s">
        <v>56</v>
      </c>
      <c r="I169" s="78" t="s">
        <v>509</v>
      </c>
      <c r="J169" s="77" t="s">
        <v>506</v>
      </c>
      <c r="K169" s="77" t="s">
        <v>472</v>
      </c>
      <c r="L169" s="71" t="s">
        <v>67</v>
      </c>
      <c r="M169" s="90">
        <f>5000*1.2</f>
        <v>6000</v>
      </c>
      <c r="N169" s="74"/>
      <c r="O169" s="74">
        <f t="shared" si="10"/>
        <v>6000</v>
      </c>
      <c r="P169" s="79">
        <v>1</v>
      </c>
      <c r="Q169" s="74">
        <f t="shared" si="11"/>
        <v>6000</v>
      </c>
      <c r="R169" s="77" t="s">
        <v>163</v>
      </c>
      <c r="S169" s="78" t="s">
        <v>4342</v>
      </c>
      <c r="T169" s="85" t="s">
        <v>134</v>
      </c>
      <c r="U169" s="80"/>
      <c r="V169" s="85" t="s">
        <v>134</v>
      </c>
      <c r="W169" s="85" t="s">
        <v>134</v>
      </c>
    </row>
    <row r="170" spans="1:23" s="48" customFormat="1" ht="60" x14ac:dyDescent="0.25">
      <c r="A170" s="77">
        <v>13101501</v>
      </c>
      <c r="B170" s="77" t="s">
        <v>14</v>
      </c>
      <c r="C170" s="70">
        <v>51</v>
      </c>
      <c r="D170" s="77" t="s">
        <v>63</v>
      </c>
      <c r="E170" s="77" t="s">
        <v>150</v>
      </c>
      <c r="F170" s="77" t="s">
        <v>504</v>
      </c>
      <c r="G170" s="77" t="s">
        <v>483</v>
      </c>
      <c r="H170" s="77" t="s">
        <v>58</v>
      </c>
      <c r="I170" s="78" t="s">
        <v>510</v>
      </c>
      <c r="J170" s="77" t="s">
        <v>506</v>
      </c>
      <c r="K170" s="77" t="s">
        <v>472</v>
      </c>
      <c r="L170" s="71" t="s">
        <v>67</v>
      </c>
      <c r="M170" s="90">
        <f>15000*1.2</f>
        <v>18000</v>
      </c>
      <c r="N170" s="74"/>
      <c r="O170" s="74">
        <f t="shared" si="10"/>
        <v>18000</v>
      </c>
      <c r="P170" s="79">
        <v>1</v>
      </c>
      <c r="Q170" s="74">
        <f t="shared" si="11"/>
        <v>18000</v>
      </c>
      <c r="R170" s="77" t="s">
        <v>84</v>
      </c>
      <c r="S170" s="78" t="s">
        <v>4342</v>
      </c>
      <c r="T170" s="85" t="s">
        <v>134</v>
      </c>
      <c r="U170" s="80"/>
      <c r="V170" s="85" t="s">
        <v>68</v>
      </c>
      <c r="W170" s="85" t="s">
        <v>134</v>
      </c>
    </row>
    <row r="171" spans="1:23" s="48" customFormat="1" ht="60" x14ac:dyDescent="0.25">
      <c r="A171" s="77">
        <v>13101501</v>
      </c>
      <c r="B171" s="77" t="s">
        <v>14</v>
      </c>
      <c r="C171" s="70">
        <v>52</v>
      </c>
      <c r="D171" s="77" t="s">
        <v>63</v>
      </c>
      <c r="E171" s="77" t="s">
        <v>150</v>
      </c>
      <c r="F171" s="77" t="s">
        <v>504</v>
      </c>
      <c r="G171" s="77" t="s">
        <v>511</v>
      </c>
      <c r="H171" s="77" t="s">
        <v>56</v>
      </c>
      <c r="I171" s="78" t="s">
        <v>400</v>
      </c>
      <c r="J171" s="77" t="s">
        <v>401</v>
      </c>
      <c r="K171" s="77" t="s">
        <v>472</v>
      </c>
      <c r="L171" s="71" t="s">
        <v>67</v>
      </c>
      <c r="M171" s="90">
        <v>40000</v>
      </c>
      <c r="N171" s="74"/>
      <c r="O171" s="74">
        <f t="shared" si="10"/>
        <v>40000</v>
      </c>
      <c r="P171" s="79">
        <v>1</v>
      </c>
      <c r="Q171" s="74">
        <f t="shared" si="11"/>
        <v>40000</v>
      </c>
      <c r="R171" s="77" t="s">
        <v>163</v>
      </c>
      <c r="S171" s="78" t="s">
        <v>4342</v>
      </c>
      <c r="T171" s="85" t="s">
        <v>134</v>
      </c>
      <c r="U171" s="80"/>
      <c r="V171" s="85" t="s">
        <v>134</v>
      </c>
      <c r="W171" s="85" t="s">
        <v>134</v>
      </c>
    </row>
    <row r="172" spans="1:23" s="48" customFormat="1" ht="60" x14ac:dyDescent="0.25">
      <c r="A172" s="77">
        <v>13101501</v>
      </c>
      <c r="B172" s="77" t="s">
        <v>14</v>
      </c>
      <c r="C172" s="70">
        <v>53</v>
      </c>
      <c r="D172" s="77" t="s">
        <v>63</v>
      </c>
      <c r="E172" s="77" t="s">
        <v>150</v>
      </c>
      <c r="F172" s="77" t="s">
        <v>504</v>
      </c>
      <c r="G172" s="77" t="s">
        <v>512</v>
      </c>
      <c r="H172" s="77" t="s">
        <v>56</v>
      </c>
      <c r="I172" s="78" t="s">
        <v>513</v>
      </c>
      <c r="J172" s="77" t="s">
        <v>4543</v>
      </c>
      <c r="K172" s="77" t="s">
        <v>472</v>
      </c>
      <c r="L172" s="71" t="s">
        <v>67</v>
      </c>
      <c r="M172" s="90">
        <v>25000</v>
      </c>
      <c r="N172" s="74"/>
      <c r="O172" s="74">
        <f t="shared" si="10"/>
        <v>25000</v>
      </c>
      <c r="P172" s="79">
        <v>1</v>
      </c>
      <c r="Q172" s="74">
        <f t="shared" si="11"/>
        <v>25000</v>
      </c>
      <c r="R172" s="77" t="s">
        <v>163</v>
      </c>
      <c r="S172" s="78" t="s">
        <v>4342</v>
      </c>
      <c r="T172" s="85" t="s">
        <v>134</v>
      </c>
      <c r="U172" s="80"/>
      <c r="V172" s="85" t="s">
        <v>134</v>
      </c>
      <c r="W172" s="85" t="s">
        <v>134</v>
      </c>
    </row>
    <row r="173" spans="1:23" s="48" customFormat="1" ht="90" x14ac:dyDescent="0.25">
      <c r="A173" s="77">
        <v>13101021</v>
      </c>
      <c r="B173" s="77" t="s">
        <v>14</v>
      </c>
      <c r="C173" s="70">
        <v>54</v>
      </c>
      <c r="D173" s="77" t="s">
        <v>63</v>
      </c>
      <c r="E173" s="77" t="s">
        <v>150</v>
      </c>
      <c r="F173" s="77" t="s">
        <v>514</v>
      </c>
      <c r="G173" s="77" t="s">
        <v>512</v>
      </c>
      <c r="H173" s="77" t="s">
        <v>59</v>
      </c>
      <c r="I173" s="78" t="s">
        <v>515</v>
      </c>
      <c r="J173" s="77" t="s">
        <v>516</v>
      </c>
      <c r="K173" s="77" t="s">
        <v>517</v>
      </c>
      <c r="L173" s="71" t="s">
        <v>67</v>
      </c>
      <c r="M173" s="90">
        <v>250000</v>
      </c>
      <c r="N173" s="74"/>
      <c r="O173" s="74">
        <f t="shared" si="10"/>
        <v>250000</v>
      </c>
      <c r="P173" s="79">
        <v>1</v>
      </c>
      <c r="Q173" s="74">
        <f t="shared" si="11"/>
        <v>250000</v>
      </c>
      <c r="R173" s="77" t="s">
        <v>84</v>
      </c>
      <c r="S173" s="78" t="s">
        <v>4342</v>
      </c>
      <c r="T173" s="85" t="s">
        <v>68</v>
      </c>
      <c r="U173" s="80" t="s">
        <v>4544</v>
      </c>
      <c r="V173" s="85" t="s">
        <v>134</v>
      </c>
      <c r="W173" s="85" t="s">
        <v>134</v>
      </c>
    </row>
    <row r="174" spans="1:23" s="48" customFormat="1" ht="60" x14ac:dyDescent="0.25">
      <c r="A174" s="77">
        <v>13101021</v>
      </c>
      <c r="B174" s="77" t="s">
        <v>14</v>
      </c>
      <c r="C174" s="70">
        <v>55</v>
      </c>
      <c r="D174" s="77" t="s">
        <v>63</v>
      </c>
      <c r="E174" s="77" t="s">
        <v>150</v>
      </c>
      <c r="F174" s="77" t="s">
        <v>514</v>
      </c>
      <c r="G174" s="77" t="s">
        <v>444</v>
      </c>
      <c r="H174" s="77" t="s">
        <v>59</v>
      </c>
      <c r="I174" s="78" t="s">
        <v>518</v>
      </c>
      <c r="J174" s="77" t="s">
        <v>519</v>
      </c>
      <c r="K174" s="77" t="s">
        <v>517</v>
      </c>
      <c r="L174" s="71" t="s">
        <v>67</v>
      </c>
      <c r="M174" s="90">
        <v>76800</v>
      </c>
      <c r="N174" s="74"/>
      <c r="O174" s="74">
        <f t="shared" si="10"/>
        <v>76800</v>
      </c>
      <c r="P174" s="79">
        <v>1</v>
      </c>
      <c r="Q174" s="74">
        <f t="shared" si="11"/>
        <v>76800</v>
      </c>
      <c r="R174" s="77" t="s">
        <v>163</v>
      </c>
      <c r="S174" s="78" t="s">
        <v>4342</v>
      </c>
      <c r="T174" s="85" t="s">
        <v>134</v>
      </c>
      <c r="U174" s="80"/>
      <c r="V174" s="85" t="s">
        <v>134</v>
      </c>
      <c r="W174" s="85" t="s">
        <v>134</v>
      </c>
    </row>
    <row r="175" spans="1:23" s="48" customFormat="1" ht="60" x14ac:dyDescent="0.25">
      <c r="A175" s="77">
        <v>13101021</v>
      </c>
      <c r="B175" s="77" t="s">
        <v>14</v>
      </c>
      <c r="C175" s="70">
        <v>56</v>
      </c>
      <c r="D175" s="77" t="s">
        <v>63</v>
      </c>
      <c r="E175" s="77" t="s">
        <v>150</v>
      </c>
      <c r="F175" s="77" t="s">
        <v>514</v>
      </c>
      <c r="G175" s="77" t="s">
        <v>442</v>
      </c>
      <c r="H175" s="77" t="s">
        <v>44</v>
      </c>
      <c r="I175" s="78" t="s">
        <v>4504</v>
      </c>
      <c r="J175" s="77" t="s">
        <v>4505</v>
      </c>
      <c r="K175" s="77" t="s">
        <v>517</v>
      </c>
      <c r="L175" s="71" t="s">
        <v>67</v>
      </c>
      <c r="M175" s="90">
        <v>10000</v>
      </c>
      <c r="N175" s="74"/>
      <c r="O175" s="74">
        <f t="shared" si="10"/>
        <v>10000</v>
      </c>
      <c r="P175" s="79">
        <v>1</v>
      </c>
      <c r="Q175" s="74">
        <f t="shared" si="11"/>
        <v>10000</v>
      </c>
      <c r="R175" s="77" t="s">
        <v>163</v>
      </c>
      <c r="S175" s="78" t="s">
        <v>4342</v>
      </c>
      <c r="T175" s="85" t="s">
        <v>134</v>
      </c>
      <c r="U175" s="80"/>
      <c r="V175" s="85" t="s">
        <v>134</v>
      </c>
      <c r="W175" s="85" t="s">
        <v>134</v>
      </c>
    </row>
    <row r="176" spans="1:23" s="48" customFormat="1" ht="90" x14ac:dyDescent="0.25">
      <c r="A176" s="77">
        <v>13101022</v>
      </c>
      <c r="B176" s="77" t="s">
        <v>14</v>
      </c>
      <c r="C176" s="70">
        <v>57</v>
      </c>
      <c r="D176" s="77" t="s">
        <v>63</v>
      </c>
      <c r="E176" s="77" t="s">
        <v>150</v>
      </c>
      <c r="F176" s="77" t="s">
        <v>339</v>
      </c>
      <c r="G176" s="77" t="s">
        <v>403</v>
      </c>
      <c r="H176" s="77" t="s">
        <v>56</v>
      </c>
      <c r="I176" s="78" t="s">
        <v>520</v>
      </c>
      <c r="J176" s="77" t="s">
        <v>521</v>
      </c>
      <c r="K176" s="77" t="s">
        <v>522</v>
      </c>
      <c r="L176" s="71" t="s">
        <v>67</v>
      </c>
      <c r="M176" s="90">
        <v>1140000</v>
      </c>
      <c r="N176" s="74"/>
      <c r="O176" s="74">
        <f t="shared" si="10"/>
        <v>1140000</v>
      </c>
      <c r="P176" s="79">
        <v>1</v>
      </c>
      <c r="Q176" s="74">
        <f t="shared" si="11"/>
        <v>1140000</v>
      </c>
      <c r="R176" s="77" t="s">
        <v>84</v>
      </c>
      <c r="S176" s="78" t="s">
        <v>4342</v>
      </c>
      <c r="T176" s="85" t="s">
        <v>68</v>
      </c>
      <c r="U176" s="80" t="s">
        <v>4545</v>
      </c>
      <c r="V176" s="85" t="s">
        <v>134</v>
      </c>
      <c r="W176" s="85" t="s">
        <v>134</v>
      </c>
    </row>
    <row r="177" spans="1:23" s="48" customFormat="1" ht="60" x14ac:dyDescent="0.25">
      <c r="A177" s="77">
        <v>13101022</v>
      </c>
      <c r="B177" s="77" t="s">
        <v>14</v>
      </c>
      <c r="C177" s="70">
        <v>58</v>
      </c>
      <c r="D177" s="77" t="s">
        <v>63</v>
      </c>
      <c r="E177" s="77" t="s">
        <v>150</v>
      </c>
      <c r="F177" s="77" t="s">
        <v>339</v>
      </c>
      <c r="G177" s="77" t="s">
        <v>523</v>
      </c>
      <c r="H177" s="77" t="s">
        <v>56</v>
      </c>
      <c r="I177" s="78" t="s">
        <v>524</v>
      </c>
      <c r="J177" s="77" t="s">
        <v>521</v>
      </c>
      <c r="K177" s="77" t="s">
        <v>522</v>
      </c>
      <c r="L177" s="71" t="s">
        <v>67</v>
      </c>
      <c r="M177" s="90">
        <v>100000</v>
      </c>
      <c r="N177" s="74"/>
      <c r="O177" s="74">
        <f t="shared" si="10"/>
        <v>100000</v>
      </c>
      <c r="P177" s="79">
        <v>1</v>
      </c>
      <c r="Q177" s="74">
        <f t="shared" si="11"/>
        <v>100000</v>
      </c>
      <c r="R177" s="77" t="s">
        <v>84</v>
      </c>
      <c r="S177" s="78" t="s">
        <v>4342</v>
      </c>
      <c r="T177" s="85" t="s">
        <v>134</v>
      </c>
      <c r="U177" s="80"/>
      <c r="V177" s="85" t="s">
        <v>134</v>
      </c>
      <c r="W177" s="85" t="s">
        <v>134</v>
      </c>
    </row>
    <row r="178" spans="1:23" s="48" customFormat="1" ht="60" x14ac:dyDescent="0.25">
      <c r="A178" s="77">
        <v>13101022</v>
      </c>
      <c r="B178" s="77" t="s">
        <v>14</v>
      </c>
      <c r="C178" s="70">
        <v>59</v>
      </c>
      <c r="D178" s="77" t="s">
        <v>63</v>
      </c>
      <c r="E178" s="77" t="s">
        <v>150</v>
      </c>
      <c r="F178" s="77" t="s">
        <v>339</v>
      </c>
      <c r="G178" s="77" t="s">
        <v>525</v>
      </c>
      <c r="H178" s="77" t="s">
        <v>56</v>
      </c>
      <c r="I178" s="78" t="s">
        <v>526</v>
      </c>
      <c r="J178" s="77" t="s">
        <v>4546</v>
      </c>
      <c r="K178" s="77" t="s">
        <v>522</v>
      </c>
      <c r="L178" s="71" t="s">
        <v>67</v>
      </c>
      <c r="M178" s="90">
        <v>1500000</v>
      </c>
      <c r="N178" s="74"/>
      <c r="O178" s="74">
        <f t="shared" si="10"/>
        <v>1500000</v>
      </c>
      <c r="P178" s="79">
        <v>1</v>
      </c>
      <c r="Q178" s="74">
        <f t="shared" si="11"/>
        <v>1500000</v>
      </c>
      <c r="R178" s="77" t="s">
        <v>163</v>
      </c>
      <c r="S178" s="78" t="s">
        <v>4342</v>
      </c>
      <c r="T178" s="85" t="s">
        <v>68</v>
      </c>
      <c r="U178" s="80" t="s">
        <v>4547</v>
      </c>
      <c r="V178" s="85" t="s">
        <v>134</v>
      </c>
      <c r="W178" s="85" t="s">
        <v>134</v>
      </c>
    </row>
    <row r="179" spans="1:23" s="48" customFormat="1" ht="90" x14ac:dyDescent="0.25">
      <c r="A179" s="77">
        <v>13101022</v>
      </c>
      <c r="B179" s="77" t="s">
        <v>14</v>
      </c>
      <c r="C179" s="70">
        <v>60</v>
      </c>
      <c r="D179" s="77" t="s">
        <v>63</v>
      </c>
      <c r="E179" s="77" t="s">
        <v>150</v>
      </c>
      <c r="F179" s="77" t="s">
        <v>339</v>
      </c>
      <c r="G179" s="77" t="s">
        <v>473</v>
      </c>
      <c r="H179" s="77" t="s">
        <v>56</v>
      </c>
      <c r="I179" s="78" t="s">
        <v>527</v>
      </c>
      <c r="J179" s="77" t="s">
        <v>521</v>
      </c>
      <c r="K179" s="77" t="s">
        <v>522</v>
      </c>
      <c r="L179" s="71" t="s">
        <v>67</v>
      </c>
      <c r="M179" s="90">
        <v>54620</v>
      </c>
      <c r="N179" s="74"/>
      <c r="O179" s="74">
        <f t="shared" si="10"/>
        <v>54620</v>
      </c>
      <c r="P179" s="79">
        <v>1</v>
      </c>
      <c r="Q179" s="74">
        <f t="shared" si="11"/>
        <v>54620</v>
      </c>
      <c r="R179" s="77" t="s">
        <v>163</v>
      </c>
      <c r="S179" s="78" t="s">
        <v>4342</v>
      </c>
      <c r="T179" s="85" t="s">
        <v>134</v>
      </c>
      <c r="U179" s="80"/>
      <c r="V179" s="85" t="s">
        <v>134</v>
      </c>
      <c r="W179" s="85" t="s">
        <v>134</v>
      </c>
    </row>
    <row r="180" spans="1:23" s="48" customFormat="1" ht="60" x14ac:dyDescent="0.25">
      <c r="A180" s="77">
        <v>13101022</v>
      </c>
      <c r="B180" s="77" t="s">
        <v>14</v>
      </c>
      <c r="C180" s="70">
        <v>61</v>
      </c>
      <c r="D180" s="77" t="s">
        <v>63</v>
      </c>
      <c r="E180" s="77" t="s">
        <v>150</v>
      </c>
      <c r="F180" s="77" t="s">
        <v>339</v>
      </c>
      <c r="G180" s="77" t="s">
        <v>483</v>
      </c>
      <c r="H180" s="77" t="s">
        <v>58</v>
      </c>
      <c r="I180" s="78" t="s">
        <v>528</v>
      </c>
      <c r="J180" s="77" t="s">
        <v>529</v>
      </c>
      <c r="K180" s="77" t="s">
        <v>522</v>
      </c>
      <c r="L180" s="71" t="s">
        <v>67</v>
      </c>
      <c r="M180" s="90">
        <f>50000*1.2</f>
        <v>60000</v>
      </c>
      <c r="N180" s="74"/>
      <c r="O180" s="74">
        <f t="shared" si="10"/>
        <v>60000</v>
      </c>
      <c r="P180" s="79">
        <v>1</v>
      </c>
      <c r="Q180" s="74">
        <f t="shared" si="11"/>
        <v>60000</v>
      </c>
      <c r="R180" s="77" t="s">
        <v>163</v>
      </c>
      <c r="S180" s="78" t="s">
        <v>4342</v>
      </c>
      <c r="T180" s="85" t="s">
        <v>134</v>
      </c>
      <c r="U180" s="80"/>
      <c r="V180" s="85" t="s">
        <v>134</v>
      </c>
      <c r="W180" s="85" t="s">
        <v>134</v>
      </c>
    </row>
    <row r="181" spans="1:23" s="48" customFormat="1" ht="60" x14ac:dyDescent="0.25">
      <c r="A181" s="77">
        <v>13101022</v>
      </c>
      <c r="B181" s="77" t="s">
        <v>14</v>
      </c>
      <c r="C181" s="70">
        <v>62</v>
      </c>
      <c r="D181" s="77" t="s">
        <v>63</v>
      </c>
      <c r="E181" s="77" t="s">
        <v>150</v>
      </c>
      <c r="F181" s="77" t="s">
        <v>339</v>
      </c>
      <c r="G181" s="77" t="s">
        <v>429</v>
      </c>
      <c r="H181" s="77" t="s">
        <v>59</v>
      </c>
      <c r="I181" s="78" t="s">
        <v>530</v>
      </c>
      <c r="J181" s="77" t="s">
        <v>531</v>
      </c>
      <c r="K181" s="77" t="s">
        <v>522</v>
      </c>
      <c r="L181" s="71" t="s">
        <v>67</v>
      </c>
      <c r="M181" s="90">
        <f>102050*1.2</f>
        <v>122460</v>
      </c>
      <c r="N181" s="74"/>
      <c r="O181" s="74">
        <f t="shared" si="10"/>
        <v>122460</v>
      </c>
      <c r="P181" s="79">
        <v>1</v>
      </c>
      <c r="Q181" s="74">
        <f t="shared" si="11"/>
        <v>122460</v>
      </c>
      <c r="R181" s="77" t="s">
        <v>84</v>
      </c>
      <c r="S181" s="78" t="s">
        <v>4342</v>
      </c>
      <c r="T181" s="85" t="s">
        <v>134</v>
      </c>
      <c r="U181" s="80"/>
      <c r="V181" s="85" t="s">
        <v>134</v>
      </c>
      <c r="W181" s="85" t="s">
        <v>134</v>
      </c>
    </row>
    <row r="182" spans="1:23" s="48" customFormat="1" ht="60" x14ac:dyDescent="0.25">
      <c r="A182" s="77">
        <v>13101022</v>
      </c>
      <c r="B182" s="77" t="s">
        <v>14</v>
      </c>
      <c r="C182" s="70">
        <v>63</v>
      </c>
      <c r="D182" s="77" t="s">
        <v>63</v>
      </c>
      <c r="E182" s="77" t="s">
        <v>150</v>
      </c>
      <c r="F182" s="77" t="s">
        <v>339</v>
      </c>
      <c r="G182" s="77" t="s">
        <v>432</v>
      </c>
      <c r="H182" s="77" t="s">
        <v>59</v>
      </c>
      <c r="I182" s="78" t="s">
        <v>532</v>
      </c>
      <c r="J182" s="77" t="s">
        <v>531</v>
      </c>
      <c r="K182" s="77" t="s">
        <v>522</v>
      </c>
      <c r="L182" s="71" t="s">
        <v>67</v>
      </c>
      <c r="M182" s="90">
        <v>285920</v>
      </c>
      <c r="N182" s="74"/>
      <c r="O182" s="74">
        <f t="shared" si="10"/>
        <v>285920</v>
      </c>
      <c r="P182" s="79">
        <v>1</v>
      </c>
      <c r="Q182" s="74">
        <f t="shared" si="11"/>
        <v>285920</v>
      </c>
      <c r="R182" s="77" t="s">
        <v>84</v>
      </c>
      <c r="S182" s="78" t="s">
        <v>4342</v>
      </c>
      <c r="T182" s="85" t="s">
        <v>134</v>
      </c>
      <c r="U182" s="80"/>
      <c r="V182" s="85" t="s">
        <v>68</v>
      </c>
      <c r="W182" s="85" t="s">
        <v>134</v>
      </c>
    </row>
    <row r="183" spans="1:23" s="48" customFormat="1" ht="60" x14ac:dyDescent="0.25">
      <c r="A183" s="77">
        <v>13101022</v>
      </c>
      <c r="B183" s="77" t="s">
        <v>14</v>
      </c>
      <c r="C183" s="70">
        <v>64</v>
      </c>
      <c r="D183" s="77" t="s">
        <v>63</v>
      </c>
      <c r="E183" s="77" t="s">
        <v>150</v>
      </c>
      <c r="F183" s="77" t="s">
        <v>339</v>
      </c>
      <c r="G183" s="77" t="s">
        <v>436</v>
      </c>
      <c r="H183" s="77" t="s">
        <v>56</v>
      </c>
      <c r="I183" s="78" t="s">
        <v>437</v>
      </c>
      <c r="J183" s="77" t="s">
        <v>438</v>
      </c>
      <c r="K183" s="77" t="s">
        <v>522</v>
      </c>
      <c r="L183" s="71" t="s">
        <v>67</v>
      </c>
      <c r="M183" s="90">
        <f>250000*1.2</f>
        <v>300000</v>
      </c>
      <c r="N183" s="74"/>
      <c r="O183" s="74">
        <f t="shared" si="10"/>
        <v>300000</v>
      </c>
      <c r="P183" s="79">
        <v>1</v>
      </c>
      <c r="Q183" s="74">
        <f t="shared" si="11"/>
        <v>300000</v>
      </c>
      <c r="R183" s="77" t="s">
        <v>163</v>
      </c>
      <c r="S183" s="78" t="s">
        <v>4342</v>
      </c>
      <c r="T183" s="85" t="s">
        <v>134</v>
      </c>
      <c r="U183" s="80"/>
      <c r="V183" s="85" t="s">
        <v>134</v>
      </c>
      <c r="W183" s="85" t="s">
        <v>134</v>
      </c>
    </row>
    <row r="184" spans="1:23" s="48" customFormat="1" ht="75" x14ac:dyDescent="0.25">
      <c r="A184" s="77">
        <v>13101022</v>
      </c>
      <c r="B184" s="77" t="s">
        <v>14</v>
      </c>
      <c r="C184" s="70">
        <v>65</v>
      </c>
      <c r="D184" s="77" t="s">
        <v>63</v>
      </c>
      <c r="E184" s="77" t="s">
        <v>150</v>
      </c>
      <c r="F184" s="77" t="s">
        <v>339</v>
      </c>
      <c r="G184" s="77" t="s">
        <v>442</v>
      </c>
      <c r="H184" s="77" t="s">
        <v>44</v>
      </c>
      <c r="I184" s="78" t="s">
        <v>4548</v>
      </c>
      <c r="J184" s="77" t="s">
        <v>4549</v>
      </c>
      <c r="K184" s="77" t="s">
        <v>522</v>
      </c>
      <c r="L184" s="71" t="s">
        <v>67</v>
      </c>
      <c r="M184" s="90">
        <v>60000</v>
      </c>
      <c r="N184" s="74"/>
      <c r="O184" s="74">
        <f t="shared" ref="O184:O238" si="12">M184-N184</f>
        <v>60000</v>
      </c>
      <c r="P184" s="79">
        <v>1</v>
      </c>
      <c r="Q184" s="74">
        <f t="shared" ref="Q184:Q247" si="13">O184*P184</f>
        <v>60000</v>
      </c>
      <c r="R184" s="77" t="s">
        <v>163</v>
      </c>
      <c r="S184" s="78" t="s">
        <v>4342</v>
      </c>
      <c r="T184" s="85" t="s">
        <v>68</v>
      </c>
      <c r="U184" s="80" t="s">
        <v>4550</v>
      </c>
      <c r="V184" s="85" t="s">
        <v>134</v>
      </c>
      <c r="W184" s="85" t="s">
        <v>134</v>
      </c>
    </row>
    <row r="185" spans="1:23" s="48" customFormat="1" ht="60" x14ac:dyDescent="0.25">
      <c r="A185" s="77">
        <v>13101026</v>
      </c>
      <c r="B185" s="77" t="s">
        <v>14</v>
      </c>
      <c r="C185" s="70">
        <v>66</v>
      </c>
      <c r="D185" s="77" t="s">
        <v>63</v>
      </c>
      <c r="E185" s="77" t="s">
        <v>150</v>
      </c>
      <c r="F185" s="77" t="s">
        <v>533</v>
      </c>
      <c r="G185" s="77" t="s">
        <v>534</v>
      </c>
      <c r="H185" s="77" t="s">
        <v>59</v>
      </c>
      <c r="I185" s="78" t="s">
        <v>535</v>
      </c>
      <c r="J185" s="77" t="s">
        <v>4026</v>
      </c>
      <c r="K185" s="77" t="s">
        <v>536</v>
      </c>
      <c r="L185" s="71" t="s">
        <v>67</v>
      </c>
      <c r="M185" s="90">
        <v>65000</v>
      </c>
      <c r="N185" s="74"/>
      <c r="O185" s="74">
        <f t="shared" si="12"/>
        <v>65000</v>
      </c>
      <c r="P185" s="79">
        <v>1</v>
      </c>
      <c r="Q185" s="74">
        <f t="shared" si="13"/>
        <v>65000</v>
      </c>
      <c r="R185" s="77" t="s">
        <v>163</v>
      </c>
      <c r="S185" s="78" t="s">
        <v>4342</v>
      </c>
      <c r="T185" s="85" t="s">
        <v>68</v>
      </c>
      <c r="U185" s="80" t="s">
        <v>4551</v>
      </c>
      <c r="V185" s="85" t="s">
        <v>68</v>
      </c>
      <c r="W185" s="85" t="s">
        <v>134</v>
      </c>
    </row>
    <row r="186" spans="1:23" s="48" customFormat="1" ht="60" x14ac:dyDescent="0.25">
      <c r="A186" s="77">
        <v>13101026</v>
      </c>
      <c r="B186" s="77" t="s">
        <v>14</v>
      </c>
      <c r="C186" s="70">
        <v>67</v>
      </c>
      <c r="D186" s="77" t="s">
        <v>63</v>
      </c>
      <c r="E186" s="77" t="s">
        <v>150</v>
      </c>
      <c r="F186" s="77" t="s">
        <v>533</v>
      </c>
      <c r="G186" s="77" t="s">
        <v>442</v>
      </c>
      <c r="H186" s="77" t="s">
        <v>44</v>
      </c>
      <c r="I186" s="78" t="s">
        <v>4504</v>
      </c>
      <c r="J186" s="77" t="s">
        <v>4505</v>
      </c>
      <c r="K186" s="77" t="s">
        <v>536</v>
      </c>
      <c r="L186" s="71" t="s">
        <v>67</v>
      </c>
      <c r="M186" s="90">
        <v>10000</v>
      </c>
      <c r="N186" s="74"/>
      <c r="O186" s="74">
        <f t="shared" si="12"/>
        <v>10000</v>
      </c>
      <c r="P186" s="79">
        <v>1</v>
      </c>
      <c r="Q186" s="74">
        <f t="shared" si="13"/>
        <v>10000</v>
      </c>
      <c r="R186" s="77" t="s">
        <v>163</v>
      </c>
      <c r="S186" s="78" t="s">
        <v>4342</v>
      </c>
      <c r="T186" s="85" t="s">
        <v>134</v>
      </c>
      <c r="U186" s="80"/>
      <c r="V186" s="85" t="s">
        <v>134</v>
      </c>
      <c r="W186" s="85" t="s">
        <v>134</v>
      </c>
    </row>
    <row r="187" spans="1:23" s="48" customFormat="1" ht="60" x14ac:dyDescent="0.25">
      <c r="A187" s="77">
        <v>13101028</v>
      </c>
      <c r="B187" s="77" t="s">
        <v>14</v>
      </c>
      <c r="C187" s="70">
        <v>68</v>
      </c>
      <c r="D187" s="77" t="s">
        <v>63</v>
      </c>
      <c r="E187" s="77" t="s">
        <v>150</v>
      </c>
      <c r="F187" s="77" t="s">
        <v>537</v>
      </c>
      <c r="G187" s="77" t="s">
        <v>444</v>
      </c>
      <c r="H187" s="77" t="s">
        <v>59</v>
      </c>
      <c r="I187" s="78" t="s">
        <v>538</v>
      </c>
      <c r="J187" s="77" t="s">
        <v>539</v>
      </c>
      <c r="K187" s="77" t="s">
        <v>540</v>
      </c>
      <c r="L187" s="71" t="s">
        <v>67</v>
      </c>
      <c r="M187" s="90">
        <v>190000</v>
      </c>
      <c r="N187" s="74"/>
      <c r="O187" s="74">
        <f t="shared" si="12"/>
        <v>190000</v>
      </c>
      <c r="P187" s="79">
        <v>1</v>
      </c>
      <c r="Q187" s="74">
        <f t="shared" si="13"/>
        <v>190000</v>
      </c>
      <c r="R187" s="77" t="s">
        <v>84</v>
      </c>
      <c r="S187" s="78" t="s">
        <v>4342</v>
      </c>
      <c r="T187" s="85" t="s">
        <v>68</v>
      </c>
      <c r="U187" s="80" t="s">
        <v>4552</v>
      </c>
      <c r="V187" s="85" t="s">
        <v>134</v>
      </c>
      <c r="W187" s="85" t="s">
        <v>134</v>
      </c>
    </row>
    <row r="188" spans="1:23" s="48" customFormat="1" ht="60" x14ac:dyDescent="0.25">
      <c r="A188" s="77">
        <v>13101028</v>
      </c>
      <c r="B188" s="77" t="s">
        <v>14</v>
      </c>
      <c r="C188" s="70">
        <v>69</v>
      </c>
      <c r="D188" s="77" t="s">
        <v>63</v>
      </c>
      <c r="E188" s="77" t="s">
        <v>150</v>
      </c>
      <c r="F188" s="77" t="s">
        <v>537</v>
      </c>
      <c r="G188" s="77" t="s">
        <v>541</v>
      </c>
      <c r="H188" s="77" t="s">
        <v>56</v>
      </c>
      <c r="I188" s="78" t="s">
        <v>4553</v>
      </c>
      <c r="J188" s="77" t="s">
        <v>542</v>
      </c>
      <c r="K188" s="77" t="s">
        <v>540</v>
      </c>
      <c r="L188" s="71" t="s">
        <v>67</v>
      </c>
      <c r="M188" s="90">
        <v>30000</v>
      </c>
      <c r="N188" s="74"/>
      <c r="O188" s="74">
        <f t="shared" si="12"/>
        <v>30000</v>
      </c>
      <c r="P188" s="79">
        <v>1</v>
      </c>
      <c r="Q188" s="74">
        <f t="shared" si="13"/>
        <v>30000</v>
      </c>
      <c r="R188" s="77" t="s">
        <v>163</v>
      </c>
      <c r="S188" s="78" t="s">
        <v>4342</v>
      </c>
      <c r="T188" s="85" t="s">
        <v>134</v>
      </c>
      <c r="U188" s="80"/>
      <c r="V188" s="85" t="s">
        <v>134</v>
      </c>
      <c r="W188" s="85" t="s">
        <v>134</v>
      </c>
    </row>
    <row r="189" spans="1:23" s="48" customFormat="1" ht="60" x14ac:dyDescent="0.25">
      <c r="A189" s="77">
        <v>13101028</v>
      </c>
      <c r="B189" s="77" t="s">
        <v>14</v>
      </c>
      <c r="C189" s="70">
        <v>70</v>
      </c>
      <c r="D189" s="77" t="s">
        <v>63</v>
      </c>
      <c r="E189" s="77" t="s">
        <v>150</v>
      </c>
      <c r="F189" s="77" t="s">
        <v>537</v>
      </c>
      <c r="G189" s="77" t="s">
        <v>442</v>
      </c>
      <c r="H189" s="77" t="s">
        <v>44</v>
      </c>
      <c r="I189" s="78" t="s">
        <v>4504</v>
      </c>
      <c r="J189" s="77" t="s">
        <v>4505</v>
      </c>
      <c r="K189" s="77" t="s">
        <v>540</v>
      </c>
      <c r="L189" s="71" t="s">
        <v>67</v>
      </c>
      <c r="M189" s="90">
        <v>10000</v>
      </c>
      <c r="N189" s="74"/>
      <c r="O189" s="74">
        <f t="shared" si="12"/>
        <v>10000</v>
      </c>
      <c r="P189" s="79">
        <v>1</v>
      </c>
      <c r="Q189" s="74">
        <f t="shared" si="13"/>
        <v>10000</v>
      </c>
      <c r="R189" s="77" t="s">
        <v>163</v>
      </c>
      <c r="S189" s="78" t="s">
        <v>4342</v>
      </c>
      <c r="T189" s="85" t="s">
        <v>134</v>
      </c>
      <c r="U189" s="80"/>
      <c r="V189" s="85" t="s">
        <v>134</v>
      </c>
      <c r="W189" s="85" t="s">
        <v>134</v>
      </c>
    </row>
    <row r="190" spans="1:23" s="48" customFormat="1" ht="75" x14ac:dyDescent="0.25">
      <c r="A190" s="77">
        <v>13101030</v>
      </c>
      <c r="B190" s="77" t="s">
        <v>14</v>
      </c>
      <c r="C190" s="70">
        <v>71</v>
      </c>
      <c r="D190" s="77" t="s">
        <v>63</v>
      </c>
      <c r="E190" s="77" t="s">
        <v>150</v>
      </c>
      <c r="F190" s="77" t="s">
        <v>543</v>
      </c>
      <c r="G190" s="77" t="s">
        <v>444</v>
      </c>
      <c r="H190" s="77" t="s">
        <v>59</v>
      </c>
      <c r="I190" s="78" t="s">
        <v>544</v>
      </c>
      <c r="J190" s="77" t="s">
        <v>539</v>
      </c>
      <c r="K190" s="77" t="s">
        <v>545</v>
      </c>
      <c r="L190" s="71" t="s">
        <v>67</v>
      </c>
      <c r="M190" s="90">
        <v>527800</v>
      </c>
      <c r="N190" s="74"/>
      <c r="O190" s="74">
        <f t="shared" si="12"/>
        <v>527800</v>
      </c>
      <c r="P190" s="79">
        <v>1</v>
      </c>
      <c r="Q190" s="74">
        <f t="shared" si="13"/>
        <v>527800</v>
      </c>
      <c r="R190" s="77" t="s">
        <v>84</v>
      </c>
      <c r="S190" s="78" t="s">
        <v>4342</v>
      </c>
      <c r="T190" s="85" t="s">
        <v>134</v>
      </c>
      <c r="U190" s="80"/>
      <c r="V190" s="85" t="s">
        <v>68</v>
      </c>
      <c r="W190" s="85" t="s">
        <v>134</v>
      </c>
    </row>
    <row r="191" spans="1:23" s="48" customFormat="1" ht="60" x14ac:dyDescent="0.25">
      <c r="A191" s="77">
        <v>13101030</v>
      </c>
      <c r="B191" s="77" t="s">
        <v>14</v>
      </c>
      <c r="C191" s="70">
        <v>72</v>
      </c>
      <c r="D191" s="77" t="s">
        <v>63</v>
      </c>
      <c r="E191" s="77" t="s">
        <v>150</v>
      </c>
      <c r="F191" s="77" t="s">
        <v>543</v>
      </c>
      <c r="G191" s="77" t="s">
        <v>546</v>
      </c>
      <c r="H191" s="77" t="s">
        <v>59</v>
      </c>
      <c r="I191" s="78" t="s">
        <v>484</v>
      </c>
      <c r="J191" s="77" t="s">
        <v>547</v>
      </c>
      <c r="K191" s="77" t="s">
        <v>545</v>
      </c>
      <c r="L191" s="71" t="s">
        <v>67</v>
      </c>
      <c r="M191" s="90">
        <v>100000</v>
      </c>
      <c r="N191" s="74"/>
      <c r="O191" s="74">
        <f t="shared" si="12"/>
        <v>100000</v>
      </c>
      <c r="P191" s="79">
        <v>1</v>
      </c>
      <c r="Q191" s="74">
        <f t="shared" si="13"/>
        <v>100000</v>
      </c>
      <c r="R191" s="77" t="s">
        <v>84</v>
      </c>
      <c r="S191" s="78" t="s">
        <v>4342</v>
      </c>
      <c r="T191" s="85" t="s">
        <v>134</v>
      </c>
      <c r="U191" s="80"/>
      <c r="V191" s="85" t="s">
        <v>134</v>
      </c>
      <c r="W191" s="85" t="s">
        <v>134</v>
      </c>
    </row>
    <row r="192" spans="1:23" s="48" customFormat="1" ht="60" x14ac:dyDescent="0.25">
      <c r="A192" s="77">
        <v>13101030</v>
      </c>
      <c r="B192" s="77" t="s">
        <v>14</v>
      </c>
      <c r="C192" s="70">
        <v>73</v>
      </c>
      <c r="D192" s="77" t="s">
        <v>63</v>
      </c>
      <c r="E192" s="77" t="s">
        <v>150</v>
      </c>
      <c r="F192" s="77" t="s">
        <v>543</v>
      </c>
      <c r="G192" s="77" t="s">
        <v>548</v>
      </c>
      <c r="H192" s="77" t="s">
        <v>44</v>
      </c>
      <c r="I192" s="78" t="s">
        <v>4504</v>
      </c>
      <c r="J192" s="77" t="s">
        <v>4505</v>
      </c>
      <c r="K192" s="77" t="s">
        <v>545</v>
      </c>
      <c r="L192" s="71" t="s">
        <v>67</v>
      </c>
      <c r="M192" s="90">
        <v>10000</v>
      </c>
      <c r="N192" s="74"/>
      <c r="O192" s="74">
        <f t="shared" si="12"/>
        <v>10000</v>
      </c>
      <c r="P192" s="79">
        <v>1</v>
      </c>
      <c r="Q192" s="74">
        <f t="shared" si="13"/>
        <v>10000</v>
      </c>
      <c r="R192" s="77" t="s">
        <v>163</v>
      </c>
      <c r="S192" s="78" t="s">
        <v>4342</v>
      </c>
      <c r="T192" s="85" t="s">
        <v>134</v>
      </c>
      <c r="U192" s="80"/>
      <c r="V192" s="85" t="s">
        <v>134</v>
      </c>
      <c r="W192" s="85" t="s">
        <v>134</v>
      </c>
    </row>
    <row r="193" spans="1:23" s="48" customFormat="1" ht="60" x14ac:dyDescent="0.25">
      <c r="A193" s="77">
        <v>13101032</v>
      </c>
      <c r="B193" s="77" t="s">
        <v>14</v>
      </c>
      <c r="C193" s="70">
        <v>74</v>
      </c>
      <c r="D193" s="77" t="s">
        <v>63</v>
      </c>
      <c r="E193" s="77" t="s">
        <v>150</v>
      </c>
      <c r="F193" s="77" t="s">
        <v>549</v>
      </c>
      <c r="G193" s="77" t="s">
        <v>432</v>
      </c>
      <c r="H193" s="77" t="s">
        <v>59</v>
      </c>
      <c r="I193" s="78" t="s">
        <v>550</v>
      </c>
      <c r="J193" s="77" t="s">
        <v>506</v>
      </c>
      <c r="K193" s="77" t="s">
        <v>551</v>
      </c>
      <c r="L193" s="71" t="s">
        <v>67</v>
      </c>
      <c r="M193" s="90">
        <v>107000</v>
      </c>
      <c r="N193" s="74"/>
      <c r="O193" s="74">
        <f t="shared" si="12"/>
        <v>107000</v>
      </c>
      <c r="P193" s="79">
        <v>1</v>
      </c>
      <c r="Q193" s="74">
        <f t="shared" si="13"/>
        <v>107000</v>
      </c>
      <c r="R193" s="77" t="s">
        <v>84</v>
      </c>
      <c r="S193" s="78" t="s">
        <v>4342</v>
      </c>
      <c r="T193" s="85" t="s">
        <v>134</v>
      </c>
      <c r="U193" s="80"/>
      <c r="V193" s="85" t="s">
        <v>68</v>
      </c>
      <c r="W193" s="85" t="s">
        <v>134</v>
      </c>
    </row>
    <row r="194" spans="1:23" s="48" customFormat="1" ht="60" x14ac:dyDescent="0.25">
      <c r="A194" s="77">
        <v>13101032</v>
      </c>
      <c r="B194" s="77" t="s">
        <v>14</v>
      </c>
      <c r="C194" s="70">
        <v>75</v>
      </c>
      <c r="D194" s="77" t="s">
        <v>63</v>
      </c>
      <c r="E194" s="77" t="s">
        <v>150</v>
      </c>
      <c r="F194" s="77" t="s">
        <v>549</v>
      </c>
      <c r="G194" s="77" t="s">
        <v>442</v>
      </c>
      <c r="H194" s="77" t="s">
        <v>44</v>
      </c>
      <c r="I194" s="78" t="s">
        <v>4504</v>
      </c>
      <c r="J194" s="77" t="s">
        <v>4505</v>
      </c>
      <c r="K194" s="77" t="s">
        <v>551</v>
      </c>
      <c r="L194" s="71" t="s">
        <v>67</v>
      </c>
      <c r="M194" s="90">
        <v>10000</v>
      </c>
      <c r="N194" s="74"/>
      <c r="O194" s="74">
        <f t="shared" si="12"/>
        <v>10000</v>
      </c>
      <c r="P194" s="79">
        <v>1</v>
      </c>
      <c r="Q194" s="74">
        <f t="shared" si="13"/>
        <v>10000</v>
      </c>
      <c r="R194" s="77" t="s">
        <v>163</v>
      </c>
      <c r="S194" s="78" t="s">
        <v>4342</v>
      </c>
      <c r="T194" s="85" t="s">
        <v>134</v>
      </c>
      <c r="U194" s="80"/>
      <c r="V194" s="85" t="s">
        <v>134</v>
      </c>
      <c r="W194" s="85" t="s">
        <v>134</v>
      </c>
    </row>
    <row r="195" spans="1:23" s="48" customFormat="1" ht="105" x14ac:dyDescent="0.25">
      <c r="A195" s="77">
        <v>13101033</v>
      </c>
      <c r="B195" s="77" t="s">
        <v>14</v>
      </c>
      <c r="C195" s="70">
        <v>76</v>
      </c>
      <c r="D195" s="77" t="s">
        <v>63</v>
      </c>
      <c r="E195" s="77" t="s">
        <v>150</v>
      </c>
      <c r="F195" s="77" t="s">
        <v>552</v>
      </c>
      <c r="G195" s="77" t="s">
        <v>432</v>
      </c>
      <c r="H195" s="77" t="s">
        <v>59</v>
      </c>
      <c r="I195" s="78" t="s">
        <v>553</v>
      </c>
      <c r="J195" s="77" t="s">
        <v>539</v>
      </c>
      <c r="K195" s="77" t="s">
        <v>554</v>
      </c>
      <c r="L195" s="71" t="s">
        <v>67</v>
      </c>
      <c r="M195" s="90">
        <v>1319500</v>
      </c>
      <c r="N195" s="74"/>
      <c r="O195" s="74">
        <f t="shared" si="12"/>
        <v>1319500</v>
      </c>
      <c r="P195" s="79">
        <v>1</v>
      </c>
      <c r="Q195" s="74">
        <f t="shared" si="13"/>
        <v>1319500</v>
      </c>
      <c r="R195" s="77" t="s">
        <v>84</v>
      </c>
      <c r="S195" s="78" t="s">
        <v>4342</v>
      </c>
      <c r="T195" s="85" t="s">
        <v>134</v>
      </c>
      <c r="U195" s="80"/>
      <c r="V195" s="85" t="s">
        <v>134</v>
      </c>
      <c r="W195" s="85" t="s">
        <v>134</v>
      </c>
    </row>
    <row r="196" spans="1:23" s="48" customFormat="1" ht="60" x14ac:dyDescent="0.25">
      <c r="A196" s="77">
        <v>13101033</v>
      </c>
      <c r="B196" s="77" t="s">
        <v>14</v>
      </c>
      <c r="C196" s="70">
        <v>77</v>
      </c>
      <c r="D196" s="77" t="s">
        <v>63</v>
      </c>
      <c r="E196" s="77" t="s">
        <v>150</v>
      </c>
      <c r="F196" s="77" t="s">
        <v>552</v>
      </c>
      <c r="G196" s="77" t="s">
        <v>442</v>
      </c>
      <c r="H196" s="77" t="s">
        <v>44</v>
      </c>
      <c r="I196" s="78" t="s">
        <v>4504</v>
      </c>
      <c r="J196" s="77" t="s">
        <v>4505</v>
      </c>
      <c r="K196" s="77" t="s">
        <v>554</v>
      </c>
      <c r="L196" s="71" t="s">
        <v>67</v>
      </c>
      <c r="M196" s="90">
        <v>10000</v>
      </c>
      <c r="N196" s="74"/>
      <c r="O196" s="74">
        <f t="shared" si="12"/>
        <v>10000</v>
      </c>
      <c r="P196" s="79">
        <v>1</v>
      </c>
      <c r="Q196" s="74">
        <f t="shared" si="13"/>
        <v>10000</v>
      </c>
      <c r="R196" s="77" t="s">
        <v>163</v>
      </c>
      <c r="S196" s="78" t="s">
        <v>4342</v>
      </c>
      <c r="T196" s="85" t="s">
        <v>134</v>
      </c>
      <c r="U196" s="80"/>
      <c r="V196" s="85" t="s">
        <v>134</v>
      </c>
      <c r="W196" s="85" t="s">
        <v>134</v>
      </c>
    </row>
    <row r="197" spans="1:23" s="48" customFormat="1" ht="150" x14ac:dyDescent="0.25">
      <c r="A197" s="77">
        <v>13101034</v>
      </c>
      <c r="B197" s="77" t="s">
        <v>14</v>
      </c>
      <c r="C197" s="70">
        <v>78</v>
      </c>
      <c r="D197" s="77" t="s">
        <v>63</v>
      </c>
      <c r="E197" s="77" t="s">
        <v>150</v>
      </c>
      <c r="F197" s="77" t="s">
        <v>340</v>
      </c>
      <c r="G197" s="77" t="s">
        <v>555</v>
      </c>
      <c r="H197" s="77" t="s">
        <v>56</v>
      </c>
      <c r="I197" s="78" t="s">
        <v>556</v>
      </c>
      <c r="J197" s="77" t="s">
        <v>557</v>
      </c>
      <c r="K197" s="77" t="s">
        <v>558</v>
      </c>
      <c r="L197" s="71" t="s">
        <v>67</v>
      </c>
      <c r="M197" s="90">
        <f>946000*1.2</f>
        <v>1135200</v>
      </c>
      <c r="N197" s="74"/>
      <c r="O197" s="74">
        <f t="shared" si="12"/>
        <v>1135200</v>
      </c>
      <c r="P197" s="79">
        <v>1</v>
      </c>
      <c r="Q197" s="74">
        <f t="shared" si="13"/>
        <v>1135200</v>
      </c>
      <c r="R197" s="77" t="s">
        <v>84</v>
      </c>
      <c r="S197" s="78" t="s">
        <v>4342</v>
      </c>
      <c r="T197" s="85" t="s">
        <v>134</v>
      </c>
      <c r="U197" s="80"/>
      <c r="V197" s="85" t="s">
        <v>134</v>
      </c>
      <c r="W197" s="85" t="s">
        <v>134</v>
      </c>
    </row>
    <row r="198" spans="1:23" s="48" customFormat="1" ht="60" x14ac:dyDescent="0.25">
      <c r="A198" s="77">
        <v>13101034</v>
      </c>
      <c r="B198" s="77" t="s">
        <v>14</v>
      </c>
      <c r="C198" s="70">
        <v>79</v>
      </c>
      <c r="D198" s="77" t="s">
        <v>63</v>
      </c>
      <c r="E198" s="77" t="s">
        <v>150</v>
      </c>
      <c r="F198" s="77" t="s">
        <v>340</v>
      </c>
      <c r="G198" s="77" t="s">
        <v>559</v>
      </c>
      <c r="H198" s="77" t="s">
        <v>56</v>
      </c>
      <c r="I198" s="78" t="s">
        <v>560</v>
      </c>
      <c r="J198" s="77" t="s">
        <v>383</v>
      </c>
      <c r="K198" s="77" t="s">
        <v>558</v>
      </c>
      <c r="L198" s="71" t="s">
        <v>67</v>
      </c>
      <c r="M198" s="90">
        <f>160000*1.2</f>
        <v>192000</v>
      </c>
      <c r="N198" s="74"/>
      <c r="O198" s="74">
        <f t="shared" si="12"/>
        <v>192000</v>
      </c>
      <c r="P198" s="79">
        <v>1</v>
      </c>
      <c r="Q198" s="74">
        <f t="shared" si="13"/>
        <v>192000</v>
      </c>
      <c r="R198" s="77" t="s">
        <v>84</v>
      </c>
      <c r="S198" s="78" t="s">
        <v>4342</v>
      </c>
      <c r="T198" s="85" t="s">
        <v>134</v>
      </c>
      <c r="U198" s="80"/>
      <c r="V198" s="85" t="s">
        <v>134</v>
      </c>
      <c r="W198" s="85" t="s">
        <v>134</v>
      </c>
    </row>
    <row r="199" spans="1:23" s="48" customFormat="1" ht="60" x14ac:dyDescent="0.25">
      <c r="A199" s="77">
        <v>13101034</v>
      </c>
      <c r="B199" s="77" t="s">
        <v>14</v>
      </c>
      <c r="C199" s="70">
        <v>80</v>
      </c>
      <c r="D199" s="77" t="s">
        <v>63</v>
      </c>
      <c r="E199" s="77" t="s">
        <v>150</v>
      </c>
      <c r="F199" s="77" t="s">
        <v>340</v>
      </c>
      <c r="G199" s="77" t="s">
        <v>507</v>
      </c>
      <c r="H199" s="77" t="s">
        <v>56</v>
      </c>
      <c r="I199" s="78" t="s">
        <v>561</v>
      </c>
      <c r="J199" s="77" t="s">
        <v>383</v>
      </c>
      <c r="K199" s="77" t="s">
        <v>558</v>
      </c>
      <c r="L199" s="71" t="s">
        <v>67</v>
      </c>
      <c r="M199" s="90">
        <f>20000*1.2</f>
        <v>24000</v>
      </c>
      <c r="N199" s="74"/>
      <c r="O199" s="74">
        <f t="shared" si="12"/>
        <v>24000</v>
      </c>
      <c r="P199" s="79">
        <v>1</v>
      </c>
      <c r="Q199" s="74">
        <f t="shared" si="13"/>
        <v>24000</v>
      </c>
      <c r="R199" s="77" t="s">
        <v>84</v>
      </c>
      <c r="S199" s="78" t="s">
        <v>4342</v>
      </c>
      <c r="T199" s="85" t="s">
        <v>134</v>
      </c>
      <c r="U199" s="80"/>
      <c r="V199" s="85" t="s">
        <v>134</v>
      </c>
      <c r="W199" s="85" t="s">
        <v>134</v>
      </c>
    </row>
    <row r="200" spans="1:23" s="48" customFormat="1" ht="60" x14ac:dyDescent="0.25">
      <c r="A200" s="77">
        <v>13101034</v>
      </c>
      <c r="B200" s="77" t="s">
        <v>14</v>
      </c>
      <c r="C200" s="70">
        <v>81</v>
      </c>
      <c r="D200" s="77" t="s">
        <v>63</v>
      </c>
      <c r="E200" s="77" t="s">
        <v>150</v>
      </c>
      <c r="F200" s="77" t="s">
        <v>340</v>
      </c>
      <c r="G200" s="77" t="s">
        <v>473</v>
      </c>
      <c r="H200" s="77" t="s">
        <v>56</v>
      </c>
      <c r="I200" s="78" t="s">
        <v>562</v>
      </c>
      <c r="J200" s="77" t="s">
        <v>391</v>
      </c>
      <c r="K200" s="77" t="s">
        <v>558</v>
      </c>
      <c r="L200" s="71" t="s">
        <v>67</v>
      </c>
      <c r="M200" s="90">
        <f>120000*1.2</f>
        <v>144000</v>
      </c>
      <c r="N200" s="74"/>
      <c r="O200" s="74">
        <f t="shared" si="12"/>
        <v>144000</v>
      </c>
      <c r="P200" s="79">
        <v>1</v>
      </c>
      <c r="Q200" s="74">
        <f t="shared" si="13"/>
        <v>144000</v>
      </c>
      <c r="R200" s="77" t="s">
        <v>84</v>
      </c>
      <c r="S200" s="78" t="s">
        <v>4342</v>
      </c>
      <c r="T200" s="85" t="s">
        <v>134</v>
      </c>
      <c r="U200" s="80"/>
      <c r="V200" s="85" t="s">
        <v>134</v>
      </c>
      <c r="W200" s="85" t="s">
        <v>134</v>
      </c>
    </row>
    <row r="201" spans="1:23" s="48" customFormat="1" ht="60" x14ac:dyDescent="0.25">
      <c r="A201" s="77">
        <v>13101034</v>
      </c>
      <c r="B201" s="77" t="s">
        <v>14</v>
      </c>
      <c r="C201" s="70">
        <v>82</v>
      </c>
      <c r="D201" s="77" t="s">
        <v>63</v>
      </c>
      <c r="E201" s="77" t="s">
        <v>150</v>
      </c>
      <c r="F201" s="77" t="s">
        <v>340</v>
      </c>
      <c r="G201" s="77" t="s">
        <v>563</v>
      </c>
      <c r="H201" s="77" t="s">
        <v>56</v>
      </c>
      <c r="I201" s="78" t="s">
        <v>564</v>
      </c>
      <c r="J201" s="77" t="s">
        <v>565</v>
      </c>
      <c r="K201" s="77" t="s">
        <v>558</v>
      </c>
      <c r="L201" s="71" t="s">
        <v>67</v>
      </c>
      <c r="M201" s="90">
        <v>300000</v>
      </c>
      <c r="N201" s="74"/>
      <c r="O201" s="74">
        <f t="shared" si="12"/>
        <v>300000</v>
      </c>
      <c r="P201" s="79">
        <v>1</v>
      </c>
      <c r="Q201" s="74">
        <f t="shared" si="13"/>
        <v>300000</v>
      </c>
      <c r="R201" s="77" t="s">
        <v>84</v>
      </c>
      <c r="S201" s="78" t="s">
        <v>4342</v>
      </c>
      <c r="T201" s="85" t="s">
        <v>134</v>
      </c>
      <c r="U201" s="80"/>
      <c r="V201" s="85" t="s">
        <v>134</v>
      </c>
      <c r="W201" s="85" t="s">
        <v>134</v>
      </c>
    </row>
    <row r="202" spans="1:23" s="48" customFormat="1" ht="60" x14ac:dyDescent="0.25">
      <c r="A202" s="77">
        <v>13101034</v>
      </c>
      <c r="B202" s="77" t="s">
        <v>14</v>
      </c>
      <c r="C202" s="70">
        <v>83</v>
      </c>
      <c r="D202" s="77" t="s">
        <v>63</v>
      </c>
      <c r="E202" s="77" t="s">
        <v>150</v>
      </c>
      <c r="F202" s="77" t="s">
        <v>340</v>
      </c>
      <c r="G202" s="77" t="s">
        <v>419</v>
      </c>
      <c r="H202" s="77" t="s">
        <v>57</v>
      </c>
      <c r="I202" s="78" t="s">
        <v>566</v>
      </c>
      <c r="J202" s="77" t="s">
        <v>567</v>
      </c>
      <c r="K202" s="77" t="s">
        <v>558</v>
      </c>
      <c r="L202" s="71" t="s">
        <v>67</v>
      </c>
      <c r="M202" s="90">
        <v>1225000</v>
      </c>
      <c r="N202" s="74"/>
      <c r="O202" s="74">
        <f t="shared" si="12"/>
        <v>1225000</v>
      </c>
      <c r="P202" s="79">
        <v>1</v>
      </c>
      <c r="Q202" s="74">
        <f t="shared" si="13"/>
        <v>1225000</v>
      </c>
      <c r="R202" s="77" t="s">
        <v>163</v>
      </c>
      <c r="S202" s="78" t="s">
        <v>4342</v>
      </c>
      <c r="T202" s="85" t="s">
        <v>68</v>
      </c>
      <c r="U202" s="80" t="s">
        <v>4554</v>
      </c>
      <c r="V202" s="85" t="s">
        <v>134</v>
      </c>
      <c r="W202" s="85" t="s">
        <v>134</v>
      </c>
    </row>
    <row r="203" spans="1:23" s="48" customFormat="1" ht="60" x14ac:dyDescent="0.25">
      <c r="A203" s="77">
        <v>13101034</v>
      </c>
      <c r="B203" s="77" t="s">
        <v>14</v>
      </c>
      <c r="C203" s="70">
        <v>84</v>
      </c>
      <c r="D203" s="77" t="s">
        <v>63</v>
      </c>
      <c r="E203" s="77" t="s">
        <v>150</v>
      </c>
      <c r="F203" s="77" t="s">
        <v>340</v>
      </c>
      <c r="G203" s="77" t="s">
        <v>496</v>
      </c>
      <c r="H203" s="77" t="s">
        <v>57</v>
      </c>
      <c r="I203" s="78" t="s">
        <v>568</v>
      </c>
      <c r="J203" s="77" t="s">
        <v>272</v>
      </c>
      <c r="K203" s="77" t="s">
        <v>558</v>
      </c>
      <c r="L203" s="71" t="s">
        <v>67</v>
      </c>
      <c r="M203" s="90">
        <v>222000</v>
      </c>
      <c r="N203" s="74"/>
      <c r="O203" s="74">
        <f t="shared" si="12"/>
        <v>222000</v>
      </c>
      <c r="P203" s="79">
        <v>1</v>
      </c>
      <c r="Q203" s="74">
        <f t="shared" si="13"/>
        <v>222000</v>
      </c>
      <c r="R203" s="77" t="s">
        <v>163</v>
      </c>
      <c r="S203" s="78" t="s">
        <v>4342</v>
      </c>
      <c r="T203" s="85" t="s">
        <v>134</v>
      </c>
      <c r="U203" s="80"/>
      <c r="V203" s="85" t="s">
        <v>134</v>
      </c>
      <c r="W203" s="85" t="s">
        <v>134</v>
      </c>
    </row>
    <row r="204" spans="1:23" s="48" customFormat="1" ht="120" x14ac:dyDescent="0.25">
      <c r="A204" s="77">
        <v>13101034</v>
      </c>
      <c r="B204" s="77" t="s">
        <v>14</v>
      </c>
      <c r="C204" s="70">
        <v>85</v>
      </c>
      <c r="D204" s="77" t="s">
        <v>63</v>
      </c>
      <c r="E204" s="77" t="s">
        <v>150</v>
      </c>
      <c r="F204" s="77" t="s">
        <v>340</v>
      </c>
      <c r="G204" s="77" t="s">
        <v>429</v>
      </c>
      <c r="H204" s="77" t="s">
        <v>59</v>
      </c>
      <c r="I204" s="78" t="s">
        <v>569</v>
      </c>
      <c r="J204" s="77" t="s">
        <v>570</v>
      </c>
      <c r="K204" s="77" t="s">
        <v>558</v>
      </c>
      <c r="L204" s="71" t="s">
        <v>67</v>
      </c>
      <c r="M204" s="90">
        <f>302500*1.2</f>
        <v>363000</v>
      </c>
      <c r="N204" s="74"/>
      <c r="O204" s="74">
        <f t="shared" si="12"/>
        <v>363000</v>
      </c>
      <c r="P204" s="79">
        <v>1</v>
      </c>
      <c r="Q204" s="74">
        <f t="shared" si="13"/>
        <v>363000</v>
      </c>
      <c r="R204" s="77" t="s">
        <v>163</v>
      </c>
      <c r="S204" s="78" t="s">
        <v>4342</v>
      </c>
      <c r="T204" s="85" t="s">
        <v>134</v>
      </c>
      <c r="U204" s="80"/>
      <c r="V204" s="85" t="s">
        <v>134</v>
      </c>
      <c r="W204" s="85" t="s">
        <v>134</v>
      </c>
    </row>
    <row r="205" spans="1:23" s="48" customFormat="1" ht="75" x14ac:dyDescent="0.25">
      <c r="A205" s="77">
        <v>13101034</v>
      </c>
      <c r="B205" s="77" t="s">
        <v>14</v>
      </c>
      <c r="C205" s="70">
        <v>86</v>
      </c>
      <c r="D205" s="77" t="s">
        <v>63</v>
      </c>
      <c r="E205" s="77" t="s">
        <v>150</v>
      </c>
      <c r="F205" s="77" t="s">
        <v>340</v>
      </c>
      <c r="G205" s="77" t="s">
        <v>444</v>
      </c>
      <c r="H205" s="77" t="s">
        <v>59</v>
      </c>
      <c r="I205" s="78" t="s">
        <v>571</v>
      </c>
      <c r="J205" s="77" t="s">
        <v>531</v>
      </c>
      <c r="K205" s="77" t="s">
        <v>558</v>
      </c>
      <c r="L205" s="71" t="s">
        <v>67</v>
      </c>
      <c r="M205" s="90">
        <v>415200</v>
      </c>
      <c r="N205" s="74"/>
      <c r="O205" s="74">
        <f t="shared" si="12"/>
        <v>415200</v>
      </c>
      <c r="P205" s="79">
        <v>1</v>
      </c>
      <c r="Q205" s="74">
        <f t="shared" si="13"/>
        <v>415200</v>
      </c>
      <c r="R205" s="77" t="s">
        <v>163</v>
      </c>
      <c r="S205" s="78" t="s">
        <v>4342</v>
      </c>
      <c r="T205" s="85" t="s">
        <v>134</v>
      </c>
      <c r="U205" s="80"/>
      <c r="V205" s="85" t="s">
        <v>68</v>
      </c>
      <c r="W205" s="85" t="s">
        <v>134</v>
      </c>
    </row>
    <row r="206" spans="1:23" s="48" customFormat="1" ht="60" x14ac:dyDescent="0.25">
      <c r="A206" s="77">
        <v>13101034</v>
      </c>
      <c r="B206" s="77" t="s">
        <v>14</v>
      </c>
      <c r="C206" s="70">
        <v>87</v>
      </c>
      <c r="D206" s="77" t="s">
        <v>63</v>
      </c>
      <c r="E206" s="77" t="s">
        <v>150</v>
      </c>
      <c r="F206" s="77" t="s">
        <v>340</v>
      </c>
      <c r="G206" s="77" t="s">
        <v>572</v>
      </c>
      <c r="H206" s="77" t="s">
        <v>58</v>
      </c>
      <c r="I206" s="78" t="s">
        <v>573</v>
      </c>
      <c r="J206" s="77" t="s">
        <v>4555</v>
      </c>
      <c r="K206" s="77" t="s">
        <v>558</v>
      </c>
      <c r="L206" s="71" t="s">
        <v>67</v>
      </c>
      <c r="M206" s="90">
        <f>25000*1.2</f>
        <v>30000</v>
      </c>
      <c r="N206" s="74"/>
      <c r="O206" s="74">
        <f t="shared" si="12"/>
        <v>30000</v>
      </c>
      <c r="P206" s="79">
        <v>1</v>
      </c>
      <c r="Q206" s="74">
        <f t="shared" si="13"/>
        <v>30000</v>
      </c>
      <c r="R206" s="77" t="s">
        <v>163</v>
      </c>
      <c r="S206" s="78" t="s">
        <v>4342</v>
      </c>
      <c r="T206" s="85" t="s">
        <v>134</v>
      </c>
      <c r="U206" s="80"/>
      <c r="V206" s="85" t="s">
        <v>134</v>
      </c>
      <c r="W206" s="85" t="s">
        <v>134</v>
      </c>
    </row>
    <row r="207" spans="1:23" s="48" customFormat="1" ht="60" x14ac:dyDescent="0.25">
      <c r="A207" s="77">
        <v>13101034</v>
      </c>
      <c r="B207" s="77" t="s">
        <v>14</v>
      </c>
      <c r="C207" s="70">
        <v>88</v>
      </c>
      <c r="D207" s="77" t="s">
        <v>63</v>
      </c>
      <c r="E207" s="77" t="s">
        <v>150</v>
      </c>
      <c r="F207" s="77" t="s">
        <v>340</v>
      </c>
      <c r="G207" s="77" t="s">
        <v>436</v>
      </c>
      <c r="H207" s="77" t="s">
        <v>56</v>
      </c>
      <c r="I207" s="78" t="s">
        <v>437</v>
      </c>
      <c r="J207" s="77" t="s">
        <v>438</v>
      </c>
      <c r="K207" s="77" t="s">
        <v>522</v>
      </c>
      <c r="L207" s="71" t="s">
        <v>67</v>
      </c>
      <c r="M207" s="90">
        <f>200000*1.2</f>
        <v>240000</v>
      </c>
      <c r="N207" s="74"/>
      <c r="O207" s="74">
        <f t="shared" si="12"/>
        <v>240000</v>
      </c>
      <c r="P207" s="79">
        <v>1</v>
      </c>
      <c r="Q207" s="74">
        <f t="shared" si="13"/>
        <v>240000</v>
      </c>
      <c r="R207" s="77" t="s">
        <v>84</v>
      </c>
      <c r="S207" s="78" t="s">
        <v>4342</v>
      </c>
      <c r="T207" s="85" t="s">
        <v>134</v>
      </c>
      <c r="U207" s="80"/>
      <c r="V207" s="85" t="s">
        <v>134</v>
      </c>
      <c r="W207" s="85" t="s">
        <v>134</v>
      </c>
    </row>
    <row r="208" spans="1:23" s="48" customFormat="1" ht="60" x14ac:dyDescent="0.25">
      <c r="A208" s="77">
        <v>13101034</v>
      </c>
      <c r="B208" s="77" t="s">
        <v>14</v>
      </c>
      <c r="C208" s="70">
        <v>89</v>
      </c>
      <c r="D208" s="77" t="s">
        <v>63</v>
      </c>
      <c r="E208" s="77" t="s">
        <v>150</v>
      </c>
      <c r="F208" s="77" t="s">
        <v>340</v>
      </c>
      <c r="G208" s="77" t="s">
        <v>574</v>
      </c>
      <c r="H208" s="77" t="s">
        <v>56</v>
      </c>
      <c r="I208" s="78" t="s">
        <v>575</v>
      </c>
      <c r="J208" s="77" t="s">
        <v>391</v>
      </c>
      <c r="K208" s="77" t="s">
        <v>558</v>
      </c>
      <c r="L208" s="71" t="s">
        <v>67</v>
      </c>
      <c r="M208" s="90">
        <v>200000</v>
      </c>
      <c r="N208" s="74"/>
      <c r="O208" s="74">
        <f t="shared" si="12"/>
        <v>200000</v>
      </c>
      <c r="P208" s="79">
        <v>1</v>
      </c>
      <c r="Q208" s="74">
        <f t="shared" si="13"/>
        <v>200000</v>
      </c>
      <c r="R208" s="77" t="s">
        <v>163</v>
      </c>
      <c r="S208" s="78" t="s">
        <v>4342</v>
      </c>
      <c r="T208" s="85" t="s">
        <v>68</v>
      </c>
      <c r="U208" s="80" t="s">
        <v>4556</v>
      </c>
      <c r="V208" s="85" t="s">
        <v>134</v>
      </c>
      <c r="W208" s="85" t="s">
        <v>134</v>
      </c>
    </row>
    <row r="209" spans="1:23" s="48" customFormat="1" ht="60" x14ac:dyDescent="0.25">
      <c r="A209" s="77">
        <v>13101034</v>
      </c>
      <c r="B209" s="77" t="s">
        <v>14</v>
      </c>
      <c r="C209" s="70">
        <v>90</v>
      </c>
      <c r="D209" s="77" t="s">
        <v>63</v>
      </c>
      <c r="E209" s="77" t="s">
        <v>150</v>
      </c>
      <c r="F209" s="77" t="s">
        <v>340</v>
      </c>
      <c r="G209" s="77" t="s">
        <v>576</v>
      </c>
      <c r="H209" s="77" t="s">
        <v>43</v>
      </c>
      <c r="I209" s="78" t="s">
        <v>4557</v>
      </c>
      <c r="J209" s="77" t="s">
        <v>577</v>
      </c>
      <c r="K209" s="77" t="s">
        <v>558</v>
      </c>
      <c r="L209" s="71" t="s">
        <v>67</v>
      </c>
      <c r="M209" s="90">
        <v>260000</v>
      </c>
      <c r="N209" s="74"/>
      <c r="O209" s="74">
        <f t="shared" si="12"/>
        <v>260000</v>
      </c>
      <c r="P209" s="79">
        <v>1</v>
      </c>
      <c r="Q209" s="74">
        <f t="shared" si="13"/>
        <v>260000</v>
      </c>
      <c r="R209" s="77" t="s">
        <v>163</v>
      </c>
      <c r="S209" s="78" t="s">
        <v>4342</v>
      </c>
      <c r="T209" s="85" t="s">
        <v>134</v>
      </c>
      <c r="U209" s="80"/>
      <c r="V209" s="85" t="s">
        <v>134</v>
      </c>
      <c r="W209" s="85" t="s">
        <v>134</v>
      </c>
    </row>
    <row r="210" spans="1:23" s="48" customFormat="1" ht="60" x14ac:dyDescent="0.25">
      <c r="A210" s="77">
        <v>13101034</v>
      </c>
      <c r="B210" s="77" t="s">
        <v>14</v>
      </c>
      <c r="C210" s="70">
        <v>91</v>
      </c>
      <c r="D210" s="77" t="s">
        <v>63</v>
      </c>
      <c r="E210" s="77" t="s">
        <v>150</v>
      </c>
      <c r="F210" s="77" t="s">
        <v>340</v>
      </c>
      <c r="G210" s="77" t="s">
        <v>578</v>
      </c>
      <c r="H210" s="77" t="s">
        <v>44</v>
      </c>
      <c r="I210" s="78" t="s">
        <v>4558</v>
      </c>
      <c r="J210" s="77" t="s">
        <v>4559</v>
      </c>
      <c r="K210" s="77" t="s">
        <v>558</v>
      </c>
      <c r="L210" s="71" t="s">
        <v>67</v>
      </c>
      <c r="M210" s="90">
        <v>50000</v>
      </c>
      <c r="N210" s="74"/>
      <c r="O210" s="74">
        <f t="shared" si="12"/>
        <v>50000</v>
      </c>
      <c r="P210" s="79">
        <v>1</v>
      </c>
      <c r="Q210" s="74">
        <f t="shared" si="13"/>
        <v>50000</v>
      </c>
      <c r="R210" s="77" t="s">
        <v>163</v>
      </c>
      <c r="S210" s="78" t="s">
        <v>4342</v>
      </c>
      <c r="T210" s="85" t="s">
        <v>68</v>
      </c>
      <c r="U210" s="80" t="s">
        <v>4560</v>
      </c>
      <c r="V210" s="85" t="s">
        <v>134</v>
      </c>
      <c r="W210" s="85" t="s">
        <v>134</v>
      </c>
    </row>
    <row r="211" spans="1:23" s="48" customFormat="1" ht="60" x14ac:dyDescent="0.25">
      <c r="A211" s="77">
        <v>13101037</v>
      </c>
      <c r="B211" s="77" t="s">
        <v>14</v>
      </c>
      <c r="C211" s="70">
        <v>92</v>
      </c>
      <c r="D211" s="77" t="s">
        <v>63</v>
      </c>
      <c r="E211" s="77" t="s">
        <v>150</v>
      </c>
      <c r="F211" s="77" t="s">
        <v>579</v>
      </c>
      <c r="G211" s="77" t="s">
        <v>432</v>
      </c>
      <c r="H211" s="77" t="s">
        <v>59</v>
      </c>
      <c r="I211" s="78" t="s">
        <v>580</v>
      </c>
      <c r="J211" s="77" t="s">
        <v>4026</v>
      </c>
      <c r="K211" s="77" t="s">
        <v>581</v>
      </c>
      <c r="L211" s="71" t="s">
        <v>67</v>
      </c>
      <c r="M211" s="90">
        <v>66000</v>
      </c>
      <c r="N211" s="74"/>
      <c r="O211" s="74">
        <f t="shared" si="12"/>
        <v>66000</v>
      </c>
      <c r="P211" s="79">
        <v>1</v>
      </c>
      <c r="Q211" s="74">
        <f t="shared" si="13"/>
        <v>66000</v>
      </c>
      <c r="R211" s="77" t="s">
        <v>163</v>
      </c>
      <c r="S211" s="78" t="s">
        <v>4342</v>
      </c>
      <c r="T211" s="85" t="s">
        <v>134</v>
      </c>
      <c r="U211" s="80"/>
      <c r="V211" s="85" t="s">
        <v>134</v>
      </c>
      <c r="W211" s="85" t="s">
        <v>134</v>
      </c>
    </row>
    <row r="212" spans="1:23" s="48" customFormat="1" ht="60" x14ac:dyDescent="0.25">
      <c r="A212" s="77">
        <v>13101037</v>
      </c>
      <c r="B212" s="77" t="s">
        <v>14</v>
      </c>
      <c r="C212" s="70">
        <v>93</v>
      </c>
      <c r="D212" s="77" t="s">
        <v>63</v>
      </c>
      <c r="E212" s="77" t="s">
        <v>150</v>
      </c>
      <c r="F212" s="77" t="s">
        <v>579</v>
      </c>
      <c r="G212" s="77" t="s">
        <v>582</v>
      </c>
      <c r="H212" s="77" t="s">
        <v>56</v>
      </c>
      <c r="I212" s="78" t="s">
        <v>583</v>
      </c>
      <c r="J212" s="77" t="s">
        <v>4561</v>
      </c>
      <c r="K212" s="77" t="s">
        <v>581</v>
      </c>
      <c r="L212" s="71" t="s">
        <v>67</v>
      </c>
      <c r="M212" s="90">
        <v>400000</v>
      </c>
      <c r="N212" s="74"/>
      <c r="O212" s="74">
        <f t="shared" si="12"/>
        <v>400000</v>
      </c>
      <c r="P212" s="79">
        <v>1</v>
      </c>
      <c r="Q212" s="74">
        <f t="shared" si="13"/>
        <v>400000</v>
      </c>
      <c r="R212" s="77" t="s">
        <v>163</v>
      </c>
      <c r="S212" s="78" t="s">
        <v>4342</v>
      </c>
      <c r="T212" s="85" t="s">
        <v>68</v>
      </c>
      <c r="U212" s="80" t="s">
        <v>4562</v>
      </c>
      <c r="V212" s="85" t="s">
        <v>134</v>
      </c>
      <c r="W212" s="85" t="s">
        <v>134</v>
      </c>
    </row>
    <row r="213" spans="1:23" s="48" customFormat="1" ht="60" x14ac:dyDescent="0.25">
      <c r="A213" s="77">
        <v>13101037</v>
      </c>
      <c r="B213" s="77" t="s">
        <v>14</v>
      </c>
      <c r="C213" s="70">
        <v>94</v>
      </c>
      <c r="D213" s="77" t="s">
        <v>63</v>
      </c>
      <c r="E213" s="77" t="s">
        <v>150</v>
      </c>
      <c r="F213" s="77" t="s">
        <v>579</v>
      </c>
      <c r="G213" s="77" t="s">
        <v>442</v>
      </c>
      <c r="H213" s="77" t="s">
        <v>44</v>
      </c>
      <c r="I213" s="78" t="s">
        <v>4504</v>
      </c>
      <c r="J213" s="77" t="s">
        <v>4505</v>
      </c>
      <c r="K213" s="77" t="s">
        <v>581</v>
      </c>
      <c r="L213" s="71" t="s">
        <v>67</v>
      </c>
      <c r="M213" s="90">
        <v>10000</v>
      </c>
      <c r="N213" s="74"/>
      <c r="O213" s="74">
        <f t="shared" si="12"/>
        <v>10000</v>
      </c>
      <c r="P213" s="79">
        <v>1</v>
      </c>
      <c r="Q213" s="74">
        <f t="shared" si="13"/>
        <v>10000</v>
      </c>
      <c r="R213" s="77" t="s">
        <v>163</v>
      </c>
      <c r="S213" s="78" t="s">
        <v>4342</v>
      </c>
      <c r="T213" s="85" t="s">
        <v>134</v>
      </c>
      <c r="U213" s="80"/>
      <c r="V213" s="85" t="s">
        <v>134</v>
      </c>
      <c r="W213" s="85" t="s">
        <v>134</v>
      </c>
    </row>
    <row r="214" spans="1:23" s="48" customFormat="1" ht="60" x14ac:dyDescent="0.25">
      <c r="A214" s="77">
        <v>13101042</v>
      </c>
      <c r="B214" s="77" t="s">
        <v>14</v>
      </c>
      <c r="C214" s="70">
        <v>95</v>
      </c>
      <c r="D214" s="77" t="s">
        <v>63</v>
      </c>
      <c r="E214" s="77" t="s">
        <v>150</v>
      </c>
      <c r="F214" s="77" t="s">
        <v>584</v>
      </c>
      <c r="G214" s="77" t="s">
        <v>444</v>
      </c>
      <c r="H214" s="77" t="s">
        <v>59</v>
      </c>
      <c r="I214" s="78" t="s">
        <v>585</v>
      </c>
      <c r="J214" s="77" t="s">
        <v>531</v>
      </c>
      <c r="K214" s="77" t="s">
        <v>586</v>
      </c>
      <c r="L214" s="71" t="s">
        <v>67</v>
      </c>
      <c r="M214" s="90">
        <v>110000</v>
      </c>
      <c r="N214" s="74"/>
      <c r="O214" s="74">
        <f t="shared" si="12"/>
        <v>110000</v>
      </c>
      <c r="P214" s="79">
        <v>1</v>
      </c>
      <c r="Q214" s="74">
        <f t="shared" si="13"/>
        <v>110000</v>
      </c>
      <c r="R214" s="77" t="s">
        <v>163</v>
      </c>
      <c r="S214" s="78" t="s">
        <v>4342</v>
      </c>
      <c r="T214" s="85" t="s">
        <v>68</v>
      </c>
      <c r="U214" s="80" t="s">
        <v>4563</v>
      </c>
      <c r="V214" s="85" t="s">
        <v>68</v>
      </c>
      <c r="W214" s="85" t="s">
        <v>134</v>
      </c>
    </row>
    <row r="215" spans="1:23" s="48" customFormat="1" ht="60" x14ac:dyDescent="0.25">
      <c r="A215" s="77">
        <v>13101042</v>
      </c>
      <c r="B215" s="77" t="s">
        <v>14</v>
      </c>
      <c r="C215" s="70">
        <v>96</v>
      </c>
      <c r="D215" s="77" t="s">
        <v>63</v>
      </c>
      <c r="E215" s="77" t="s">
        <v>150</v>
      </c>
      <c r="F215" s="77" t="s">
        <v>584</v>
      </c>
      <c r="G215" s="77" t="s">
        <v>442</v>
      </c>
      <c r="H215" s="77" t="s">
        <v>44</v>
      </c>
      <c r="I215" s="78" t="s">
        <v>4504</v>
      </c>
      <c r="J215" s="77" t="s">
        <v>4505</v>
      </c>
      <c r="K215" s="77" t="s">
        <v>586</v>
      </c>
      <c r="L215" s="71" t="s">
        <v>67</v>
      </c>
      <c r="M215" s="90">
        <v>10000</v>
      </c>
      <c r="N215" s="74"/>
      <c r="O215" s="74">
        <f t="shared" si="12"/>
        <v>10000</v>
      </c>
      <c r="P215" s="79">
        <v>1</v>
      </c>
      <c r="Q215" s="74">
        <f t="shared" si="13"/>
        <v>10000</v>
      </c>
      <c r="R215" s="77" t="s">
        <v>163</v>
      </c>
      <c r="S215" s="78" t="s">
        <v>4342</v>
      </c>
      <c r="T215" s="85" t="s">
        <v>134</v>
      </c>
      <c r="U215" s="80"/>
      <c r="V215" s="85" t="s">
        <v>134</v>
      </c>
      <c r="W215" s="85" t="s">
        <v>134</v>
      </c>
    </row>
    <row r="216" spans="1:23" s="48" customFormat="1" ht="75" x14ac:dyDescent="0.25">
      <c r="A216" s="77">
        <v>13101044</v>
      </c>
      <c r="B216" s="77" t="s">
        <v>14</v>
      </c>
      <c r="C216" s="70">
        <v>97</v>
      </c>
      <c r="D216" s="77" t="s">
        <v>63</v>
      </c>
      <c r="E216" s="77" t="s">
        <v>150</v>
      </c>
      <c r="F216" s="77" t="s">
        <v>587</v>
      </c>
      <c r="G216" s="77" t="s">
        <v>444</v>
      </c>
      <c r="H216" s="77" t="s">
        <v>59</v>
      </c>
      <c r="I216" s="78" t="s">
        <v>588</v>
      </c>
      <c r="J216" s="77" t="s">
        <v>391</v>
      </c>
      <c r="K216" s="77" t="s">
        <v>589</v>
      </c>
      <c r="L216" s="71" t="s">
        <v>67</v>
      </c>
      <c r="M216" s="90">
        <v>217200</v>
      </c>
      <c r="N216" s="74"/>
      <c r="O216" s="74">
        <f t="shared" si="12"/>
        <v>217200</v>
      </c>
      <c r="P216" s="79">
        <v>1</v>
      </c>
      <c r="Q216" s="74">
        <f t="shared" si="13"/>
        <v>217200</v>
      </c>
      <c r="R216" s="77" t="s">
        <v>163</v>
      </c>
      <c r="S216" s="78" t="s">
        <v>4342</v>
      </c>
      <c r="T216" s="85" t="s">
        <v>134</v>
      </c>
      <c r="U216" s="80"/>
      <c r="V216" s="85" t="s">
        <v>134</v>
      </c>
      <c r="W216" s="85" t="s">
        <v>134</v>
      </c>
    </row>
    <row r="217" spans="1:23" s="48" customFormat="1" ht="60" x14ac:dyDescent="0.25">
      <c r="A217" s="77">
        <v>13101044</v>
      </c>
      <c r="B217" s="77" t="s">
        <v>14</v>
      </c>
      <c r="C217" s="70">
        <v>98</v>
      </c>
      <c r="D217" s="77" t="s">
        <v>63</v>
      </c>
      <c r="E217" s="77" t="s">
        <v>150</v>
      </c>
      <c r="F217" s="77" t="s">
        <v>587</v>
      </c>
      <c r="G217" s="77" t="s">
        <v>442</v>
      </c>
      <c r="H217" s="77" t="s">
        <v>44</v>
      </c>
      <c r="I217" s="78" t="s">
        <v>4504</v>
      </c>
      <c r="J217" s="77" t="s">
        <v>4505</v>
      </c>
      <c r="K217" s="77" t="s">
        <v>589</v>
      </c>
      <c r="L217" s="71" t="s">
        <v>67</v>
      </c>
      <c r="M217" s="90">
        <v>10000</v>
      </c>
      <c r="N217" s="74"/>
      <c r="O217" s="74">
        <f t="shared" si="12"/>
        <v>10000</v>
      </c>
      <c r="P217" s="79">
        <v>1</v>
      </c>
      <c r="Q217" s="74">
        <f t="shared" si="13"/>
        <v>10000</v>
      </c>
      <c r="R217" s="77" t="s">
        <v>163</v>
      </c>
      <c r="S217" s="78" t="s">
        <v>4342</v>
      </c>
      <c r="T217" s="85" t="s">
        <v>134</v>
      </c>
      <c r="U217" s="80"/>
      <c r="V217" s="85" t="s">
        <v>134</v>
      </c>
      <c r="W217" s="85" t="s">
        <v>134</v>
      </c>
    </row>
    <row r="218" spans="1:23" s="48" customFormat="1" ht="60" x14ac:dyDescent="0.25">
      <c r="A218" s="77">
        <v>13101050</v>
      </c>
      <c r="B218" s="77" t="s">
        <v>14</v>
      </c>
      <c r="C218" s="70">
        <v>99</v>
      </c>
      <c r="D218" s="77" t="s">
        <v>63</v>
      </c>
      <c r="E218" s="77" t="s">
        <v>150</v>
      </c>
      <c r="F218" s="77" t="s">
        <v>590</v>
      </c>
      <c r="G218" s="77" t="s">
        <v>432</v>
      </c>
      <c r="H218" s="77" t="s">
        <v>59</v>
      </c>
      <c r="I218" s="78" t="s">
        <v>591</v>
      </c>
      <c r="J218" s="77" t="s">
        <v>4564</v>
      </c>
      <c r="K218" s="77" t="s">
        <v>592</v>
      </c>
      <c r="L218" s="71" t="s">
        <v>67</v>
      </c>
      <c r="M218" s="90">
        <f>10000*1.2</f>
        <v>12000</v>
      </c>
      <c r="N218" s="74"/>
      <c r="O218" s="74">
        <f t="shared" si="12"/>
        <v>12000</v>
      </c>
      <c r="P218" s="79">
        <v>1</v>
      </c>
      <c r="Q218" s="74">
        <f t="shared" si="13"/>
        <v>12000</v>
      </c>
      <c r="R218" s="77" t="s">
        <v>163</v>
      </c>
      <c r="S218" s="78" t="s">
        <v>4342</v>
      </c>
      <c r="T218" s="85" t="s">
        <v>134</v>
      </c>
      <c r="U218" s="80"/>
      <c r="V218" s="85" t="s">
        <v>134</v>
      </c>
      <c r="W218" s="85" t="s">
        <v>134</v>
      </c>
    </row>
    <row r="219" spans="1:23" s="48" customFormat="1" ht="60" x14ac:dyDescent="0.25">
      <c r="A219" s="77">
        <v>13101050</v>
      </c>
      <c r="B219" s="77" t="s">
        <v>14</v>
      </c>
      <c r="C219" s="70">
        <v>100</v>
      </c>
      <c r="D219" s="77" t="s">
        <v>63</v>
      </c>
      <c r="E219" s="77" t="s">
        <v>150</v>
      </c>
      <c r="F219" s="77" t="s">
        <v>590</v>
      </c>
      <c r="G219" s="77" t="s">
        <v>442</v>
      </c>
      <c r="H219" s="77" t="s">
        <v>44</v>
      </c>
      <c r="I219" s="78" t="s">
        <v>4504</v>
      </c>
      <c r="J219" s="77" t="s">
        <v>4505</v>
      </c>
      <c r="K219" s="77" t="s">
        <v>592</v>
      </c>
      <c r="L219" s="71" t="s">
        <v>67</v>
      </c>
      <c r="M219" s="90">
        <v>10000</v>
      </c>
      <c r="N219" s="74"/>
      <c r="O219" s="74">
        <f t="shared" si="12"/>
        <v>10000</v>
      </c>
      <c r="P219" s="79">
        <v>1</v>
      </c>
      <c r="Q219" s="74">
        <f t="shared" si="13"/>
        <v>10000</v>
      </c>
      <c r="R219" s="77" t="s">
        <v>163</v>
      </c>
      <c r="S219" s="78" t="s">
        <v>4342</v>
      </c>
      <c r="T219" s="85" t="s">
        <v>134</v>
      </c>
      <c r="U219" s="80"/>
      <c r="V219" s="85" t="s">
        <v>134</v>
      </c>
      <c r="W219" s="85" t="s">
        <v>134</v>
      </c>
    </row>
    <row r="220" spans="1:23" s="48" customFormat="1" ht="60" x14ac:dyDescent="0.25">
      <c r="A220" s="77">
        <v>13101051</v>
      </c>
      <c r="B220" s="77" t="s">
        <v>14</v>
      </c>
      <c r="C220" s="70">
        <v>101</v>
      </c>
      <c r="D220" s="77" t="s">
        <v>63</v>
      </c>
      <c r="E220" s="77" t="s">
        <v>150</v>
      </c>
      <c r="F220" s="77" t="s">
        <v>593</v>
      </c>
      <c r="G220" s="77" t="s">
        <v>432</v>
      </c>
      <c r="H220" s="77" t="s">
        <v>59</v>
      </c>
      <c r="I220" s="78" t="s">
        <v>594</v>
      </c>
      <c r="J220" s="77" t="s">
        <v>4564</v>
      </c>
      <c r="K220" s="77" t="s">
        <v>595</v>
      </c>
      <c r="L220" s="71" t="s">
        <v>67</v>
      </c>
      <c r="M220" s="90">
        <f>10000*1.2</f>
        <v>12000</v>
      </c>
      <c r="N220" s="74"/>
      <c r="O220" s="74">
        <f t="shared" si="12"/>
        <v>12000</v>
      </c>
      <c r="P220" s="79">
        <v>1</v>
      </c>
      <c r="Q220" s="74">
        <f t="shared" si="13"/>
        <v>12000</v>
      </c>
      <c r="R220" s="77" t="s">
        <v>163</v>
      </c>
      <c r="S220" s="78" t="s">
        <v>4342</v>
      </c>
      <c r="T220" s="85" t="s">
        <v>134</v>
      </c>
      <c r="U220" s="80"/>
      <c r="V220" s="85" t="s">
        <v>134</v>
      </c>
      <c r="W220" s="85" t="s">
        <v>134</v>
      </c>
    </row>
    <row r="221" spans="1:23" s="48" customFormat="1" ht="60" x14ac:dyDescent="0.25">
      <c r="A221" s="77">
        <v>13101051</v>
      </c>
      <c r="B221" s="77" t="s">
        <v>14</v>
      </c>
      <c r="C221" s="70">
        <v>102</v>
      </c>
      <c r="D221" s="77" t="s">
        <v>63</v>
      </c>
      <c r="E221" s="77" t="s">
        <v>150</v>
      </c>
      <c r="F221" s="77" t="s">
        <v>593</v>
      </c>
      <c r="G221" s="77" t="s">
        <v>442</v>
      </c>
      <c r="H221" s="77" t="s">
        <v>44</v>
      </c>
      <c r="I221" s="78" t="s">
        <v>4504</v>
      </c>
      <c r="J221" s="77" t="s">
        <v>4505</v>
      </c>
      <c r="K221" s="77" t="s">
        <v>595</v>
      </c>
      <c r="L221" s="71" t="s">
        <v>67</v>
      </c>
      <c r="M221" s="90">
        <v>10000</v>
      </c>
      <c r="N221" s="74"/>
      <c r="O221" s="74">
        <f t="shared" si="12"/>
        <v>10000</v>
      </c>
      <c r="P221" s="79">
        <v>1</v>
      </c>
      <c r="Q221" s="74">
        <f t="shared" si="13"/>
        <v>10000</v>
      </c>
      <c r="R221" s="77" t="s">
        <v>163</v>
      </c>
      <c r="S221" s="78" t="s">
        <v>4342</v>
      </c>
      <c r="T221" s="85" t="s">
        <v>134</v>
      </c>
      <c r="U221" s="80"/>
      <c r="V221" s="85" t="s">
        <v>134</v>
      </c>
      <c r="W221" s="85" t="s">
        <v>134</v>
      </c>
    </row>
    <row r="222" spans="1:23" s="48" customFormat="1" ht="90" x14ac:dyDescent="0.25">
      <c r="A222" s="77">
        <v>13101052</v>
      </c>
      <c r="B222" s="77" t="s">
        <v>14</v>
      </c>
      <c r="C222" s="70">
        <v>103</v>
      </c>
      <c r="D222" s="77" t="s">
        <v>63</v>
      </c>
      <c r="E222" s="77" t="s">
        <v>150</v>
      </c>
      <c r="F222" s="77" t="s">
        <v>596</v>
      </c>
      <c r="G222" s="77" t="s">
        <v>403</v>
      </c>
      <c r="H222" s="77" t="s">
        <v>56</v>
      </c>
      <c r="I222" s="78" t="s">
        <v>597</v>
      </c>
      <c r="J222" s="77" t="s">
        <v>598</v>
      </c>
      <c r="K222" s="77" t="s">
        <v>599</v>
      </c>
      <c r="L222" s="71" t="s">
        <v>67</v>
      </c>
      <c r="M222" s="90">
        <v>2497794.17</v>
      </c>
      <c r="N222" s="74"/>
      <c r="O222" s="74">
        <f t="shared" si="12"/>
        <v>2497794.17</v>
      </c>
      <c r="P222" s="79">
        <v>1</v>
      </c>
      <c r="Q222" s="74">
        <f t="shared" si="13"/>
        <v>2497794.17</v>
      </c>
      <c r="R222" s="77" t="s">
        <v>84</v>
      </c>
      <c r="S222" s="78" t="s">
        <v>4342</v>
      </c>
      <c r="T222" s="85" t="s">
        <v>134</v>
      </c>
      <c r="U222" s="80"/>
      <c r="V222" s="85" t="s">
        <v>134</v>
      </c>
      <c r="W222" s="85" t="s">
        <v>134</v>
      </c>
    </row>
    <row r="223" spans="1:23" s="48" customFormat="1" ht="60" x14ac:dyDescent="0.25">
      <c r="A223" s="77">
        <v>13101052</v>
      </c>
      <c r="B223" s="77" t="s">
        <v>14</v>
      </c>
      <c r="C223" s="70">
        <v>104</v>
      </c>
      <c r="D223" s="77" t="s">
        <v>63</v>
      </c>
      <c r="E223" s="77" t="s">
        <v>150</v>
      </c>
      <c r="F223" s="77" t="s">
        <v>596</v>
      </c>
      <c r="G223" s="77" t="s">
        <v>559</v>
      </c>
      <c r="H223" s="77" t="s">
        <v>56</v>
      </c>
      <c r="I223" s="78" t="s">
        <v>4565</v>
      </c>
      <c r="J223" s="77" t="s">
        <v>600</v>
      </c>
      <c r="K223" s="77" t="s">
        <v>599</v>
      </c>
      <c r="L223" s="71" t="s">
        <v>67</v>
      </c>
      <c r="M223" s="90">
        <v>50000</v>
      </c>
      <c r="N223" s="74"/>
      <c r="O223" s="74">
        <f t="shared" si="12"/>
        <v>50000</v>
      </c>
      <c r="P223" s="79">
        <v>1</v>
      </c>
      <c r="Q223" s="74">
        <f t="shared" si="13"/>
        <v>50000</v>
      </c>
      <c r="R223" s="77" t="s">
        <v>163</v>
      </c>
      <c r="S223" s="78" t="s">
        <v>4342</v>
      </c>
      <c r="T223" s="85" t="s">
        <v>68</v>
      </c>
      <c r="U223" s="80" t="s">
        <v>4566</v>
      </c>
      <c r="V223" s="85" t="s">
        <v>134</v>
      </c>
      <c r="W223" s="85" t="s">
        <v>134</v>
      </c>
    </row>
    <row r="224" spans="1:23" s="48" customFormat="1" ht="60" x14ac:dyDescent="0.25">
      <c r="A224" s="77">
        <v>13101052</v>
      </c>
      <c r="B224" s="77" t="s">
        <v>14</v>
      </c>
      <c r="C224" s="70">
        <v>105</v>
      </c>
      <c r="D224" s="77" t="s">
        <v>63</v>
      </c>
      <c r="E224" s="77" t="s">
        <v>150</v>
      </c>
      <c r="F224" s="77" t="s">
        <v>596</v>
      </c>
      <c r="G224" s="77" t="s">
        <v>507</v>
      </c>
      <c r="H224" s="77" t="s">
        <v>56</v>
      </c>
      <c r="I224" s="78" t="s">
        <v>4567</v>
      </c>
      <c r="J224" s="77" t="s">
        <v>4568</v>
      </c>
      <c r="K224" s="77" t="s">
        <v>599</v>
      </c>
      <c r="L224" s="71" t="s">
        <v>67</v>
      </c>
      <c r="M224" s="90">
        <v>2500000</v>
      </c>
      <c r="N224" s="74">
        <v>500000</v>
      </c>
      <c r="O224" s="74">
        <f t="shared" si="12"/>
        <v>2000000</v>
      </c>
      <c r="P224" s="79">
        <v>1</v>
      </c>
      <c r="Q224" s="74">
        <f t="shared" si="13"/>
        <v>2000000</v>
      </c>
      <c r="R224" s="85" t="s">
        <v>163</v>
      </c>
      <c r="S224" s="78" t="s">
        <v>4342</v>
      </c>
      <c r="T224" s="85" t="s">
        <v>68</v>
      </c>
      <c r="U224" s="80" t="s">
        <v>4569</v>
      </c>
      <c r="V224" s="85" t="s">
        <v>134</v>
      </c>
      <c r="W224" s="85" t="s">
        <v>134</v>
      </c>
    </row>
    <row r="225" spans="1:23" s="48" customFormat="1" ht="60" x14ac:dyDescent="0.25">
      <c r="A225" s="77">
        <v>13101052</v>
      </c>
      <c r="B225" s="77" t="s">
        <v>14</v>
      </c>
      <c r="C225" s="70">
        <v>106</v>
      </c>
      <c r="D225" s="77" t="s">
        <v>63</v>
      </c>
      <c r="E225" s="77" t="s">
        <v>150</v>
      </c>
      <c r="F225" s="77" t="s">
        <v>596</v>
      </c>
      <c r="G225" s="77" t="s">
        <v>473</v>
      </c>
      <c r="H225" s="77" t="s">
        <v>56</v>
      </c>
      <c r="I225" s="78" t="s">
        <v>601</v>
      </c>
      <c r="J225" s="77" t="s">
        <v>602</v>
      </c>
      <c r="K225" s="77" t="s">
        <v>599</v>
      </c>
      <c r="L225" s="71" t="s">
        <v>67</v>
      </c>
      <c r="M225" s="90">
        <v>952736.8</v>
      </c>
      <c r="N225" s="74"/>
      <c r="O225" s="74">
        <f t="shared" si="12"/>
        <v>952736.8</v>
      </c>
      <c r="P225" s="79">
        <v>1</v>
      </c>
      <c r="Q225" s="74">
        <f t="shared" si="13"/>
        <v>952736.8</v>
      </c>
      <c r="R225" s="77" t="s">
        <v>84</v>
      </c>
      <c r="S225" s="78" t="s">
        <v>4342</v>
      </c>
      <c r="T225" s="85" t="s">
        <v>134</v>
      </c>
      <c r="U225" s="80"/>
      <c r="V225" s="85" t="s">
        <v>134</v>
      </c>
      <c r="W225" s="85" t="s">
        <v>134</v>
      </c>
    </row>
    <row r="226" spans="1:23" s="48" customFormat="1" ht="60" x14ac:dyDescent="0.25">
      <c r="A226" s="77">
        <v>13101052</v>
      </c>
      <c r="B226" s="77" t="s">
        <v>14</v>
      </c>
      <c r="C226" s="70">
        <v>107</v>
      </c>
      <c r="D226" s="77" t="s">
        <v>63</v>
      </c>
      <c r="E226" s="77" t="s">
        <v>150</v>
      </c>
      <c r="F226" s="77" t="s">
        <v>596</v>
      </c>
      <c r="G226" s="77" t="s">
        <v>358</v>
      </c>
      <c r="H226" s="77" t="s">
        <v>56</v>
      </c>
      <c r="I226" s="78" t="s">
        <v>322</v>
      </c>
      <c r="J226" s="77" t="s">
        <v>603</v>
      </c>
      <c r="K226" s="77" t="s">
        <v>599</v>
      </c>
      <c r="L226" s="71" t="s">
        <v>67</v>
      </c>
      <c r="M226" s="90">
        <v>5000000</v>
      </c>
      <c r="N226" s="74"/>
      <c r="O226" s="74">
        <f t="shared" si="12"/>
        <v>5000000</v>
      </c>
      <c r="P226" s="79">
        <v>1</v>
      </c>
      <c r="Q226" s="74">
        <f t="shared" si="13"/>
        <v>5000000</v>
      </c>
      <c r="R226" s="77" t="s">
        <v>163</v>
      </c>
      <c r="S226" s="78" t="s">
        <v>4342</v>
      </c>
      <c r="T226" s="85" t="s">
        <v>68</v>
      </c>
      <c r="U226" s="80" t="s">
        <v>4570</v>
      </c>
      <c r="V226" s="85" t="s">
        <v>134</v>
      </c>
      <c r="W226" s="85" t="s">
        <v>134</v>
      </c>
    </row>
    <row r="227" spans="1:23" s="48" customFormat="1" ht="60" x14ac:dyDescent="0.25">
      <c r="A227" s="77">
        <v>13101052</v>
      </c>
      <c r="B227" s="77" t="s">
        <v>14</v>
      </c>
      <c r="C227" s="70">
        <v>108</v>
      </c>
      <c r="D227" s="77" t="s">
        <v>63</v>
      </c>
      <c r="E227" s="77" t="s">
        <v>150</v>
      </c>
      <c r="F227" s="77" t="s">
        <v>596</v>
      </c>
      <c r="G227" s="77" t="s">
        <v>483</v>
      </c>
      <c r="H227" s="77" t="s">
        <v>58</v>
      </c>
      <c r="I227" s="78" t="s">
        <v>604</v>
      </c>
      <c r="J227" s="77" t="s">
        <v>573</v>
      </c>
      <c r="K227" s="77" t="s">
        <v>599</v>
      </c>
      <c r="L227" s="71" t="s">
        <v>67</v>
      </c>
      <c r="M227" s="90">
        <f>20000*1.2</f>
        <v>24000</v>
      </c>
      <c r="N227" s="74"/>
      <c r="O227" s="74">
        <f t="shared" si="12"/>
        <v>24000</v>
      </c>
      <c r="P227" s="79">
        <v>1</v>
      </c>
      <c r="Q227" s="74">
        <f t="shared" si="13"/>
        <v>24000</v>
      </c>
      <c r="R227" s="77" t="s">
        <v>163</v>
      </c>
      <c r="S227" s="78" t="s">
        <v>4342</v>
      </c>
      <c r="T227" s="85" t="s">
        <v>134</v>
      </c>
      <c r="U227" s="80"/>
      <c r="V227" s="85" t="s">
        <v>134</v>
      </c>
      <c r="W227" s="85" t="s">
        <v>134</v>
      </c>
    </row>
    <row r="228" spans="1:23" s="48" customFormat="1" ht="105" x14ac:dyDescent="0.25">
      <c r="A228" s="77">
        <v>13101052</v>
      </c>
      <c r="B228" s="77" t="s">
        <v>14</v>
      </c>
      <c r="C228" s="70">
        <v>109</v>
      </c>
      <c r="D228" s="77" t="s">
        <v>63</v>
      </c>
      <c r="E228" s="77" t="s">
        <v>150</v>
      </c>
      <c r="F228" s="77" t="s">
        <v>596</v>
      </c>
      <c r="G228" s="77" t="s">
        <v>444</v>
      </c>
      <c r="H228" s="77" t="s">
        <v>59</v>
      </c>
      <c r="I228" s="78" t="s">
        <v>605</v>
      </c>
      <c r="J228" s="77" t="s">
        <v>606</v>
      </c>
      <c r="K228" s="77" t="s">
        <v>599</v>
      </c>
      <c r="L228" s="71" t="s">
        <v>67</v>
      </c>
      <c r="M228" s="90">
        <v>1955692</v>
      </c>
      <c r="N228" s="74"/>
      <c r="O228" s="74">
        <f t="shared" si="12"/>
        <v>1955692</v>
      </c>
      <c r="P228" s="79">
        <v>1</v>
      </c>
      <c r="Q228" s="74">
        <f t="shared" si="13"/>
        <v>1955692</v>
      </c>
      <c r="R228" s="77" t="s">
        <v>163</v>
      </c>
      <c r="S228" s="78" t="s">
        <v>4342</v>
      </c>
      <c r="T228" s="85" t="s">
        <v>134</v>
      </c>
      <c r="U228" s="80"/>
      <c r="V228" s="85" t="s">
        <v>134</v>
      </c>
      <c r="W228" s="85" t="s">
        <v>134</v>
      </c>
    </row>
    <row r="229" spans="1:23" s="48" customFormat="1" ht="195" x14ac:dyDescent="0.25">
      <c r="A229" s="77">
        <v>13101052</v>
      </c>
      <c r="B229" s="77" t="s">
        <v>14</v>
      </c>
      <c r="C229" s="70">
        <v>110</v>
      </c>
      <c r="D229" s="77" t="s">
        <v>63</v>
      </c>
      <c r="E229" s="77" t="s">
        <v>150</v>
      </c>
      <c r="F229" s="77" t="s">
        <v>596</v>
      </c>
      <c r="G229" s="77" t="s">
        <v>442</v>
      </c>
      <c r="H229" s="77" t="s">
        <v>44</v>
      </c>
      <c r="I229" s="78" t="s">
        <v>4571</v>
      </c>
      <c r="J229" s="77" t="s">
        <v>1655</v>
      </c>
      <c r="K229" s="77" t="s">
        <v>599</v>
      </c>
      <c r="L229" s="71" t="s">
        <v>67</v>
      </c>
      <c r="M229" s="90">
        <v>19850</v>
      </c>
      <c r="N229" s="74"/>
      <c r="O229" s="74">
        <f t="shared" si="12"/>
        <v>19850</v>
      </c>
      <c r="P229" s="79">
        <v>1</v>
      </c>
      <c r="Q229" s="74">
        <f t="shared" si="13"/>
        <v>19850</v>
      </c>
      <c r="R229" s="77" t="s">
        <v>163</v>
      </c>
      <c r="S229" s="78" t="s">
        <v>4342</v>
      </c>
      <c r="T229" s="85" t="s">
        <v>68</v>
      </c>
      <c r="U229" s="80" t="s">
        <v>4572</v>
      </c>
      <c r="V229" s="85" t="s">
        <v>134</v>
      </c>
      <c r="W229" s="85" t="s">
        <v>134</v>
      </c>
    </row>
    <row r="230" spans="1:23" s="48" customFormat="1" ht="60" x14ac:dyDescent="0.25">
      <c r="A230" s="77">
        <v>13101058</v>
      </c>
      <c r="B230" s="77" t="s">
        <v>14</v>
      </c>
      <c r="C230" s="70">
        <v>111</v>
      </c>
      <c r="D230" s="77" t="s">
        <v>63</v>
      </c>
      <c r="E230" s="77" t="s">
        <v>150</v>
      </c>
      <c r="F230" s="77" t="s">
        <v>607</v>
      </c>
      <c r="G230" s="77" t="s">
        <v>432</v>
      </c>
      <c r="H230" s="77" t="s">
        <v>59</v>
      </c>
      <c r="I230" s="78" t="s">
        <v>608</v>
      </c>
      <c r="J230" s="77" t="s">
        <v>391</v>
      </c>
      <c r="K230" s="77" t="s">
        <v>609</v>
      </c>
      <c r="L230" s="71" t="s">
        <v>67</v>
      </c>
      <c r="M230" s="90">
        <f>19000*1.2</f>
        <v>22800</v>
      </c>
      <c r="N230" s="74"/>
      <c r="O230" s="74">
        <f t="shared" si="12"/>
        <v>22800</v>
      </c>
      <c r="P230" s="79">
        <v>1</v>
      </c>
      <c r="Q230" s="74">
        <f t="shared" si="13"/>
        <v>22800</v>
      </c>
      <c r="R230" s="77" t="s">
        <v>163</v>
      </c>
      <c r="S230" s="78" t="s">
        <v>4342</v>
      </c>
      <c r="T230" s="85" t="s">
        <v>134</v>
      </c>
      <c r="U230" s="80"/>
      <c r="V230" s="85" t="s">
        <v>134</v>
      </c>
      <c r="W230" s="85" t="s">
        <v>134</v>
      </c>
    </row>
    <row r="231" spans="1:23" s="48" customFormat="1" ht="60" x14ac:dyDescent="0.25">
      <c r="A231" s="77">
        <v>13101058</v>
      </c>
      <c r="B231" s="77" t="s">
        <v>14</v>
      </c>
      <c r="C231" s="70">
        <v>112</v>
      </c>
      <c r="D231" s="77" t="s">
        <v>63</v>
      </c>
      <c r="E231" s="77" t="s">
        <v>150</v>
      </c>
      <c r="F231" s="77" t="s">
        <v>607</v>
      </c>
      <c r="G231" s="77" t="s">
        <v>442</v>
      </c>
      <c r="H231" s="77" t="s">
        <v>44</v>
      </c>
      <c r="I231" s="78" t="s">
        <v>4504</v>
      </c>
      <c r="J231" s="77" t="s">
        <v>4505</v>
      </c>
      <c r="K231" s="77" t="s">
        <v>609</v>
      </c>
      <c r="L231" s="71" t="s">
        <v>67</v>
      </c>
      <c r="M231" s="90">
        <v>10000</v>
      </c>
      <c r="N231" s="74"/>
      <c r="O231" s="74">
        <f t="shared" si="12"/>
        <v>10000</v>
      </c>
      <c r="P231" s="79">
        <v>1</v>
      </c>
      <c r="Q231" s="74">
        <f t="shared" si="13"/>
        <v>10000</v>
      </c>
      <c r="R231" s="77" t="s">
        <v>163</v>
      </c>
      <c r="S231" s="78" t="s">
        <v>4342</v>
      </c>
      <c r="T231" s="85" t="s">
        <v>134</v>
      </c>
      <c r="U231" s="80"/>
      <c r="V231" s="85" t="s">
        <v>134</v>
      </c>
      <c r="W231" s="85" t="s">
        <v>134</v>
      </c>
    </row>
    <row r="232" spans="1:23" s="48" customFormat="1" ht="135" x14ac:dyDescent="0.25">
      <c r="A232" s="77">
        <v>13101062</v>
      </c>
      <c r="B232" s="77" t="s">
        <v>14</v>
      </c>
      <c r="C232" s="70">
        <v>113</v>
      </c>
      <c r="D232" s="77" t="s">
        <v>63</v>
      </c>
      <c r="E232" s="77" t="s">
        <v>150</v>
      </c>
      <c r="F232" s="77" t="s">
        <v>610</v>
      </c>
      <c r="G232" s="77" t="s">
        <v>444</v>
      </c>
      <c r="H232" s="77" t="s">
        <v>59</v>
      </c>
      <c r="I232" s="78" t="s">
        <v>611</v>
      </c>
      <c r="J232" s="77" t="s">
        <v>531</v>
      </c>
      <c r="K232" s="77" t="s">
        <v>612</v>
      </c>
      <c r="L232" s="71" t="s">
        <v>67</v>
      </c>
      <c r="M232" s="90">
        <v>794900</v>
      </c>
      <c r="N232" s="74"/>
      <c r="O232" s="74">
        <f t="shared" si="12"/>
        <v>794900</v>
      </c>
      <c r="P232" s="79">
        <v>1</v>
      </c>
      <c r="Q232" s="74">
        <f t="shared" si="13"/>
        <v>794900</v>
      </c>
      <c r="R232" s="77" t="s">
        <v>84</v>
      </c>
      <c r="S232" s="78" t="s">
        <v>4342</v>
      </c>
      <c r="T232" s="85" t="s">
        <v>68</v>
      </c>
      <c r="U232" s="80" t="s">
        <v>4573</v>
      </c>
      <c r="V232" s="85" t="s">
        <v>134</v>
      </c>
      <c r="W232" s="85" t="s">
        <v>134</v>
      </c>
    </row>
    <row r="233" spans="1:23" s="48" customFormat="1" ht="60" x14ac:dyDescent="0.25">
      <c r="A233" s="77">
        <v>13101062</v>
      </c>
      <c r="B233" s="77" t="s">
        <v>14</v>
      </c>
      <c r="C233" s="70">
        <v>114</v>
      </c>
      <c r="D233" s="77" t="s">
        <v>63</v>
      </c>
      <c r="E233" s="77" t="s">
        <v>150</v>
      </c>
      <c r="F233" s="77" t="s">
        <v>610</v>
      </c>
      <c r="G233" s="77" t="s">
        <v>442</v>
      </c>
      <c r="H233" s="77" t="s">
        <v>44</v>
      </c>
      <c r="I233" s="78" t="s">
        <v>4504</v>
      </c>
      <c r="J233" s="77" t="s">
        <v>4505</v>
      </c>
      <c r="K233" s="77" t="s">
        <v>612</v>
      </c>
      <c r="L233" s="71" t="s">
        <v>67</v>
      </c>
      <c r="M233" s="90">
        <v>10000</v>
      </c>
      <c r="N233" s="74"/>
      <c r="O233" s="74">
        <f t="shared" si="12"/>
        <v>10000</v>
      </c>
      <c r="P233" s="79">
        <v>1</v>
      </c>
      <c r="Q233" s="74">
        <f t="shared" si="13"/>
        <v>10000</v>
      </c>
      <c r="R233" s="77" t="s">
        <v>163</v>
      </c>
      <c r="S233" s="78" t="s">
        <v>4342</v>
      </c>
      <c r="T233" s="85" t="s">
        <v>134</v>
      </c>
      <c r="U233" s="80"/>
      <c r="V233" s="85" t="s">
        <v>134</v>
      </c>
      <c r="W233" s="85" t="s">
        <v>134</v>
      </c>
    </row>
    <row r="234" spans="1:23" s="48" customFormat="1" ht="75" x14ac:dyDescent="0.25">
      <c r="A234" s="77">
        <v>13101065</v>
      </c>
      <c r="B234" s="77" t="s">
        <v>14</v>
      </c>
      <c r="C234" s="70">
        <v>115</v>
      </c>
      <c r="D234" s="77" t="s">
        <v>63</v>
      </c>
      <c r="E234" s="77" t="s">
        <v>150</v>
      </c>
      <c r="F234" s="77" t="s">
        <v>613</v>
      </c>
      <c r="G234" s="77" t="s">
        <v>444</v>
      </c>
      <c r="H234" s="77" t="s">
        <v>59</v>
      </c>
      <c r="I234" s="78" t="s">
        <v>614</v>
      </c>
      <c r="J234" s="77" t="s">
        <v>391</v>
      </c>
      <c r="K234" s="77" t="s">
        <v>615</v>
      </c>
      <c r="L234" s="71" t="s">
        <v>67</v>
      </c>
      <c r="M234" s="90">
        <v>226800</v>
      </c>
      <c r="N234" s="74"/>
      <c r="O234" s="74">
        <f t="shared" si="12"/>
        <v>226800</v>
      </c>
      <c r="P234" s="79">
        <v>1</v>
      </c>
      <c r="Q234" s="74">
        <f t="shared" si="13"/>
        <v>226800</v>
      </c>
      <c r="R234" s="77" t="s">
        <v>84</v>
      </c>
      <c r="S234" s="78" t="s">
        <v>4342</v>
      </c>
      <c r="T234" s="85" t="s">
        <v>134</v>
      </c>
      <c r="U234" s="80"/>
      <c r="V234" s="85" t="s">
        <v>68</v>
      </c>
      <c r="W234" s="85" t="s">
        <v>134</v>
      </c>
    </row>
    <row r="235" spans="1:23" s="48" customFormat="1" ht="60" x14ac:dyDescent="0.25">
      <c r="A235" s="77">
        <v>13101065</v>
      </c>
      <c r="B235" s="77" t="s">
        <v>14</v>
      </c>
      <c r="C235" s="70">
        <v>116</v>
      </c>
      <c r="D235" s="77" t="s">
        <v>63</v>
      </c>
      <c r="E235" s="77" t="s">
        <v>150</v>
      </c>
      <c r="F235" s="77" t="s">
        <v>613</v>
      </c>
      <c r="G235" s="77" t="s">
        <v>351</v>
      </c>
      <c r="H235" s="77" t="s">
        <v>56</v>
      </c>
      <c r="I235" s="78" t="s">
        <v>616</v>
      </c>
      <c r="J235" s="77" t="s">
        <v>617</v>
      </c>
      <c r="K235" s="77" t="s">
        <v>615</v>
      </c>
      <c r="L235" s="71" t="s">
        <v>67</v>
      </c>
      <c r="M235" s="90">
        <f>12000*1.2</f>
        <v>14400</v>
      </c>
      <c r="N235" s="74"/>
      <c r="O235" s="74">
        <f t="shared" si="12"/>
        <v>14400</v>
      </c>
      <c r="P235" s="79">
        <v>1</v>
      </c>
      <c r="Q235" s="74">
        <f t="shared" si="13"/>
        <v>14400</v>
      </c>
      <c r="R235" s="77" t="s">
        <v>84</v>
      </c>
      <c r="S235" s="78" t="s">
        <v>4342</v>
      </c>
      <c r="T235" s="85" t="s">
        <v>134</v>
      </c>
      <c r="U235" s="80"/>
      <c r="V235" s="85" t="s">
        <v>134</v>
      </c>
      <c r="W235" s="85" t="s">
        <v>134</v>
      </c>
    </row>
    <row r="236" spans="1:23" s="48" customFormat="1" ht="60" x14ac:dyDescent="0.25">
      <c r="A236" s="77">
        <v>13101065</v>
      </c>
      <c r="B236" s="77" t="s">
        <v>14</v>
      </c>
      <c r="C236" s="70">
        <v>117</v>
      </c>
      <c r="D236" s="77" t="s">
        <v>63</v>
      </c>
      <c r="E236" s="77" t="s">
        <v>150</v>
      </c>
      <c r="F236" s="77" t="s">
        <v>613</v>
      </c>
      <c r="G236" s="77" t="s">
        <v>442</v>
      </c>
      <c r="H236" s="77" t="s">
        <v>44</v>
      </c>
      <c r="I236" s="78" t="s">
        <v>4504</v>
      </c>
      <c r="J236" s="77" t="s">
        <v>4505</v>
      </c>
      <c r="K236" s="77" t="s">
        <v>615</v>
      </c>
      <c r="L236" s="71" t="s">
        <v>67</v>
      </c>
      <c r="M236" s="90">
        <v>10000</v>
      </c>
      <c r="N236" s="74"/>
      <c r="O236" s="74">
        <f t="shared" si="12"/>
        <v>10000</v>
      </c>
      <c r="P236" s="79">
        <v>1</v>
      </c>
      <c r="Q236" s="74">
        <f t="shared" si="13"/>
        <v>10000</v>
      </c>
      <c r="R236" s="77" t="s">
        <v>163</v>
      </c>
      <c r="S236" s="78" t="s">
        <v>4342</v>
      </c>
      <c r="T236" s="85" t="s">
        <v>134</v>
      </c>
      <c r="U236" s="80"/>
      <c r="V236" s="85" t="s">
        <v>134</v>
      </c>
      <c r="W236" s="85" t="s">
        <v>134</v>
      </c>
    </row>
    <row r="237" spans="1:23" s="48" customFormat="1" ht="60" x14ac:dyDescent="0.25">
      <c r="A237" s="77">
        <v>13101066</v>
      </c>
      <c r="B237" s="77" t="s">
        <v>14</v>
      </c>
      <c r="C237" s="70">
        <v>118</v>
      </c>
      <c r="D237" s="77" t="s">
        <v>63</v>
      </c>
      <c r="E237" s="77" t="s">
        <v>150</v>
      </c>
      <c r="F237" s="77" t="s">
        <v>618</v>
      </c>
      <c r="G237" s="77" t="s">
        <v>619</v>
      </c>
      <c r="H237" s="77" t="s">
        <v>59</v>
      </c>
      <c r="I237" s="78" t="s">
        <v>620</v>
      </c>
      <c r="J237" s="77" t="s">
        <v>391</v>
      </c>
      <c r="K237" s="77" t="s">
        <v>621</v>
      </c>
      <c r="L237" s="71" t="s">
        <v>67</v>
      </c>
      <c r="M237" s="90">
        <v>211680</v>
      </c>
      <c r="N237" s="74"/>
      <c r="O237" s="74">
        <f t="shared" si="12"/>
        <v>211680</v>
      </c>
      <c r="P237" s="79">
        <v>1</v>
      </c>
      <c r="Q237" s="74">
        <f t="shared" si="13"/>
        <v>211680</v>
      </c>
      <c r="R237" s="77" t="s">
        <v>84</v>
      </c>
      <c r="S237" s="78" t="s">
        <v>4342</v>
      </c>
      <c r="T237" s="85" t="s">
        <v>134</v>
      </c>
      <c r="U237" s="80"/>
      <c r="V237" s="85" t="s">
        <v>68</v>
      </c>
      <c r="W237" s="85" t="s">
        <v>134</v>
      </c>
    </row>
    <row r="238" spans="1:23" s="48" customFormat="1" ht="60" x14ac:dyDescent="0.25">
      <c r="A238" s="77">
        <v>13101066</v>
      </c>
      <c r="B238" s="77" t="s">
        <v>14</v>
      </c>
      <c r="C238" s="70">
        <v>119</v>
      </c>
      <c r="D238" s="77" t="s">
        <v>63</v>
      </c>
      <c r="E238" s="77" t="s">
        <v>150</v>
      </c>
      <c r="F238" s="77" t="s">
        <v>618</v>
      </c>
      <c r="G238" s="77" t="s">
        <v>442</v>
      </c>
      <c r="H238" s="77" t="s">
        <v>44</v>
      </c>
      <c r="I238" s="78" t="s">
        <v>4504</v>
      </c>
      <c r="J238" s="77" t="s">
        <v>4505</v>
      </c>
      <c r="K238" s="77" t="s">
        <v>621</v>
      </c>
      <c r="L238" s="71" t="s">
        <v>67</v>
      </c>
      <c r="M238" s="90">
        <v>10000</v>
      </c>
      <c r="N238" s="74"/>
      <c r="O238" s="74">
        <f t="shared" si="12"/>
        <v>10000</v>
      </c>
      <c r="P238" s="79">
        <v>1</v>
      </c>
      <c r="Q238" s="74">
        <f t="shared" si="13"/>
        <v>10000</v>
      </c>
      <c r="R238" s="77" t="s">
        <v>163</v>
      </c>
      <c r="S238" s="78" t="s">
        <v>4342</v>
      </c>
      <c r="T238" s="85" t="s">
        <v>134</v>
      </c>
      <c r="U238" s="80"/>
      <c r="V238" s="85" t="s">
        <v>134</v>
      </c>
      <c r="W238" s="85" t="s">
        <v>134</v>
      </c>
    </row>
    <row r="239" spans="1:23" s="48" customFormat="1" ht="60" x14ac:dyDescent="0.25">
      <c r="A239" s="77">
        <v>13101069</v>
      </c>
      <c r="B239" s="77" t="s">
        <v>14</v>
      </c>
      <c r="C239" s="70">
        <v>120</v>
      </c>
      <c r="D239" s="77" t="s">
        <v>63</v>
      </c>
      <c r="E239" s="77" t="s">
        <v>150</v>
      </c>
      <c r="F239" s="77" t="s">
        <v>622</v>
      </c>
      <c r="G239" s="77" t="s">
        <v>444</v>
      </c>
      <c r="H239" s="77" t="s">
        <v>59</v>
      </c>
      <c r="I239" s="78" t="s">
        <v>623</v>
      </c>
      <c r="J239" s="77" t="s">
        <v>391</v>
      </c>
      <c r="K239" s="77" t="s">
        <v>624</v>
      </c>
      <c r="L239" s="71" t="s">
        <v>67</v>
      </c>
      <c r="M239" s="90">
        <v>411000</v>
      </c>
      <c r="N239" s="76"/>
      <c r="O239" s="74">
        <v>411000</v>
      </c>
      <c r="P239" s="79">
        <v>1</v>
      </c>
      <c r="Q239" s="74">
        <f t="shared" si="13"/>
        <v>411000</v>
      </c>
      <c r="R239" s="85" t="s">
        <v>84</v>
      </c>
      <c r="S239" s="78" t="s">
        <v>4342</v>
      </c>
      <c r="T239" s="85" t="s">
        <v>68</v>
      </c>
      <c r="U239" s="113" t="s">
        <v>4574</v>
      </c>
      <c r="V239" s="85" t="s">
        <v>68</v>
      </c>
      <c r="W239" s="85" t="s">
        <v>134</v>
      </c>
    </row>
    <row r="240" spans="1:23" s="48" customFormat="1" ht="60" x14ac:dyDescent="0.25">
      <c r="A240" s="77">
        <v>13101069</v>
      </c>
      <c r="B240" s="77" t="s">
        <v>14</v>
      </c>
      <c r="C240" s="70">
        <v>121</v>
      </c>
      <c r="D240" s="77" t="s">
        <v>63</v>
      </c>
      <c r="E240" s="77" t="s">
        <v>150</v>
      </c>
      <c r="F240" s="77" t="s">
        <v>622</v>
      </c>
      <c r="G240" s="77" t="s">
        <v>442</v>
      </c>
      <c r="H240" s="77" t="s">
        <v>44</v>
      </c>
      <c r="I240" s="78" t="s">
        <v>4504</v>
      </c>
      <c r="J240" s="77" t="s">
        <v>4505</v>
      </c>
      <c r="K240" s="77" t="s">
        <v>624</v>
      </c>
      <c r="L240" s="71" t="s">
        <v>67</v>
      </c>
      <c r="M240" s="90">
        <v>10000</v>
      </c>
      <c r="N240" s="89"/>
      <c r="O240" s="74">
        <f t="shared" ref="O240:O284" si="14">M240-N240</f>
        <v>10000</v>
      </c>
      <c r="P240" s="79">
        <v>1</v>
      </c>
      <c r="Q240" s="74">
        <f t="shared" si="13"/>
        <v>10000</v>
      </c>
      <c r="R240" s="77" t="s">
        <v>163</v>
      </c>
      <c r="S240" s="78" t="s">
        <v>4342</v>
      </c>
      <c r="T240" s="85" t="s">
        <v>134</v>
      </c>
      <c r="U240" s="80"/>
      <c r="V240" s="85" t="s">
        <v>134</v>
      </c>
      <c r="W240" s="85" t="s">
        <v>134</v>
      </c>
    </row>
    <row r="241" spans="1:23" s="48" customFormat="1" ht="60" x14ac:dyDescent="0.25">
      <c r="A241" s="77">
        <v>13101072</v>
      </c>
      <c r="B241" s="77" t="s">
        <v>14</v>
      </c>
      <c r="C241" s="70">
        <v>122</v>
      </c>
      <c r="D241" s="77" t="s">
        <v>63</v>
      </c>
      <c r="E241" s="77" t="s">
        <v>150</v>
      </c>
      <c r="F241" s="77" t="s">
        <v>625</v>
      </c>
      <c r="G241" s="77" t="s">
        <v>534</v>
      </c>
      <c r="H241" s="77" t="s">
        <v>59</v>
      </c>
      <c r="I241" s="78" t="s">
        <v>626</v>
      </c>
      <c r="J241" s="77" t="s">
        <v>531</v>
      </c>
      <c r="K241" s="77" t="s">
        <v>627</v>
      </c>
      <c r="L241" s="71" t="s">
        <v>67</v>
      </c>
      <c r="M241" s="90">
        <v>197000</v>
      </c>
      <c r="N241" s="74"/>
      <c r="O241" s="74">
        <f t="shared" si="14"/>
        <v>197000</v>
      </c>
      <c r="P241" s="79">
        <v>1</v>
      </c>
      <c r="Q241" s="74">
        <f t="shared" si="13"/>
        <v>197000</v>
      </c>
      <c r="R241" s="77" t="s">
        <v>84</v>
      </c>
      <c r="S241" s="78" t="s">
        <v>4342</v>
      </c>
      <c r="T241" s="85" t="s">
        <v>68</v>
      </c>
      <c r="U241" s="80" t="s">
        <v>4575</v>
      </c>
      <c r="V241" s="85" t="s">
        <v>68</v>
      </c>
      <c r="W241" s="85" t="s">
        <v>134</v>
      </c>
    </row>
    <row r="242" spans="1:23" s="48" customFormat="1" ht="60" x14ac:dyDescent="0.25">
      <c r="A242" s="77">
        <v>13101072</v>
      </c>
      <c r="B242" s="77" t="s">
        <v>14</v>
      </c>
      <c r="C242" s="70">
        <v>123</v>
      </c>
      <c r="D242" s="77" t="s">
        <v>63</v>
      </c>
      <c r="E242" s="77" t="s">
        <v>150</v>
      </c>
      <c r="F242" s="77" t="s">
        <v>625</v>
      </c>
      <c r="G242" s="77" t="s">
        <v>442</v>
      </c>
      <c r="H242" s="77" t="s">
        <v>44</v>
      </c>
      <c r="I242" s="78" t="s">
        <v>4504</v>
      </c>
      <c r="J242" s="77" t="s">
        <v>4505</v>
      </c>
      <c r="K242" s="77" t="s">
        <v>627</v>
      </c>
      <c r="L242" s="71" t="s">
        <v>67</v>
      </c>
      <c r="M242" s="90">
        <v>10000</v>
      </c>
      <c r="N242" s="74"/>
      <c r="O242" s="74">
        <f t="shared" si="14"/>
        <v>10000</v>
      </c>
      <c r="P242" s="79">
        <v>1</v>
      </c>
      <c r="Q242" s="74">
        <f t="shared" si="13"/>
        <v>10000</v>
      </c>
      <c r="R242" s="77" t="s">
        <v>163</v>
      </c>
      <c r="S242" s="78" t="s">
        <v>4342</v>
      </c>
      <c r="T242" s="85" t="s">
        <v>134</v>
      </c>
      <c r="U242" s="80"/>
      <c r="V242" s="85" t="s">
        <v>134</v>
      </c>
      <c r="W242" s="85" t="s">
        <v>134</v>
      </c>
    </row>
    <row r="243" spans="1:23" s="48" customFormat="1" ht="120" x14ac:dyDescent="0.25">
      <c r="A243" s="77">
        <v>13101074</v>
      </c>
      <c r="B243" s="77" t="s">
        <v>14</v>
      </c>
      <c r="C243" s="70">
        <v>124</v>
      </c>
      <c r="D243" s="77" t="s">
        <v>63</v>
      </c>
      <c r="E243" s="77" t="s">
        <v>150</v>
      </c>
      <c r="F243" s="77" t="s">
        <v>155</v>
      </c>
      <c r="G243" s="77" t="s">
        <v>403</v>
      </c>
      <c r="H243" s="77" t="s">
        <v>56</v>
      </c>
      <c r="I243" s="78" t="s">
        <v>628</v>
      </c>
      <c r="J243" s="77" t="s">
        <v>629</v>
      </c>
      <c r="K243" s="77" t="s">
        <v>630</v>
      </c>
      <c r="L243" s="71" t="s">
        <v>67</v>
      </c>
      <c r="M243" s="90">
        <v>3817000</v>
      </c>
      <c r="N243" s="74"/>
      <c r="O243" s="74">
        <f t="shared" si="14"/>
        <v>3817000</v>
      </c>
      <c r="P243" s="79">
        <v>1</v>
      </c>
      <c r="Q243" s="74">
        <f t="shared" si="13"/>
        <v>3817000</v>
      </c>
      <c r="R243" s="77" t="s">
        <v>84</v>
      </c>
      <c r="S243" s="78" t="s">
        <v>4342</v>
      </c>
      <c r="T243" s="85" t="s">
        <v>134</v>
      </c>
      <c r="U243" s="80"/>
      <c r="V243" s="85" t="s">
        <v>134</v>
      </c>
      <c r="W243" s="85" t="s">
        <v>134</v>
      </c>
    </row>
    <row r="244" spans="1:23" s="48" customFormat="1" ht="60" x14ac:dyDescent="0.25">
      <c r="A244" s="77">
        <v>13101074</v>
      </c>
      <c r="B244" s="77" t="s">
        <v>14</v>
      </c>
      <c r="C244" s="70">
        <v>125</v>
      </c>
      <c r="D244" s="77" t="s">
        <v>63</v>
      </c>
      <c r="E244" s="77" t="s">
        <v>150</v>
      </c>
      <c r="F244" s="77" t="s">
        <v>155</v>
      </c>
      <c r="G244" s="77" t="s">
        <v>559</v>
      </c>
      <c r="H244" s="77" t="s">
        <v>56</v>
      </c>
      <c r="I244" s="78" t="s">
        <v>631</v>
      </c>
      <c r="J244" s="77" t="s">
        <v>632</v>
      </c>
      <c r="K244" s="77" t="s">
        <v>630</v>
      </c>
      <c r="L244" s="71" t="s">
        <v>67</v>
      </c>
      <c r="M244" s="90">
        <f>342500*1.2</f>
        <v>411000</v>
      </c>
      <c r="N244" s="74"/>
      <c r="O244" s="74">
        <f t="shared" si="14"/>
        <v>411000</v>
      </c>
      <c r="P244" s="79">
        <v>1</v>
      </c>
      <c r="Q244" s="74">
        <f t="shared" si="13"/>
        <v>411000</v>
      </c>
      <c r="R244" s="77" t="s">
        <v>163</v>
      </c>
      <c r="S244" s="78" t="s">
        <v>4342</v>
      </c>
      <c r="T244" s="85" t="s">
        <v>134</v>
      </c>
      <c r="U244" s="80"/>
      <c r="V244" s="85" t="s">
        <v>134</v>
      </c>
      <c r="W244" s="85" t="s">
        <v>134</v>
      </c>
    </row>
    <row r="245" spans="1:23" s="48" customFormat="1" ht="60" x14ac:dyDescent="0.25">
      <c r="A245" s="77">
        <v>13101074</v>
      </c>
      <c r="B245" s="77" t="s">
        <v>14</v>
      </c>
      <c r="C245" s="70">
        <v>126</v>
      </c>
      <c r="D245" s="77" t="s">
        <v>63</v>
      </c>
      <c r="E245" s="77" t="s">
        <v>150</v>
      </c>
      <c r="F245" s="77" t="s">
        <v>155</v>
      </c>
      <c r="G245" s="77" t="s">
        <v>633</v>
      </c>
      <c r="H245" s="77" t="s">
        <v>56</v>
      </c>
      <c r="I245" s="78" t="s">
        <v>634</v>
      </c>
      <c r="J245" s="77" t="s">
        <v>272</v>
      </c>
      <c r="K245" s="77" t="s">
        <v>630</v>
      </c>
      <c r="L245" s="71" t="s">
        <v>67</v>
      </c>
      <c r="M245" s="90">
        <f>1500000*1.2</f>
        <v>1800000</v>
      </c>
      <c r="N245" s="74"/>
      <c r="O245" s="74">
        <f t="shared" si="14"/>
        <v>1800000</v>
      </c>
      <c r="P245" s="79">
        <v>1</v>
      </c>
      <c r="Q245" s="74">
        <f t="shared" si="13"/>
        <v>1800000</v>
      </c>
      <c r="R245" s="77" t="s">
        <v>163</v>
      </c>
      <c r="S245" s="78" t="s">
        <v>4342</v>
      </c>
      <c r="T245" s="85" t="s">
        <v>134</v>
      </c>
      <c r="U245" s="80"/>
      <c r="V245" s="85" t="s">
        <v>134</v>
      </c>
      <c r="W245" s="85" t="s">
        <v>134</v>
      </c>
    </row>
    <row r="246" spans="1:23" s="48" customFormat="1" ht="60" x14ac:dyDescent="0.25">
      <c r="A246" s="77">
        <v>13101074</v>
      </c>
      <c r="B246" s="77" t="s">
        <v>14</v>
      </c>
      <c r="C246" s="70">
        <v>127</v>
      </c>
      <c r="D246" s="77" t="s">
        <v>63</v>
      </c>
      <c r="E246" s="77" t="s">
        <v>150</v>
      </c>
      <c r="F246" s="77" t="s">
        <v>155</v>
      </c>
      <c r="G246" s="77" t="s">
        <v>473</v>
      </c>
      <c r="H246" s="77" t="s">
        <v>56</v>
      </c>
      <c r="I246" s="78" t="s">
        <v>635</v>
      </c>
      <c r="J246" s="77" t="s">
        <v>636</v>
      </c>
      <c r="K246" s="77" t="s">
        <v>630</v>
      </c>
      <c r="L246" s="71" t="s">
        <v>67</v>
      </c>
      <c r="M246" s="90">
        <f>30000*1.2</f>
        <v>36000</v>
      </c>
      <c r="N246" s="74"/>
      <c r="O246" s="74">
        <f t="shared" si="14"/>
        <v>36000</v>
      </c>
      <c r="P246" s="79">
        <v>1</v>
      </c>
      <c r="Q246" s="74">
        <f t="shared" si="13"/>
        <v>36000</v>
      </c>
      <c r="R246" s="77" t="s">
        <v>163</v>
      </c>
      <c r="S246" s="78" t="s">
        <v>4342</v>
      </c>
      <c r="T246" s="85" t="s">
        <v>134</v>
      </c>
      <c r="U246" s="80"/>
      <c r="V246" s="85" t="s">
        <v>134</v>
      </c>
      <c r="W246" s="85" t="s">
        <v>134</v>
      </c>
    </row>
    <row r="247" spans="1:23" s="48" customFormat="1" ht="60" x14ac:dyDescent="0.25">
      <c r="A247" s="77">
        <v>13101074</v>
      </c>
      <c r="B247" s="77" t="s">
        <v>14</v>
      </c>
      <c r="C247" s="70">
        <v>128</v>
      </c>
      <c r="D247" s="77" t="s">
        <v>63</v>
      </c>
      <c r="E247" s="77" t="s">
        <v>150</v>
      </c>
      <c r="F247" s="77" t="s">
        <v>155</v>
      </c>
      <c r="G247" s="77" t="s">
        <v>358</v>
      </c>
      <c r="H247" s="77" t="s">
        <v>56</v>
      </c>
      <c r="I247" s="78" t="s">
        <v>637</v>
      </c>
      <c r="J247" s="77" t="s">
        <v>638</v>
      </c>
      <c r="K247" s="77" t="s">
        <v>630</v>
      </c>
      <c r="L247" s="71" t="s">
        <v>67</v>
      </c>
      <c r="M247" s="90">
        <f>1400000*1.2</f>
        <v>1680000</v>
      </c>
      <c r="N247" s="74"/>
      <c r="O247" s="74">
        <f t="shared" si="14"/>
        <v>1680000</v>
      </c>
      <c r="P247" s="79">
        <v>1</v>
      </c>
      <c r="Q247" s="74">
        <f t="shared" si="13"/>
        <v>1680000</v>
      </c>
      <c r="R247" s="77" t="s">
        <v>163</v>
      </c>
      <c r="S247" s="78" t="s">
        <v>4342</v>
      </c>
      <c r="T247" s="85" t="s">
        <v>134</v>
      </c>
      <c r="U247" s="80"/>
      <c r="V247" s="85" t="s">
        <v>134</v>
      </c>
      <c r="W247" s="85" t="s">
        <v>134</v>
      </c>
    </row>
    <row r="248" spans="1:23" s="48" customFormat="1" ht="60" x14ac:dyDescent="0.25">
      <c r="A248" s="77">
        <v>13101074</v>
      </c>
      <c r="B248" s="77" t="s">
        <v>14</v>
      </c>
      <c r="C248" s="70">
        <v>129</v>
      </c>
      <c r="D248" s="77" t="s">
        <v>63</v>
      </c>
      <c r="E248" s="77" t="s">
        <v>150</v>
      </c>
      <c r="F248" s="77" t="s">
        <v>155</v>
      </c>
      <c r="G248" s="77" t="s">
        <v>419</v>
      </c>
      <c r="H248" s="77" t="s">
        <v>57</v>
      </c>
      <c r="I248" s="78" t="s">
        <v>639</v>
      </c>
      <c r="J248" s="77" t="s">
        <v>640</v>
      </c>
      <c r="K248" s="77" t="s">
        <v>630</v>
      </c>
      <c r="L248" s="71" t="s">
        <v>67</v>
      </c>
      <c r="M248" s="90">
        <v>1081500</v>
      </c>
      <c r="N248" s="74"/>
      <c r="O248" s="74">
        <f t="shared" si="14"/>
        <v>1081500</v>
      </c>
      <c r="P248" s="79">
        <v>1</v>
      </c>
      <c r="Q248" s="74">
        <f t="shared" ref="Q248:Q284" si="15">O248*P248</f>
        <v>1081500</v>
      </c>
      <c r="R248" s="77" t="s">
        <v>163</v>
      </c>
      <c r="S248" s="78" t="s">
        <v>4342</v>
      </c>
      <c r="T248" s="85" t="s">
        <v>68</v>
      </c>
      <c r="U248" s="80" t="s">
        <v>4576</v>
      </c>
      <c r="V248" s="85" t="s">
        <v>134</v>
      </c>
      <c r="W248" s="85" t="s">
        <v>134</v>
      </c>
    </row>
    <row r="249" spans="1:23" s="48" customFormat="1" ht="60" x14ac:dyDescent="0.25">
      <c r="A249" s="77">
        <v>13101074</v>
      </c>
      <c r="B249" s="77" t="s">
        <v>14</v>
      </c>
      <c r="C249" s="70">
        <v>130</v>
      </c>
      <c r="D249" s="77" t="s">
        <v>63</v>
      </c>
      <c r="E249" s="77" t="s">
        <v>150</v>
      </c>
      <c r="F249" s="77" t="s">
        <v>155</v>
      </c>
      <c r="G249" s="77" t="s">
        <v>496</v>
      </c>
      <c r="H249" s="77" t="s">
        <v>57</v>
      </c>
      <c r="I249" s="78" t="s">
        <v>641</v>
      </c>
      <c r="J249" s="77" t="s">
        <v>272</v>
      </c>
      <c r="K249" s="77" t="s">
        <v>630</v>
      </c>
      <c r="L249" s="71" t="s">
        <v>67</v>
      </c>
      <c r="M249" s="90">
        <f>70000*1.2</f>
        <v>84000</v>
      </c>
      <c r="N249" s="74"/>
      <c r="O249" s="74">
        <f t="shared" si="14"/>
        <v>84000</v>
      </c>
      <c r="P249" s="79">
        <v>1</v>
      </c>
      <c r="Q249" s="74">
        <f t="shared" si="15"/>
        <v>84000</v>
      </c>
      <c r="R249" s="77" t="s">
        <v>163</v>
      </c>
      <c r="S249" s="78" t="s">
        <v>4342</v>
      </c>
      <c r="T249" s="85" t="s">
        <v>134</v>
      </c>
      <c r="U249" s="80"/>
      <c r="V249" s="85" t="s">
        <v>134</v>
      </c>
      <c r="W249" s="85" t="s">
        <v>134</v>
      </c>
    </row>
    <row r="250" spans="1:23" s="48" customFormat="1" ht="60" x14ac:dyDescent="0.25">
      <c r="A250" s="77">
        <v>13101074</v>
      </c>
      <c r="B250" s="77" t="s">
        <v>14</v>
      </c>
      <c r="C250" s="70">
        <v>131</v>
      </c>
      <c r="D250" s="77" t="s">
        <v>63</v>
      </c>
      <c r="E250" s="77" t="s">
        <v>150</v>
      </c>
      <c r="F250" s="77" t="s">
        <v>155</v>
      </c>
      <c r="G250" s="77" t="s">
        <v>483</v>
      </c>
      <c r="H250" s="77" t="s">
        <v>58</v>
      </c>
      <c r="I250" s="78" t="s">
        <v>642</v>
      </c>
      <c r="J250" s="77" t="s">
        <v>272</v>
      </c>
      <c r="K250" s="77" t="s">
        <v>630</v>
      </c>
      <c r="L250" s="71" t="s">
        <v>67</v>
      </c>
      <c r="M250" s="90">
        <f>105000*1.2</f>
        <v>126000</v>
      </c>
      <c r="N250" s="74"/>
      <c r="O250" s="74">
        <f t="shared" si="14"/>
        <v>126000</v>
      </c>
      <c r="P250" s="79">
        <v>1</v>
      </c>
      <c r="Q250" s="74">
        <f t="shared" si="15"/>
        <v>126000</v>
      </c>
      <c r="R250" s="77" t="s">
        <v>163</v>
      </c>
      <c r="S250" s="78" t="s">
        <v>4342</v>
      </c>
      <c r="T250" s="85" t="s">
        <v>134</v>
      </c>
      <c r="U250" s="80"/>
      <c r="V250" s="85" t="s">
        <v>134</v>
      </c>
      <c r="W250" s="85" t="s">
        <v>134</v>
      </c>
    </row>
    <row r="251" spans="1:23" s="48" customFormat="1" ht="60" x14ac:dyDescent="0.25">
      <c r="A251" s="77">
        <v>13101074</v>
      </c>
      <c r="B251" s="77" t="s">
        <v>14</v>
      </c>
      <c r="C251" s="70">
        <v>132</v>
      </c>
      <c r="D251" s="77" t="s">
        <v>63</v>
      </c>
      <c r="E251" s="77" t="s">
        <v>150</v>
      </c>
      <c r="F251" s="77" t="s">
        <v>155</v>
      </c>
      <c r="G251" s="77" t="s">
        <v>643</v>
      </c>
      <c r="H251" s="77" t="s">
        <v>58</v>
      </c>
      <c r="I251" s="78" t="s">
        <v>644</v>
      </c>
      <c r="J251" s="77" t="s">
        <v>272</v>
      </c>
      <c r="K251" s="77" t="s">
        <v>630</v>
      </c>
      <c r="L251" s="71" t="s">
        <v>67</v>
      </c>
      <c r="M251" s="90">
        <f>350000*1.2</f>
        <v>420000</v>
      </c>
      <c r="N251" s="74"/>
      <c r="O251" s="74">
        <f t="shared" si="14"/>
        <v>420000</v>
      </c>
      <c r="P251" s="79">
        <v>1</v>
      </c>
      <c r="Q251" s="74">
        <f t="shared" si="15"/>
        <v>420000</v>
      </c>
      <c r="R251" s="77" t="s">
        <v>163</v>
      </c>
      <c r="S251" s="78" t="s">
        <v>4342</v>
      </c>
      <c r="T251" s="85" t="s">
        <v>134</v>
      </c>
      <c r="U251" s="80"/>
      <c r="V251" s="85" t="s">
        <v>134</v>
      </c>
      <c r="W251" s="85" t="s">
        <v>134</v>
      </c>
    </row>
    <row r="252" spans="1:23" s="48" customFormat="1" ht="75" x14ac:dyDescent="0.25">
      <c r="A252" s="77">
        <v>13101074</v>
      </c>
      <c r="B252" s="77" t="s">
        <v>14</v>
      </c>
      <c r="C252" s="70">
        <v>133</v>
      </c>
      <c r="D252" s="77" t="s">
        <v>63</v>
      </c>
      <c r="E252" s="77" t="s">
        <v>150</v>
      </c>
      <c r="F252" s="77" t="s">
        <v>155</v>
      </c>
      <c r="G252" s="77" t="s">
        <v>429</v>
      </c>
      <c r="H252" s="77" t="s">
        <v>59</v>
      </c>
      <c r="I252" s="78" t="s">
        <v>645</v>
      </c>
      <c r="J252" s="77" t="s">
        <v>646</v>
      </c>
      <c r="K252" s="77" t="s">
        <v>630</v>
      </c>
      <c r="L252" s="71" t="s">
        <v>67</v>
      </c>
      <c r="M252" s="90">
        <f>301000*1.2</f>
        <v>361200</v>
      </c>
      <c r="N252" s="74"/>
      <c r="O252" s="74">
        <f t="shared" si="14"/>
        <v>361200</v>
      </c>
      <c r="P252" s="79">
        <v>1</v>
      </c>
      <c r="Q252" s="74">
        <f t="shared" si="15"/>
        <v>361200</v>
      </c>
      <c r="R252" s="77" t="s">
        <v>163</v>
      </c>
      <c r="S252" s="78" t="s">
        <v>4342</v>
      </c>
      <c r="T252" s="85" t="s">
        <v>134</v>
      </c>
      <c r="U252" s="80"/>
      <c r="V252" s="85" t="s">
        <v>134</v>
      </c>
      <c r="W252" s="85" t="s">
        <v>134</v>
      </c>
    </row>
    <row r="253" spans="1:23" s="48" customFormat="1" ht="75" x14ac:dyDescent="0.25">
      <c r="A253" s="77">
        <v>13101074</v>
      </c>
      <c r="B253" s="77" t="s">
        <v>14</v>
      </c>
      <c r="C253" s="70">
        <v>134</v>
      </c>
      <c r="D253" s="77" t="s">
        <v>63</v>
      </c>
      <c r="E253" s="77" t="s">
        <v>150</v>
      </c>
      <c r="F253" s="77" t="s">
        <v>155</v>
      </c>
      <c r="G253" s="77" t="s">
        <v>432</v>
      </c>
      <c r="H253" s="77" t="s">
        <v>59</v>
      </c>
      <c r="I253" s="78" t="s">
        <v>647</v>
      </c>
      <c r="J253" s="77" t="s">
        <v>646</v>
      </c>
      <c r="K253" s="77" t="s">
        <v>630</v>
      </c>
      <c r="L253" s="71" t="s">
        <v>67</v>
      </c>
      <c r="M253" s="90">
        <v>600000</v>
      </c>
      <c r="N253" s="74"/>
      <c r="O253" s="74">
        <f t="shared" si="14"/>
        <v>600000</v>
      </c>
      <c r="P253" s="79">
        <v>1</v>
      </c>
      <c r="Q253" s="74">
        <f t="shared" si="15"/>
        <v>600000</v>
      </c>
      <c r="R253" s="77" t="s">
        <v>84</v>
      </c>
      <c r="S253" s="78" t="s">
        <v>4342</v>
      </c>
      <c r="T253" s="85" t="s">
        <v>68</v>
      </c>
      <c r="U253" s="80" t="s">
        <v>4577</v>
      </c>
      <c r="V253" s="85" t="s">
        <v>68</v>
      </c>
      <c r="W253" s="85" t="s">
        <v>134</v>
      </c>
    </row>
    <row r="254" spans="1:23" s="48" customFormat="1" ht="60" x14ac:dyDescent="0.25">
      <c r="A254" s="77">
        <v>13101074</v>
      </c>
      <c r="B254" s="77" t="s">
        <v>14</v>
      </c>
      <c r="C254" s="70">
        <v>135</v>
      </c>
      <c r="D254" s="77" t="s">
        <v>63</v>
      </c>
      <c r="E254" s="77" t="s">
        <v>150</v>
      </c>
      <c r="F254" s="77" t="s">
        <v>155</v>
      </c>
      <c r="G254" s="77" t="s">
        <v>648</v>
      </c>
      <c r="H254" s="77" t="s">
        <v>56</v>
      </c>
      <c r="I254" s="78" t="s">
        <v>4578</v>
      </c>
      <c r="J254" s="77" t="s">
        <v>4579</v>
      </c>
      <c r="K254" s="77" t="s">
        <v>630</v>
      </c>
      <c r="L254" s="71" t="s">
        <v>67</v>
      </c>
      <c r="M254" s="90">
        <v>1500000</v>
      </c>
      <c r="N254" s="74"/>
      <c r="O254" s="74">
        <f t="shared" si="14"/>
        <v>1500000</v>
      </c>
      <c r="P254" s="79">
        <v>1</v>
      </c>
      <c r="Q254" s="74">
        <f t="shared" si="15"/>
        <v>1500000</v>
      </c>
      <c r="R254" s="77" t="s">
        <v>163</v>
      </c>
      <c r="S254" s="78" t="s">
        <v>4342</v>
      </c>
      <c r="T254" s="85" t="s">
        <v>134</v>
      </c>
      <c r="U254" s="80"/>
      <c r="V254" s="85" t="s">
        <v>134</v>
      </c>
      <c r="W254" s="85" t="s">
        <v>134</v>
      </c>
    </row>
    <row r="255" spans="1:23" s="48" customFormat="1" ht="60" x14ac:dyDescent="0.25">
      <c r="A255" s="77">
        <v>13101074</v>
      </c>
      <c r="B255" s="77" t="s">
        <v>14</v>
      </c>
      <c r="C255" s="70">
        <v>136</v>
      </c>
      <c r="D255" s="77" t="s">
        <v>63</v>
      </c>
      <c r="E255" s="77" t="s">
        <v>150</v>
      </c>
      <c r="F255" s="77" t="s">
        <v>155</v>
      </c>
      <c r="G255" s="77" t="s">
        <v>649</v>
      </c>
      <c r="H255" s="77" t="s">
        <v>56</v>
      </c>
      <c r="I255" s="78" t="s">
        <v>650</v>
      </c>
      <c r="J255" s="77" t="s">
        <v>651</v>
      </c>
      <c r="K255" s="77" t="s">
        <v>630</v>
      </c>
      <c r="L255" s="71" t="s">
        <v>67</v>
      </c>
      <c r="M255" s="90">
        <f>50000*1.2</f>
        <v>60000</v>
      </c>
      <c r="N255" s="74"/>
      <c r="O255" s="74">
        <f t="shared" si="14"/>
        <v>60000</v>
      </c>
      <c r="P255" s="79">
        <v>1</v>
      </c>
      <c r="Q255" s="74">
        <f t="shared" si="15"/>
        <v>60000</v>
      </c>
      <c r="R255" s="77" t="s">
        <v>163</v>
      </c>
      <c r="S255" s="78" t="s">
        <v>4342</v>
      </c>
      <c r="T255" s="85" t="s">
        <v>134</v>
      </c>
      <c r="U255" s="80"/>
      <c r="V255" s="85" t="s">
        <v>134</v>
      </c>
      <c r="W255" s="85" t="s">
        <v>134</v>
      </c>
    </row>
    <row r="256" spans="1:23" s="48" customFormat="1" ht="60" x14ac:dyDescent="0.25">
      <c r="A256" s="77">
        <v>13101074</v>
      </c>
      <c r="B256" s="77" t="s">
        <v>14</v>
      </c>
      <c r="C256" s="70">
        <v>137</v>
      </c>
      <c r="D256" s="77" t="s">
        <v>63</v>
      </c>
      <c r="E256" s="77" t="s">
        <v>150</v>
      </c>
      <c r="F256" s="77" t="s">
        <v>155</v>
      </c>
      <c r="G256" s="77" t="s">
        <v>436</v>
      </c>
      <c r="H256" s="77" t="s">
        <v>56</v>
      </c>
      <c r="I256" s="78" t="s">
        <v>437</v>
      </c>
      <c r="J256" s="77" t="s">
        <v>438</v>
      </c>
      <c r="K256" s="77" t="s">
        <v>630</v>
      </c>
      <c r="L256" s="71" t="s">
        <v>67</v>
      </c>
      <c r="M256" s="90">
        <f>200000*1.2</f>
        <v>240000</v>
      </c>
      <c r="N256" s="74"/>
      <c r="O256" s="74">
        <f t="shared" si="14"/>
        <v>240000</v>
      </c>
      <c r="P256" s="79">
        <v>1</v>
      </c>
      <c r="Q256" s="74">
        <f t="shared" si="15"/>
        <v>240000</v>
      </c>
      <c r="R256" s="77" t="s">
        <v>84</v>
      </c>
      <c r="S256" s="78" t="s">
        <v>4342</v>
      </c>
      <c r="T256" s="85" t="s">
        <v>134</v>
      </c>
      <c r="U256" s="80"/>
      <c r="V256" s="85" t="s">
        <v>134</v>
      </c>
      <c r="W256" s="85" t="s">
        <v>134</v>
      </c>
    </row>
    <row r="257" spans="1:23" s="48" customFormat="1" ht="60" x14ac:dyDescent="0.25">
      <c r="A257" s="77">
        <v>13101074</v>
      </c>
      <c r="B257" s="77" t="s">
        <v>14</v>
      </c>
      <c r="C257" s="70">
        <v>138</v>
      </c>
      <c r="D257" s="77" t="s">
        <v>63</v>
      </c>
      <c r="E257" s="77" t="s">
        <v>150</v>
      </c>
      <c r="F257" s="77" t="s">
        <v>155</v>
      </c>
      <c r="G257" s="77" t="s">
        <v>442</v>
      </c>
      <c r="H257" s="77" t="s">
        <v>44</v>
      </c>
      <c r="I257" s="78" t="s">
        <v>4580</v>
      </c>
      <c r="J257" s="77" t="s">
        <v>4581</v>
      </c>
      <c r="K257" s="77" t="s">
        <v>630</v>
      </c>
      <c r="L257" s="71" t="s">
        <v>67</v>
      </c>
      <c r="M257" s="90">
        <v>150000</v>
      </c>
      <c r="N257" s="74"/>
      <c r="O257" s="74">
        <f t="shared" si="14"/>
        <v>150000</v>
      </c>
      <c r="P257" s="79">
        <v>1</v>
      </c>
      <c r="Q257" s="74">
        <f t="shared" si="15"/>
        <v>150000</v>
      </c>
      <c r="R257" s="77" t="s">
        <v>163</v>
      </c>
      <c r="S257" s="78" t="s">
        <v>4342</v>
      </c>
      <c r="T257" s="85" t="s">
        <v>68</v>
      </c>
      <c r="U257" s="80" t="s">
        <v>4582</v>
      </c>
      <c r="V257" s="85" t="s">
        <v>134</v>
      </c>
      <c r="W257" s="85" t="s">
        <v>134</v>
      </c>
    </row>
    <row r="258" spans="1:23" s="48" customFormat="1" ht="120" x14ac:dyDescent="0.25">
      <c r="A258" s="77">
        <v>13101074</v>
      </c>
      <c r="B258" s="77" t="s">
        <v>14</v>
      </c>
      <c r="C258" s="70">
        <v>139</v>
      </c>
      <c r="D258" s="77" t="s">
        <v>63</v>
      </c>
      <c r="E258" s="77" t="s">
        <v>150</v>
      </c>
      <c r="F258" s="77" t="s">
        <v>155</v>
      </c>
      <c r="G258" s="77" t="s">
        <v>4583</v>
      </c>
      <c r="H258" s="77" t="s">
        <v>43</v>
      </c>
      <c r="I258" s="78" t="s">
        <v>4584</v>
      </c>
      <c r="J258" s="77" t="s">
        <v>4585</v>
      </c>
      <c r="K258" s="77" t="s">
        <v>630</v>
      </c>
      <c r="L258" s="71" t="s">
        <v>67</v>
      </c>
      <c r="M258" s="90">
        <v>725000</v>
      </c>
      <c r="N258" s="74"/>
      <c r="O258" s="74">
        <f t="shared" si="14"/>
        <v>725000</v>
      </c>
      <c r="P258" s="79">
        <v>1</v>
      </c>
      <c r="Q258" s="74">
        <f t="shared" si="15"/>
        <v>725000</v>
      </c>
      <c r="R258" s="77" t="s">
        <v>84</v>
      </c>
      <c r="S258" s="78" t="s">
        <v>4342</v>
      </c>
      <c r="T258" s="85" t="s">
        <v>68</v>
      </c>
      <c r="U258" s="80" t="s">
        <v>4586</v>
      </c>
      <c r="V258" s="85" t="s">
        <v>134</v>
      </c>
      <c r="W258" s="85" t="s">
        <v>134</v>
      </c>
    </row>
    <row r="259" spans="1:23" s="48" customFormat="1" ht="75" x14ac:dyDescent="0.25">
      <c r="A259" s="77">
        <v>13101075</v>
      </c>
      <c r="B259" s="77" t="s">
        <v>14</v>
      </c>
      <c r="C259" s="70">
        <v>140</v>
      </c>
      <c r="D259" s="77" t="s">
        <v>63</v>
      </c>
      <c r="E259" s="77" t="s">
        <v>150</v>
      </c>
      <c r="F259" s="77" t="s">
        <v>652</v>
      </c>
      <c r="G259" s="77" t="s">
        <v>432</v>
      </c>
      <c r="H259" s="77" t="s">
        <v>59</v>
      </c>
      <c r="I259" s="78" t="s">
        <v>653</v>
      </c>
      <c r="J259" s="77" t="s">
        <v>531</v>
      </c>
      <c r="K259" s="77" t="s">
        <v>654</v>
      </c>
      <c r="L259" s="71" t="s">
        <v>67</v>
      </c>
      <c r="M259" s="90">
        <v>160000</v>
      </c>
      <c r="N259" s="74"/>
      <c r="O259" s="74">
        <f t="shared" si="14"/>
        <v>160000</v>
      </c>
      <c r="P259" s="79">
        <v>1</v>
      </c>
      <c r="Q259" s="74">
        <f t="shared" si="15"/>
        <v>160000</v>
      </c>
      <c r="R259" s="77" t="s">
        <v>163</v>
      </c>
      <c r="S259" s="78" t="s">
        <v>4342</v>
      </c>
      <c r="T259" s="85" t="s">
        <v>68</v>
      </c>
      <c r="U259" s="80" t="s">
        <v>4587</v>
      </c>
      <c r="V259" s="85" t="s">
        <v>134</v>
      </c>
      <c r="W259" s="85" t="s">
        <v>134</v>
      </c>
    </row>
    <row r="260" spans="1:23" s="48" customFormat="1" ht="60" x14ac:dyDescent="0.25">
      <c r="A260" s="77">
        <v>13101075</v>
      </c>
      <c r="B260" s="77" t="s">
        <v>14</v>
      </c>
      <c r="C260" s="70">
        <v>141</v>
      </c>
      <c r="D260" s="77" t="s">
        <v>63</v>
      </c>
      <c r="E260" s="77" t="s">
        <v>150</v>
      </c>
      <c r="F260" s="77" t="s">
        <v>652</v>
      </c>
      <c r="G260" s="77" t="s">
        <v>442</v>
      </c>
      <c r="H260" s="77" t="s">
        <v>44</v>
      </c>
      <c r="I260" s="78" t="s">
        <v>4504</v>
      </c>
      <c r="J260" s="77" t="s">
        <v>4505</v>
      </c>
      <c r="K260" s="77" t="s">
        <v>654</v>
      </c>
      <c r="L260" s="71" t="s">
        <v>67</v>
      </c>
      <c r="M260" s="90">
        <v>10000</v>
      </c>
      <c r="N260" s="74"/>
      <c r="O260" s="74">
        <f t="shared" si="14"/>
        <v>10000</v>
      </c>
      <c r="P260" s="79">
        <v>1</v>
      </c>
      <c r="Q260" s="74">
        <f t="shared" si="15"/>
        <v>10000</v>
      </c>
      <c r="R260" s="77" t="s">
        <v>163</v>
      </c>
      <c r="S260" s="78" t="s">
        <v>4342</v>
      </c>
      <c r="T260" s="85" t="s">
        <v>134</v>
      </c>
      <c r="U260" s="80"/>
      <c r="V260" s="85" t="s">
        <v>134</v>
      </c>
      <c r="W260" s="85" t="s">
        <v>134</v>
      </c>
    </row>
    <row r="261" spans="1:23" s="48" customFormat="1" ht="60" x14ac:dyDescent="0.25">
      <c r="A261" s="77">
        <v>13101076</v>
      </c>
      <c r="B261" s="77" t="s">
        <v>14</v>
      </c>
      <c r="C261" s="70">
        <v>142</v>
      </c>
      <c r="D261" s="77" t="s">
        <v>63</v>
      </c>
      <c r="E261" s="77" t="s">
        <v>150</v>
      </c>
      <c r="F261" s="77" t="s">
        <v>655</v>
      </c>
      <c r="G261" s="77" t="s">
        <v>432</v>
      </c>
      <c r="H261" s="77" t="s">
        <v>59</v>
      </c>
      <c r="I261" s="78" t="s">
        <v>656</v>
      </c>
      <c r="J261" s="77" t="s">
        <v>531</v>
      </c>
      <c r="K261" s="77" t="s">
        <v>657</v>
      </c>
      <c r="L261" s="71" t="s">
        <v>67</v>
      </c>
      <c r="M261" s="90">
        <v>315600</v>
      </c>
      <c r="N261" s="74"/>
      <c r="O261" s="74">
        <f t="shared" si="14"/>
        <v>315600</v>
      </c>
      <c r="P261" s="79">
        <v>1</v>
      </c>
      <c r="Q261" s="74">
        <f t="shared" si="15"/>
        <v>315600</v>
      </c>
      <c r="R261" s="77" t="s">
        <v>84</v>
      </c>
      <c r="S261" s="78" t="s">
        <v>4342</v>
      </c>
      <c r="T261" s="85" t="s">
        <v>134</v>
      </c>
      <c r="U261" s="80"/>
      <c r="V261" s="85" t="s">
        <v>68</v>
      </c>
      <c r="W261" s="85" t="s">
        <v>134</v>
      </c>
    </row>
    <row r="262" spans="1:23" s="48" customFormat="1" ht="60" x14ac:dyDescent="0.25">
      <c r="A262" s="77">
        <v>13101076</v>
      </c>
      <c r="B262" s="77" t="s">
        <v>14</v>
      </c>
      <c r="C262" s="70">
        <v>143</v>
      </c>
      <c r="D262" s="77" t="s">
        <v>63</v>
      </c>
      <c r="E262" s="77" t="s">
        <v>150</v>
      </c>
      <c r="F262" s="77" t="s">
        <v>655</v>
      </c>
      <c r="G262" s="77" t="s">
        <v>442</v>
      </c>
      <c r="H262" s="77" t="s">
        <v>44</v>
      </c>
      <c r="I262" s="78" t="s">
        <v>4504</v>
      </c>
      <c r="J262" s="77" t="s">
        <v>4505</v>
      </c>
      <c r="K262" s="77" t="s">
        <v>657</v>
      </c>
      <c r="L262" s="71" t="s">
        <v>67</v>
      </c>
      <c r="M262" s="90">
        <v>10000</v>
      </c>
      <c r="N262" s="74"/>
      <c r="O262" s="74">
        <f t="shared" si="14"/>
        <v>10000</v>
      </c>
      <c r="P262" s="79">
        <v>1</v>
      </c>
      <c r="Q262" s="74">
        <f t="shared" si="15"/>
        <v>10000</v>
      </c>
      <c r="R262" s="77" t="s">
        <v>163</v>
      </c>
      <c r="S262" s="78" t="s">
        <v>4342</v>
      </c>
      <c r="T262" s="85" t="s">
        <v>134</v>
      </c>
      <c r="U262" s="80"/>
      <c r="V262" s="85" t="s">
        <v>134</v>
      </c>
      <c r="W262" s="85" t="s">
        <v>134</v>
      </c>
    </row>
    <row r="263" spans="1:23" s="48" customFormat="1" ht="75" x14ac:dyDescent="0.25">
      <c r="A263" s="77">
        <v>13101079</v>
      </c>
      <c r="B263" s="77" t="s">
        <v>14</v>
      </c>
      <c r="C263" s="70">
        <v>144</v>
      </c>
      <c r="D263" s="77" t="s">
        <v>63</v>
      </c>
      <c r="E263" s="77" t="s">
        <v>150</v>
      </c>
      <c r="F263" s="77" t="s">
        <v>658</v>
      </c>
      <c r="G263" s="77" t="s">
        <v>432</v>
      </c>
      <c r="H263" s="77" t="s">
        <v>59</v>
      </c>
      <c r="I263" s="78" t="s">
        <v>659</v>
      </c>
      <c r="J263" s="77" t="s">
        <v>531</v>
      </c>
      <c r="K263" s="77" t="s">
        <v>660</v>
      </c>
      <c r="L263" s="71" t="s">
        <v>67</v>
      </c>
      <c r="M263" s="90">
        <v>232800</v>
      </c>
      <c r="N263" s="74"/>
      <c r="O263" s="74">
        <f t="shared" si="14"/>
        <v>232800</v>
      </c>
      <c r="P263" s="79">
        <v>1</v>
      </c>
      <c r="Q263" s="74">
        <f t="shared" si="15"/>
        <v>232800</v>
      </c>
      <c r="R263" s="77" t="s">
        <v>84</v>
      </c>
      <c r="S263" s="78" t="s">
        <v>4342</v>
      </c>
      <c r="T263" s="85" t="s">
        <v>134</v>
      </c>
      <c r="U263" s="80"/>
      <c r="V263" s="85" t="s">
        <v>68</v>
      </c>
      <c r="W263" s="85" t="s">
        <v>134</v>
      </c>
    </row>
    <row r="264" spans="1:23" s="48" customFormat="1" ht="60" x14ac:dyDescent="0.25">
      <c r="A264" s="77">
        <v>13101079</v>
      </c>
      <c r="B264" s="77" t="s">
        <v>14</v>
      </c>
      <c r="C264" s="70">
        <v>145</v>
      </c>
      <c r="D264" s="77" t="s">
        <v>63</v>
      </c>
      <c r="E264" s="77" t="s">
        <v>150</v>
      </c>
      <c r="F264" s="77" t="s">
        <v>658</v>
      </c>
      <c r="G264" s="77" t="s">
        <v>442</v>
      </c>
      <c r="H264" s="77" t="s">
        <v>44</v>
      </c>
      <c r="I264" s="78" t="s">
        <v>4504</v>
      </c>
      <c r="J264" s="77" t="s">
        <v>4505</v>
      </c>
      <c r="K264" s="77" t="s">
        <v>660</v>
      </c>
      <c r="L264" s="71" t="s">
        <v>67</v>
      </c>
      <c r="M264" s="90">
        <v>10000</v>
      </c>
      <c r="N264" s="74"/>
      <c r="O264" s="74">
        <f t="shared" si="14"/>
        <v>10000</v>
      </c>
      <c r="P264" s="79">
        <v>1</v>
      </c>
      <c r="Q264" s="74">
        <f t="shared" si="15"/>
        <v>10000</v>
      </c>
      <c r="R264" s="77" t="s">
        <v>163</v>
      </c>
      <c r="S264" s="78" t="s">
        <v>4342</v>
      </c>
      <c r="T264" s="85" t="s">
        <v>134</v>
      </c>
      <c r="U264" s="80"/>
      <c r="V264" s="85" t="s">
        <v>134</v>
      </c>
      <c r="W264" s="85" t="s">
        <v>134</v>
      </c>
    </row>
    <row r="265" spans="1:23" s="48" customFormat="1" ht="75" x14ac:dyDescent="0.25">
      <c r="A265" s="77">
        <v>13101082</v>
      </c>
      <c r="B265" s="77" t="s">
        <v>14</v>
      </c>
      <c r="C265" s="70">
        <v>146</v>
      </c>
      <c r="D265" s="77" t="s">
        <v>63</v>
      </c>
      <c r="E265" s="77" t="s">
        <v>150</v>
      </c>
      <c r="F265" s="77" t="s">
        <v>661</v>
      </c>
      <c r="G265" s="77" t="s">
        <v>432</v>
      </c>
      <c r="H265" s="77" t="s">
        <v>59</v>
      </c>
      <c r="I265" s="78" t="s">
        <v>662</v>
      </c>
      <c r="J265" s="77" t="s">
        <v>531</v>
      </c>
      <c r="K265" s="77" t="s">
        <v>663</v>
      </c>
      <c r="L265" s="71" t="s">
        <v>67</v>
      </c>
      <c r="M265" s="90">
        <v>1282800</v>
      </c>
      <c r="N265" s="74"/>
      <c r="O265" s="74">
        <f t="shared" si="14"/>
        <v>1282800</v>
      </c>
      <c r="P265" s="79">
        <v>1</v>
      </c>
      <c r="Q265" s="74">
        <f t="shared" si="15"/>
        <v>1282800</v>
      </c>
      <c r="R265" s="77" t="s">
        <v>84</v>
      </c>
      <c r="S265" s="78" t="s">
        <v>4342</v>
      </c>
      <c r="T265" s="85" t="s">
        <v>134</v>
      </c>
      <c r="U265" s="80"/>
      <c r="V265" s="85" t="s">
        <v>68</v>
      </c>
      <c r="W265" s="85" t="s">
        <v>134</v>
      </c>
    </row>
    <row r="266" spans="1:23" s="48" customFormat="1" ht="60" x14ac:dyDescent="0.25">
      <c r="A266" s="77">
        <v>13101082</v>
      </c>
      <c r="B266" s="77" t="s">
        <v>14</v>
      </c>
      <c r="C266" s="70">
        <v>147</v>
      </c>
      <c r="D266" s="77" t="s">
        <v>63</v>
      </c>
      <c r="E266" s="77" t="s">
        <v>150</v>
      </c>
      <c r="F266" s="77" t="s">
        <v>661</v>
      </c>
      <c r="G266" s="77" t="s">
        <v>664</v>
      </c>
      <c r="H266" s="77" t="s">
        <v>56</v>
      </c>
      <c r="I266" s="78" t="s">
        <v>437</v>
      </c>
      <c r="J266" s="77" t="s">
        <v>438</v>
      </c>
      <c r="K266" s="77" t="s">
        <v>663</v>
      </c>
      <c r="L266" s="71" t="s">
        <v>67</v>
      </c>
      <c r="M266" s="90">
        <v>200000</v>
      </c>
      <c r="N266" s="74"/>
      <c r="O266" s="74">
        <f t="shared" si="14"/>
        <v>200000</v>
      </c>
      <c r="P266" s="79">
        <v>1</v>
      </c>
      <c r="Q266" s="74">
        <f t="shared" si="15"/>
        <v>200000</v>
      </c>
      <c r="R266" s="77" t="s">
        <v>84</v>
      </c>
      <c r="S266" s="78" t="s">
        <v>4342</v>
      </c>
      <c r="T266" s="85" t="s">
        <v>134</v>
      </c>
      <c r="U266" s="80"/>
      <c r="V266" s="85" t="s">
        <v>68</v>
      </c>
      <c r="W266" s="85" t="s">
        <v>134</v>
      </c>
    </row>
    <row r="267" spans="1:23" s="48" customFormat="1" ht="60" x14ac:dyDescent="0.25">
      <c r="A267" s="77">
        <v>13101082</v>
      </c>
      <c r="B267" s="77" t="s">
        <v>14</v>
      </c>
      <c r="C267" s="70">
        <v>148</v>
      </c>
      <c r="D267" s="77" t="s">
        <v>63</v>
      </c>
      <c r="E267" s="77" t="s">
        <v>150</v>
      </c>
      <c r="F267" s="77" t="s">
        <v>661</v>
      </c>
      <c r="G267" s="77" t="s">
        <v>442</v>
      </c>
      <c r="H267" s="77" t="s">
        <v>44</v>
      </c>
      <c r="I267" s="78" t="s">
        <v>4504</v>
      </c>
      <c r="J267" s="77" t="s">
        <v>4505</v>
      </c>
      <c r="K267" s="77" t="s">
        <v>663</v>
      </c>
      <c r="L267" s="71" t="s">
        <v>67</v>
      </c>
      <c r="M267" s="90">
        <v>10000</v>
      </c>
      <c r="N267" s="74"/>
      <c r="O267" s="74">
        <f t="shared" si="14"/>
        <v>10000</v>
      </c>
      <c r="P267" s="79">
        <v>1</v>
      </c>
      <c r="Q267" s="74">
        <f t="shared" si="15"/>
        <v>10000</v>
      </c>
      <c r="R267" s="77" t="s">
        <v>163</v>
      </c>
      <c r="S267" s="78" t="s">
        <v>4342</v>
      </c>
      <c r="T267" s="85" t="s">
        <v>134</v>
      </c>
      <c r="U267" s="80"/>
      <c r="V267" s="85" t="s">
        <v>134</v>
      </c>
      <c r="W267" s="85" t="s">
        <v>134</v>
      </c>
    </row>
    <row r="268" spans="1:23" s="48" customFormat="1" ht="60" x14ac:dyDescent="0.25">
      <c r="A268" s="77">
        <v>13101083</v>
      </c>
      <c r="B268" s="77" t="s">
        <v>14</v>
      </c>
      <c r="C268" s="70">
        <v>149</v>
      </c>
      <c r="D268" s="77" t="s">
        <v>63</v>
      </c>
      <c r="E268" s="77" t="s">
        <v>150</v>
      </c>
      <c r="F268" s="77" t="s">
        <v>665</v>
      </c>
      <c r="G268" s="77" t="s">
        <v>432</v>
      </c>
      <c r="H268" s="77" t="s">
        <v>59</v>
      </c>
      <c r="I268" s="78" t="s">
        <v>666</v>
      </c>
      <c r="J268" s="77" t="s">
        <v>4564</v>
      </c>
      <c r="K268" s="77" t="s">
        <v>667</v>
      </c>
      <c r="L268" s="71" t="s">
        <v>67</v>
      </c>
      <c r="M268" s="90">
        <v>21500</v>
      </c>
      <c r="N268" s="74"/>
      <c r="O268" s="74">
        <f t="shared" si="14"/>
        <v>21500</v>
      </c>
      <c r="P268" s="79">
        <v>1</v>
      </c>
      <c r="Q268" s="74">
        <f t="shared" si="15"/>
        <v>21500</v>
      </c>
      <c r="R268" s="85" t="s">
        <v>84</v>
      </c>
      <c r="S268" s="78" t="s">
        <v>4342</v>
      </c>
      <c r="T268" s="85" t="s">
        <v>68</v>
      </c>
      <c r="U268" s="80" t="s">
        <v>4588</v>
      </c>
      <c r="V268" s="85" t="s">
        <v>134</v>
      </c>
      <c r="W268" s="85" t="s">
        <v>134</v>
      </c>
    </row>
    <row r="269" spans="1:23" s="48" customFormat="1" ht="60" x14ac:dyDescent="0.25">
      <c r="A269" s="77">
        <v>13101083</v>
      </c>
      <c r="B269" s="77" t="s">
        <v>14</v>
      </c>
      <c r="C269" s="70">
        <v>150</v>
      </c>
      <c r="D269" s="77" t="s">
        <v>63</v>
      </c>
      <c r="E269" s="77" t="s">
        <v>150</v>
      </c>
      <c r="F269" s="77" t="s">
        <v>665</v>
      </c>
      <c r="G269" s="77" t="s">
        <v>442</v>
      </c>
      <c r="H269" s="77" t="s">
        <v>44</v>
      </c>
      <c r="I269" s="78" t="s">
        <v>4504</v>
      </c>
      <c r="J269" s="77" t="s">
        <v>4505</v>
      </c>
      <c r="K269" s="77" t="s">
        <v>667</v>
      </c>
      <c r="L269" s="71" t="s">
        <v>67</v>
      </c>
      <c r="M269" s="90">
        <v>500</v>
      </c>
      <c r="N269" s="74"/>
      <c r="O269" s="74">
        <f t="shared" si="14"/>
        <v>500</v>
      </c>
      <c r="P269" s="79">
        <v>1</v>
      </c>
      <c r="Q269" s="74">
        <f t="shared" si="15"/>
        <v>500</v>
      </c>
      <c r="R269" s="85" t="s">
        <v>163</v>
      </c>
      <c r="S269" s="78" t="s">
        <v>4342</v>
      </c>
      <c r="T269" s="85" t="s">
        <v>68</v>
      </c>
      <c r="U269" s="80" t="s">
        <v>4589</v>
      </c>
      <c r="V269" s="85" t="s">
        <v>134</v>
      </c>
      <c r="W269" s="85" t="s">
        <v>134</v>
      </c>
    </row>
    <row r="270" spans="1:23" s="48" customFormat="1" ht="60" x14ac:dyDescent="0.25">
      <c r="A270" s="77">
        <v>13101084</v>
      </c>
      <c r="B270" s="77" t="s">
        <v>14</v>
      </c>
      <c r="C270" s="70">
        <v>151</v>
      </c>
      <c r="D270" s="77" t="s">
        <v>63</v>
      </c>
      <c r="E270" s="77" t="s">
        <v>150</v>
      </c>
      <c r="F270" s="77" t="s">
        <v>668</v>
      </c>
      <c r="G270" s="77" t="s">
        <v>432</v>
      </c>
      <c r="H270" s="77" t="s">
        <v>59</v>
      </c>
      <c r="I270" s="78" t="s">
        <v>669</v>
      </c>
      <c r="J270" s="77" t="s">
        <v>531</v>
      </c>
      <c r="K270" s="77" t="s">
        <v>670</v>
      </c>
      <c r="L270" s="71" t="s">
        <v>67</v>
      </c>
      <c r="M270" s="90">
        <v>297800</v>
      </c>
      <c r="N270" s="74"/>
      <c r="O270" s="74">
        <f t="shared" si="14"/>
        <v>297800</v>
      </c>
      <c r="P270" s="79">
        <v>1</v>
      </c>
      <c r="Q270" s="74">
        <f t="shared" si="15"/>
        <v>297800</v>
      </c>
      <c r="R270" s="77" t="s">
        <v>84</v>
      </c>
      <c r="S270" s="78" t="s">
        <v>4342</v>
      </c>
      <c r="T270" s="85" t="s">
        <v>134</v>
      </c>
      <c r="U270" s="80"/>
      <c r="V270" s="85" t="s">
        <v>68</v>
      </c>
      <c r="W270" s="85" t="s">
        <v>134</v>
      </c>
    </row>
    <row r="271" spans="1:23" s="48" customFormat="1" ht="60" x14ac:dyDescent="0.25">
      <c r="A271" s="77">
        <v>13101084</v>
      </c>
      <c r="B271" s="77" t="s">
        <v>14</v>
      </c>
      <c r="C271" s="70">
        <v>152</v>
      </c>
      <c r="D271" s="77" t="s">
        <v>63</v>
      </c>
      <c r="E271" s="77" t="s">
        <v>150</v>
      </c>
      <c r="F271" s="77" t="s">
        <v>668</v>
      </c>
      <c r="G271" s="77" t="s">
        <v>442</v>
      </c>
      <c r="H271" s="77" t="s">
        <v>44</v>
      </c>
      <c r="I271" s="78" t="s">
        <v>4504</v>
      </c>
      <c r="J271" s="77" t="s">
        <v>4505</v>
      </c>
      <c r="K271" s="77" t="s">
        <v>670</v>
      </c>
      <c r="L271" s="71" t="s">
        <v>67</v>
      </c>
      <c r="M271" s="90">
        <v>10000</v>
      </c>
      <c r="N271" s="74"/>
      <c r="O271" s="74">
        <f t="shared" si="14"/>
        <v>10000</v>
      </c>
      <c r="P271" s="79">
        <v>1</v>
      </c>
      <c r="Q271" s="74">
        <f t="shared" si="15"/>
        <v>10000</v>
      </c>
      <c r="R271" s="77" t="s">
        <v>163</v>
      </c>
      <c r="S271" s="78" t="s">
        <v>4342</v>
      </c>
      <c r="T271" s="85" t="s">
        <v>134</v>
      </c>
      <c r="U271" s="80"/>
      <c r="V271" s="85" t="s">
        <v>134</v>
      </c>
      <c r="W271" s="85" t="s">
        <v>134</v>
      </c>
    </row>
    <row r="272" spans="1:23" s="48" customFormat="1" ht="60" x14ac:dyDescent="0.25">
      <c r="A272" s="77">
        <v>13101085</v>
      </c>
      <c r="B272" s="77" t="s">
        <v>14</v>
      </c>
      <c r="C272" s="70">
        <v>153</v>
      </c>
      <c r="D272" s="77" t="s">
        <v>63</v>
      </c>
      <c r="E272" s="77" t="s">
        <v>150</v>
      </c>
      <c r="F272" s="77" t="s">
        <v>671</v>
      </c>
      <c r="G272" s="77" t="s">
        <v>432</v>
      </c>
      <c r="H272" s="77" t="s">
        <v>59</v>
      </c>
      <c r="I272" s="78" t="s">
        <v>672</v>
      </c>
      <c r="J272" s="77" t="s">
        <v>531</v>
      </c>
      <c r="K272" s="77" t="s">
        <v>673</v>
      </c>
      <c r="L272" s="71" t="s">
        <v>67</v>
      </c>
      <c r="M272" s="90">
        <v>271000</v>
      </c>
      <c r="N272" s="74"/>
      <c r="O272" s="74">
        <f t="shared" si="14"/>
        <v>271000</v>
      </c>
      <c r="P272" s="79">
        <v>1</v>
      </c>
      <c r="Q272" s="74">
        <f t="shared" si="15"/>
        <v>271000</v>
      </c>
      <c r="R272" s="77" t="s">
        <v>84</v>
      </c>
      <c r="S272" s="78" t="s">
        <v>4342</v>
      </c>
      <c r="T272" s="85" t="s">
        <v>134</v>
      </c>
      <c r="U272" s="80"/>
      <c r="V272" s="85" t="s">
        <v>68</v>
      </c>
      <c r="W272" s="85" t="s">
        <v>134</v>
      </c>
    </row>
    <row r="273" spans="1:23" s="48" customFormat="1" ht="60" x14ac:dyDescent="0.25">
      <c r="A273" s="77">
        <v>13101085</v>
      </c>
      <c r="B273" s="77" t="s">
        <v>14</v>
      </c>
      <c r="C273" s="70">
        <v>154</v>
      </c>
      <c r="D273" s="77" t="s">
        <v>63</v>
      </c>
      <c r="E273" s="77" t="s">
        <v>150</v>
      </c>
      <c r="F273" s="77" t="s">
        <v>671</v>
      </c>
      <c r="G273" s="77" t="s">
        <v>442</v>
      </c>
      <c r="H273" s="77" t="s">
        <v>44</v>
      </c>
      <c r="I273" s="78" t="s">
        <v>4504</v>
      </c>
      <c r="J273" s="77" t="s">
        <v>4505</v>
      </c>
      <c r="K273" s="77" t="s">
        <v>673</v>
      </c>
      <c r="L273" s="71" t="s">
        <v>67</v>
      </c>
      <c r="M273" s="90">
        <v>10000</v>
      </c>
      <c r="N273" s="74"/>
      <c r="O273" s="74">
        <f t="shared" si="14"/>
        <v>10000</v>
      </c>
      <c r="P273" s="79">
        <v>1</v>
      </c>
      <c r="Q273" s="74">
        <f t="shared" si="15"/>
        <v>10000</v>
      </c>
      <c r="R273" s="77" t="s">
        <v>163</v>
      </c>
      <c r="S273" s="78" t="s">
        <v>4342</v>
      </c>
      <c r="T273" s="85" t="s">
        <v>134</v>
      </c>
      <c r="U273" s="80"/>
      <c r="V273" s="85" t="s">
        <v>134</v>
      </c>
      <c r="W273" s="85" t="s">
        <v>134</v>
      </c>
    </row>
    <row r="274" spans="1:23" s="48" customFormat="1" ht="60" x14ac:dyDescent="0.25">
      <c r="A274" s="77">
        <v>13101086</v>
      </c>
      <c r="B274" s="77" t="s">
        <v>14</v>
      </c>
      <c r="C274" s="70">
        <v>155</v>
      </c>
      <c r="D274" s="77" t="s">
        <v>63</v>
      </c>
      <c r="E274" s="77" t="s">
        <v>150</v>
      </c>
      <c r="F274" s="77" t="s">
        <v>674</v>
      </c>
      <c r="G274" s="77" t="s">
        <v>432</v>
      </c>
      <c r="H274" s="77" t="s">
        <v>59</v>
      </c>
      <c r="I274" s="78" t="s">
        <v>608</v>
      </c>
      <c r="J274" s="77" t="s">
        <v>531</v>
      </c>
      <c r="K274" s="77" t="s">
        <v>675</v>
      </c>
      <c r="L274" s="71" t="s">
        <v>67</v>
      </c>
      <c r="M274" s="90">
        <v>67590</v>
      </c>
      <c r="N274" s="74"/>
      <c r="O274" s="74">
        <f t="shared" si="14"/>
        <v>67590</v>
      </c>
      <c r="P274" s="79">
        <v>1</v>
      </c>
      <c r="Q274" s="74">
        <f t="shared" si="15"/>
        <v>67590</v>
      </c>
      <c r="R274" s="77" t="s">
        <v>163</v>
      </c>
      <c r="S274" s="78" t="s">
        <v>4342</v>
      </c>
      <c r="T274" s="85" t="s">
        <v>134</v>
      </c>
      <c r="U274" s="80"/>
      <c r="V274" s="85" t="s">
        <v>134</v>
      </c>
      <c r="W274" s="85" t="s">
        <v>134</v>
      </c>
    </row>
    <row r="275" spans="1:23" s="48" customFormat="1" ht="60" x14ac:dyDescent="0.25">
      <c r="A275" s="77">
        <v>13101085</v>
      </c>
      <c r="B275" s="77" t="s">
        <v>14</v>
      </c>
      <c r="C275" s="70">
        <v>156</v>
      </c>
      <c r="D275" s="77" t="s">
        <v>63</v>
      </c>
      <c r="E275" s="77" t="s">
        <v>150</v>
      </c>
      <c r="F275" s="77" t="s">
        <v>674</v>
      </c>
      <c r="G275" s="77" t="s">
        <v>442</v>
      </c>
      <c r="H275" s="77" t="s">
        <v>44</v>
      </c>
      <c r="I275" s="78" t="s">
        <v>4504</v>
      </c>
      <c r="J275" s="77" t="s">
        <v>4505</v>
      </c>
      <c r="K275" s="77" t="s">
        <v>675</v>
      </c>
      <c r="L275" s="71" t="s">
        <v>67</v>
      </c>
      <c r="M275" s="90">
        <v>10000</v>
      </c>
      <c r="N275" s="74"/>
      <c r="O275" s="74">
        <f t="shared" si="14"/>
        <v>10000</v>
      </c>
      <c r="P275" s="79">
        <v>1</v>
      </c>
      <c r="Q275" s="74">
        <f t="shared" si="15"/>
        <v>10000</v>
      </c>
      <c r="R275" s="77" t="s">
        <v>163</v>
      </c>
      <c r="S275" s="78" t="s">
        <v>4342</v>
      </c>
      <c r="T275" s="85" t="s">
        <v>134</v>
      </c>
      <c r="U275" s="80"/>
      <c r="V275" s="85" t="s">
        <v>134</v>
      </c>
      <c r="W275" s="85" t="s">
        <v>134</v>
      </c>
    </row>
    <row r="276" spans="1:23" s="48" customFormat="1" ht="60" x14ac:dyDescent="0.25">
      <c r="A276" s="77">
        <v>13101</v>
      </c>
      <c r="B276" s="77" t="s">
        <v>14</v>
      </c>
      <c r="C276" s="70">
        <v>157</v>
      </c>
      <c r="D276" s="77" t="s">
        <v>63</v>
      </c>
      <c r="E276" s="77" t="s">
        <v>150</v>
      </c>
      <c r="F276" s="77" t="s">
        <v>9</v>
      </c>
      <c r="G276" s="77" t="s">
        <v>676</v>
      </c>
      <c r="H276" s="77" t="s">
        <v>56</v>
      </c>
      <c r="I276" s="78" t="s">
        <v>4590</v>
      </c>
      <c r="J276" s="77" t="s">
        <v>4590</v>
      </c>
      <c r="K276" s="77" t="s">
        <v>425</v>
      </c>
      <c r="L276" s="71" t="s">
        <v>67</v>
      </c>
      <c r="M276" s="90">
        <v>14000000</v>
      </c>
      <c r="N276" s="74"/>
      <c r="O276" s="74">
        <f t="shared" si="14"/>
        <v>14000000</v>
      </c>
      <c r="P276" s="79">
        <v>1</v>
      </c>
      <c r="Q276" s="74">
        <f t="shared" si="15"/>
        <v>14000000</v>
      </c>
      <c r="R276" s="77" t="s">
        <v>84</v>
      </c>
      <c r="S276" s="78" t="s">
        <v>4342</v>
      </c>
      <c r="T276" s="85" t="s">
        <v>134</v>
      </c>
      <c r="U276" s="80"/>
      <c r="V276" s="85" t="s">
        <v>134</v>
      </c>
      <c r="W276" s="85" t="s">
        <v>134</v>
      </c>
    </row>
    <row r="277" spans="1:23" s="48" customFormat="1" ht="135" x14ac:dyDescent="0.25">
      <c r="A277" s="77">
        <v>13101</v>
      </c>
      <c r="B277" s="77" t="s">
        <v>14</v>
      </c>
      <c r="C277" s="70">
        <v>158</v>
      </c>
      <c r="D277" s="77" t="s">
        <v>63</v>
      </c>
      <c r="E277" s="77" t="s">
        <v>150</v>
      </c>
      <c r="F277" s="77" t="s">
        <v>9</v>
      </c>
      <c r="G277" s="77" t="s">
        <v>677</v>
      </c>
      <c r="H277" s="77" t="s">
        <v>44</v>
      </c>
      <c r="I277" s="78" t="s">
        <v>678</v>
      </c>
      <c r="J277" s="77" t="s">
        <v>4591</v>
      </c>
      <c r="K277" s="77" t="s">
        <v>425</v>
      </c>
      <c r="L277" s="71" t="s">
        <v>67</v>
      </c>
      <c r="M277" s="90">
        <v>25000</v>
      </c>
      <c r="N277" s="74"/>
      <c r="O277" s="74">
        <f t="shared" si="14"/>
        <v>25000</v>
      </c>
      <c r="P277" s="79">
        <v>1</v>
      </c>
      <c r="Q277" s="74">
        <f t="shared" si="15"/>
        <v>25000</v>
      </c>
      <c r="R277" s="77" t="s">
        <v>84</v>
      </c>
      <c r="S277" s="78" t="s">
        <v>4342</v>
      </c>
      <c r="T277" s="85" t="s">
        <v>134</v>
      </c>
      <c r="U277" s="80"/>
      <c r="V277" s="85" t="s">
        <v>68</v>
      </c>
      <c r="W277" s="85" t="s">
        <v>134</v>
      </c>
    </row>
    <row r="278" spans="1:23" s="48" customFormat="1" ht="60" x14ac:dyDescent="0.25">
      <c r="A278" s="77">
        <v>13101</v>
      </c>
      <c r="B278" s="77" t="s">
        <v>14</v>
      </c>
      <c r="C278" s="70">
        <v>159</v>
      </c>
      <c r="D278" s="77" t="s">
        <v>63</v>
      </c>
      <c r="E278" s="77" t="s">
        <v>150</v>
      </c>
      <c r="F278" s="77" t="s">
        <v>9</v>
      </c>
      <c r="G278" s="77" t="s">
        <v>679</v>
      </c>
      <c r="H278" s="77" t="s">
        <v>44</v>
      </c>
      <c r="I278" s="78" t="s">
        <v>680</v>
      </c>
      <c r="J278" s="77" t="s">
        <v>4439</v>
      </c>
      <c r="K278" s="77" t="s">
        <v>425</v>
      </c>
      <c r="L278" s="71" t="s">
        <v>67</v>
      </c>
      <c r="M278" s="90">
        <v>35000</v>
      </c>
      <c r="N278" s="74"/>
      <c r="O278" s="74">
        <f t="shared" si="14"/>
        <v>35000</v>
      </c>
      <c r="P278" s="79">
        <v>1</v>
      </c>
      <c r="Q278" s="74">
        <f t="shared" si="15"/>
        <v>35000</v>
      </c>
      <c r="R278" s="77" t="s">
        <v>84</v>
      </c>
      <c r="S278" s="78" t="s">
        <v>4342</v>
      </c>
      <c r="T278" s="85" t="s">
        <v>134</v>
      </c>
      <c r="U278" s="80"/>
      <c r="V278" s="85" t="s">
        <v>68</v>
      </c>
      <c r="W278" s="85" t="s">
        <v>134</v>
      </c>
    </row>
    <row r="279" spans="1:23" s="48" customFormat="1" ht="75" x14ac:dyDescent="0.25">
      <c r="A279" s="77">
        <v>13101</v>
      </c>
      <c r="B279" s="77" t="s">
        <v>14</v>
      </c>
      <c r="C279" s="70">
        <v>160</v>
      </c>
      <c r="D279" s="77" t="s">
        <v>63</v>
      </c>
      <c r="E279" s="77" t="s">
        <v>150</v>
      </c>
      <c r="F279" s="77" t="s">
        <v>9</v>
      </c>
      <c r="G279" s="77" t="s">
        <v>681</v>
      </c>
      <c r="H279" s="77" t="s">
        <v>44</v>
      </c>
      <c r="I279" s="78" t="s">
        <v>682</v>
      </c>
      <c r="J279" s="77" t="s">
        <v>4439</v>
      </c>
      <c r="K279" s="77" t="s">
        <v>683</v>
      </c>
      <c r="L279" s="71" t="s">
        <v>67</v>
      </c>
      <c r="M279" s="90">
        <v>300000</v>
      </c>
      <c r="N279" s="74">
        <v>58000</v>
      </c>
      <c r="O279" s="74">
        <f t="shared" si="14"/>
        <v>242000</v>
      </c>
      <c r="P279" s="79">
        <v>1</v>
      </c>
      <c r="Q279" s="74">
        <f t="shared" si="15"/>
        <v>242000</v>
      </c>
      <c r="R279" s="77" t="s">
        <v>84</v>
      </c>
      <c r="S279" s="78" t="s">
        <v>4342</v>
      </c>
      <c r="T279" s="85" t="s">
        <v>134</v>
      </c>
      <c r="U279" s="80"/>
      <c r="V279" s="85" t="s">
        <v>68</v>
      </c>
      <c r="W279" s="85" t="s">
        <v>134</v>
      </c>
    </row>
    <row r="280" spans="1:23" s="48" customFormat="1" ht="60" x14ac:dyDescent="0.25">
      <c r="A280" s="77">
        <v>13101</v>
      </c>
      <c r="B280" s="77" t="s">
        <v>14</v>
      </c>
      <c r="C280" s="70">
        <v>161</v>
      </c>
      <c r="D280" s="77" t="s">
        <v>63</v>
      </c>
      <c r="E280" s="77" t="s">
        <v>150</v>
      </c>
      <c r="F280" s="77" t="s">
        <v>9</v>
      </c>
      <c r="G280" s="77" t="s">
        <v>684</v>
      </c>
      <c r="H280" s="77" t="s">
        <v>44</v>
      </c>
      <c r="I280" s="78" t="s">
        <v>685</v>
      </c>
      <c r="J280" s="77" t="s">
        <v>4592</v>
      </c>
      <c r="K280" s="77" t="s">
        <v>686</v>
      </c>
      <c r="L280" s="71" t="s">
        <v>67</v>
      </c>
      <c r="M280" s="90">
        <v>100000</v>
      </c>
      <c r="N280" s="74"/>
      <c r="O280" s="74">
        <f t="shared" si="14"/>
        <v>100000</v>
      </c>
      <c r="P280" s="79">
        <v>1</v>
      </c>
      <c r="Q280" s="74">
        <f t="shared" si="15"/>
        <v>100000</v>
      </c>
      <c r="R280" s="77" t="s">
        <v>84</v>
      </c>
      <c r="S280" s="78" t="s">
        <v>4342</v>
      </c>
      <c r="T280" s="85" t="s">
        <v>134</v>
      </c>
      <c r="U280" s="80"/>
      <c r="V280" s="85" t="s">
        <v>68</v>
      </c>
      <c r="W280" s="85" t="s">
        <v>134</v>
      </c>
    </row>
    <row r="281" spans="1:23" s="48" customFormat="1" ht="75" x14ac:dyDescent="0.25">
      <c r="A281" s="77">
        <v>13101</v>
      </c>
      <c r="B281" s="77" t="s">
        <v>14</v>
      </c>
      <c r="C281" s="70">
        <v>162</v>
      </c>
      <c r="D281" s="77" t="s">
        <v>63</v>
      </c>
      <c r="E281" s="77" t="s">
        <v>150</v>
      </c>
      <c r="F281" s="77" t="s">
        <v>9</v>
      </c>
      <c r="G281" s="77" t="s">
        <v>687</v>
      </c>
      <c r="H281" s="77" t="s">
        <v>44</v>
      </c>
      <c r="I281" s="78" t="s">
        <v>688</v>
      </c>
      <c r="J281" s="77" t="s">
        <v>4439</v>
      </c>
      <c r="K281" s="77" t="s">
        <v>689</v>
      </c>
      <c r="L281" s="71" t="s">
        <v>67</v>
      </c>
      <c r="M281" s="90">
        <v>100000</v>
      </c>
      <c r="N281" s="74"/>
      <c r="O281" s="74">
        <f t="shared" si="14"/>
        <v>100000</v>
      </c>
      <c r="P281" s="79">
        <v>1</v>
      </c>
      <c r="Q281" s="74">
        <f t="shared" si="15"/>
        <v>100000</v>
      </c>
      <c r="R281" s="77" t="s">
        <v>84</v>
      </c>
      <c r="S281" s="78" t="s">
        <v>4342</v>
      </c>
      <c r="T281" s="85" t="s">
        <v>134</v>
      </c>
      <c r="U281" s="80"/>
      <c r="V281" s="85" t="s">
        <v>134</v>
      </c>
      <c r="W281" s="85" t="s">
        <v>134</v>
      </c>
    </row>
    <row r="282" spans="1:23" s="48" customFormat="1" ht="60" x14ac:dyDescent="0.25">
      <c r="A282" s="77">
        <v>13101</v>
      </c>
      <c r="B282" s="77" t="s">
        <v>14</v>
      </c>
      <c r="C282" s="70">
        <v>163</v>
      </c>
      <c r="D282" s="77" t="s">
        <v>63</v>
      </c>
      <c r="E282" s="77" t="s">
        <v>150</v>
      </c>
      <c r="F282" s="77" t="s">
        <v>9</v>
      </c>
      <c r="G282" s="77" t="s">
        <v>4593</v>
      </c>
      <c r="H282" s="77" t="s">
        <v>57</v>
      </c>
      <c r="I282" s="78" t="s">
        <v>4594</v>
      </c>
      <c r="J282" s="77" t="s">
        <v>424</v>
      </c>
      <c r="K282" s="77" t="s">
        <v>689</v>
      </c>
      <c r="L282" s="71" t="s">
        <v>67</v>
      </c>
      <c r="M282" s="90">
        <v>350000</v>
      </c>
      <c r="N282" s="74"/>
      <c r="O282" s="74">
        <f t="shared" si="14"/>
        <v>350000</v>
      </c>
      <c r="P282" s="79">
        <v>1</v>
      </c>
      <c r="Q282" s="74">
        <f t="shared" si="15"/>
        <v>350000</v>
      </c>
      <c r="R282" s="85" t="s">
        <v>84</v>
      </c>
      <c r="S282" s="78" t="s">
        <v>4342</v>
      </c>
      <c r="T282" s="85" t="s">
        <v>68</v>
      </c>
      <c r="U282" s="80" t="s">
        <v>4595</v>
      </c>
      <c r="V282" s="85" t="s">
        <v>68</v>
      </c>
      <c r="W282" s="85" t="s">
        <v>134</v>
      </c>
    </row>
    <row r="283" spans="1:23" s="48" customFormat="1" ht="60" x14ac:dyDescent="0.25">
      <c r="A283" s="77">
        <v>13101</v>
      </c>
      <c r="B283" s="77" t="s">
        <v>14</v>
      </c>
      <c r="C283" s="70">
        <v>164</v>
      </c>
      <c r="D283" s="77" t="s">
        <v>63</v>
      </c>
      <c r="E283" s="77" t="s">
        <v>150</v>
      </c>
      <c r="F283" s="77" t="s">
        <v>9</v>
      </c>
      <c r="G283" s="77" t="s">
        <v>4596</v>
      </c>
      <c r="H283" s="77" t="s">
        <v>56</v>
      </c>
      <c r="I283" s="78" t="s">
        <v>4597</v>
      </c>
      <c r="J283" s="77" t="s">
        <v>4598</v>
      </c>
      <c r="K283" s="77" t="s">
        <v>689</v>
      </c>
      <c r="L283" s="71" t="s">
        <v>67</v>
      </c>
      <c r="M283" s="90">
        <v>900000</v>
      </c>
      <c r="N283" s="76"/>
      <c r="O283" s="74">
        <f t="shared" si="14"/>
        <v>900000</v>
      </c>
      <c r="P283" s="79">
        <v>1</v>
      </c>
      <c r="Q283" s="74">
        <f t="shared" si="15"/>
        <v>900000</v>
      </c>
      <c r="R283" s="85" t="s">
        <v>163</v>
      </c>
      <c r="S283" s="78" t="s">
        <v>4342</v>
      </c>
      <c r="T283" s="85" t="s">
        <v>68</v>
      </c>
      <c r="U283" s="113" t="s">
        <v>4599</v>
      </c>
      <c r="V283" s="85" t="s">
        <v>134</v>
      </c>
      <c r="W283" s="85" t="s">
        <v>134</v>
      </c>
    </row>
    <row r="284" spans="1:23" s="48" customFormat="1" ht="60" x14ac:dyDescent="0.25">
      <c r="A284" s="77">
        <v>13101</v>
      </c>
      <c r="B284" s="77" t="s">
        <v>14</v>
      </c>
      <c r="C284" s="70">
        <v>165</v>
      </c>
      <c r="D284" s="77" t="s">
        <v>63</v>
      </c>
      <c r="E284" s="77" t="s">
        <v>150</v>
      </c>
      <c r="F284" s="77" t="s">
        <v>9</v>
      </c>
      <c r="G284" s="77" t="s">
        <v>690</v>
      </c>
      <c r="H284" s="77" t="s">
        <v>44</v>
      </c>
      <c r="I284" s="78" t="s">
        <v>691</v>
      </c>
      <c r="J284" s="77" t="s">
        <v>692</v>
      </c>
      <c r="K284" s="77" t="s">
        <v>689</v>
      </c>
      <c r="L284" s="71" t="s">
        <v>67</v>
      </c>
      <c r="M284" s="90">
        <v>40000</v>
      </c>
      <c r="N284" s="89"/>
      <c r="O284" s="74">
        <f t="shared" si="14"/>
        <v>40000</v>
      </c>
      <c r="P284" s="79">
        <v>1</v>
      </c>
      <c r="Q284" s="74">
        <f t="shared" si="15"/>
        <v>40000</v>
      </c>
      <c r="R284" s="85" t="s">
        <v>84</v>
      </c>
      <c r="S284" s="78" t="s">
        <v>4342</v>
      </c>
      <c r="T284" s="85" t="s">
        <v>134</v>
      </c>
      <c r="U284" s="80"/>
      <c r="V284" s="85" t="s">
        <v>134</v>
      </c>
      <c r="W284" s="85" t="s">
        <v>134</v>
      </c>
    </row>
    <row r="285" spans="1:23" s="48" customFormat="1" ht="90" x14ac:dyDescent="0.25">
      <c r="A285" s="77">
        <v>13102000</v>
      </c>
      <c r="B285" s="77" t="s">
        <v>14</v>
      </c>
      <c r="C285" s="70">
        <v>1</v>
      </c>
      <c r="D285" s="77" t="s">
        <v>214</v>
      </c>
      <c r="E285" s="77" t="s">
        <v>156</v>
      </c>
      <c r="F285" s="77" t="s">
        <v>718</v>
      </c>
      <c r="G285" s="77" t="s">
        <v>719</v>
      </c>
      <c r="H285" s="77" t="s">
        <v>56</v>
      </c>
      <c r="I285" s="78" t="s">
        <v>720</v>
      </c>
      <c r="J285" s="77" t="s">
        <v>720</v>
      </c>
      <c r="K285" s="77" t="s">
        <v>720</v>
      </c>
      <c r="L285" s="77" t="s">
        <v>67</v>
      </c>
      <c r="M285" s="111">
        <v>68345</v>
      </c>
      <c r="N285" s="111"/>
      <c r="O285" s="111">
        <v>68345</v>
      </c>
      <c r="P285" s="126">
        <v>1</v>
      </c>
      <c r="Q285" s="111">
        <v>68345</v>
      </c>
      <c r="R285" s="77" t="s">
        <v>68</v>
      </c>
      <c r="S285" s="77" t="s">
        <v>4678</v>
      </c>
      <c r="T285" s="77" t="s">
        <v>134</v>
      </c>
      <c r="U285" s="80" t="s">
        <v>4679</v>
      </c>
      <c r="V285" s="77" t="s">
        <v>134</v>
      </c>
      <c r="W285" s="77" t="s">
        <v>134</v>
      </c>
    </row>
    <row r="286" spans="1:23" s="48" customFormat="1" ht="60" x14ac:dyDescent="0.25">
      <c r="A286" s="77">
        <v>13102000</v>
      </c>
      <c r="B286" s="77" t="s">
        <v>14</v>
      </c>
      <c r="C286" s="70">
        <v>2</v>
      </c>
      <c r="D286" s="77" t="s">
        <v>214</v>
      </c>
      <c r="E286" s="77" t="s">
        <v>156</v>
      </c>
      <c r="F286" s="77" t="s">
        <v>718</v>
      </c>
      <c r="G286" s="77" t="s">
        <v>4680</v>
      </c>
      <c r="H286" s="77" t="s">
        <v>56</v>
      </c>
      <c r="I286" s="78" t="s">
        <v>721</v>
      </c>
      <c r="J286" s="127" t="s">
        <v>722</v>
      </c>
      <c r="K286" s="87" t="s">
        <v>723</v>
      </c>
      <c r="L286" s="77" t="s">
        <v>67</v>
      </c>
      <c r="M286" s="111">
        <v>512333</v>
      </c>
      <c r="N286" s="111"/>
      <c r="O286" s="111">
        <v>512333</v>
      </c>
      <c r="P286" s="126">
        <v>1</v>
      </c>
      <c r="Q286" s="111">
        <v>512333</v>
      </c>
      <c r="R286" s="77" t="s">
        <v>134</v>
      </c>
      <c r="S286" s="77" t="s">
        <v>4681</v>
      </c>
      <c r="T286" s="77" t="s">
        <v>134</v>
      </c>
      <c r="U286" s="80" t="s">
        <v>4679</v>
      </c>
      <c r="V286" s="77" t="s">
        <v>134</v>
      </c>
      <c r="W286" s="77" t="s">
        <v>134</v>
      </c>
    </row>
    <row r="287" spans="1:23" s="48" customFormat="1" ht="105" x14ac:dyDescent="0.25">
      <c r="A287" s="77">
        <v>13102000</v>
      </c>
      <c r="B287" s="77" t="s">
        <v>14</v>
      </c>
      <c r="C287" s="70">
        <v>3</v>
      </c>
      <c r="D287" s="77" t="s">
        <v>214</v>
      </c>
      <c r="E287" s="77" t="s">
        <v>156</v>
      </c>
      <c r="F287" s="77" t="s">
        <v>718</v>
      </c>
      <c r="G287" s="77" t="s">
        <v>724</v>
      </c>
      <c r="H287" s="77" t="s">
        <v>56</v>
      </c>
      <c r="I287" s="78" t="s">
        <v>725</v>
      </c>
      <c r="J287" s="77" t="s">
        <v>726</v>
      </c>
      <c r="K287" s="77" t="s">
        <v>723</v>
      </c>
      <c r="L287" s="77" t="s">
        <v>67</v>
      </c>
      <c r="M287" s="111">
        <v>3778459</v>
      </c>
      <c r="N287" s="111">
        <v>19685.04</v>
      </c>
      <c r="O287" s="111">
        <v>3758773.96</v>
      </c>
      <c r="P287" s="126">
        <v>1</v>
      </c>
      <c r="Q287" s="111">
        <v>3758773.96</v>
      </c>
      <c r="R287" s="77" t="s">
        <v>134</v>
      </c>
      <c r="S287" s="77" t="s">
        <v>4681</v>
      </c>
      <c r="T287" s="77" t="s">
        <v>134</v>
      </c>
      <c r="U287" s="80" t="s">
        <v>4679</v>
      </c>
      <c r="V287" s="77" t="s">
        <v>134</v>
      </c>
      <c r="W287" s="77" t="s">
        <v>134</v>
      </c>
    </row>
    <row r="288" spans="1:23" s="48" customFormat="1" ht="75" x14ac:dyDescent="0.25">
      <c r="A288" s="77">
        <v>13102000</v>
      </c>
      <c r="B288" s="77" t="s">
        <v>14</v>
      </c>
      <c r="C288" s="70">
        <v>4</v>
      </c>
      <c r="D288" s="77" t="s">
        <v>214</v>
      </c>
      <c r="E288" s="77" t="s">
        <v>156</v>
      </c>
      <c r="F288" s="77" t="s">
        <v>718</v>
      </c>
      <c r="G288" s="77" t="s">
        <v>727</v>
      </c>
      <c r="H288" s="77" t="s">
        <v>56</v>
      </c>
      <c r="I288" s="78" t="s">
        <v>728</v>
      </c>
      <c r="J288" s="77" t="s">
        <v>729</v>
      </c>
      <c r="K288" s="77" t="s">
        <v>723</v>
      </c>
      <c r="L288" s="77" t="s">
        <v>67</v>
      </c>
      <c r="M288" s="111">
        <v>3398082</v>
      </c>
      <c r="N288" s="111">
        <v>81200.789999999994</v>
      </c>
      <c r="O288" s="111">
        <v>3316881.21</v>
      </c>
      <c r="P288" s="126">
        <v>1</v>
      </c>
      <c r="Q288" s="111">
        <v>3316881.21</v>
      </c>
      <c r="R288" s="77" t="s">
        <v>134</v>
      </c>
      <c r="S288" s="77" t="s">
        <v>4681</v>
      </c>
      <c r="T288" s="77" t="s">
        <v>134</v>
      </c>
      <c r="U288" s="80" t="s">
        <v>4679</v>
      </c>
      <c r="V288" s="77" t="s">
        <v>134</v>
      </c>
      <c r="W288" s="77" t="s">
        <v>134</v>
      </c>
    </row>
    <row r="289" spans="1:23" s="48" customFormat="1" ht="105" x14ac:dyDescent="0.25">
      <c r="A289" s="77">
        <v>13102000</v>
      </c>
      <c r="B289" s="77" t="s">
        <v>14</v>
      </c>
      <c r="C289" s="70">
        <v>5</v>
      </c>
      <c r="D289" s="77" t="s">
        <v>214</v>
      </c>
      <c r="E289" s="77" t="s">
        <v>156</v>
      </c>
      <c r="F289" s="77" t="s">
        <v>718</v>
      </c>
      <c r="G289" s="77" t="s">
        <v>730</v>
      </c>
      <c r="H289" s="77" t="s">
        <v>56</v>
      </c>
      <c r="I289" s="78" t="s">
        <v>731</v>
      </c>
      <c r="J289" s="77" t="s">
        <v>732</v>
      </c>
      <c r="K289" s="77" t="s">
        <v>723</v>
      </c>
      <c r="L289" s="77" t="s">
        <v>67</v>
      </c>
      <c r="M289" s="111">
        <v>840227</v>
      </c>
      <c r="N289" s="111">
        <v>49212.6</v>
      </c>
      <c r="O289" s="111">
        <v>791014.40000000002</v>
      </c>
      <c r="P289" s="126">
        <v>1</v>
      </c>
      <c r="Q289" s="111">
        <v>791014.40000000002</v>
      </c>
      <c r="R289" s="77" t="s">
        <v>134</v>
      </c>
      <c r="S289" s="77" t="s">
        <v>4681</v>
      </c>
      <c r="T289" s="77" t="s">
        <v>134</v>
      </c>
      <c r="U289" s="80" t="s">
        <v>4679</v>
      </c>
      <c r="V289" s="77" t="s">
        <v>134</v>
      </c>
      <c r="W289" s="77" t="s">
        <v>134</v>
      </c>
    </row>
    <row r="290" spans="1:23" s="48" customFormat="1" ht="60" x14ac:dyDescent="0.25">
      <c r="A290" s="77">
        <v>13102000</v>
      </c>
      <c r="B290" s="77" t="s">
        <v>14</v>
      </c>
      <c r="C290" s="70">
        <v>6</v>
      </c>
      <c r="D290" s="77" t="s">
        <v>214</v>
      </c>
      <c r="E290" s="77" t="s">
        <v>156</v>
      </c>
      <c r="F290" s="77" t="s">
        <v>718</v>
      </c>
      <c r="G290" s="77" t="s">
        <v>733</v>
      </c>
      <c r="H290" s="77" t="s">
        <v>56</v>
      </c>
      <c r="I290" s="78" t="s">
        <v>734</v>
      </c>
      <c r="J290" s="77" t="s">
        <v>735</v>
      </c>
      <c r="K290" s="77" t="s">
        <v>723</v>
      </c>
      <c r="L290" s="77" t="s">
        <v>67</v>
      </c>
      <c r="M290" s="111">
        <v>3327606</v>
      </c>
      <c r="N290" s="111">
        <v>34448.82</v>
      </c>
      <c r="O290" s="111">
        <v>3293157.18</v>
      </c>
      <c r="P290" s="126">
        <v>1</v>
      </c>
      <c r="Q290" s="111">
        <v>3293157.18</v>
      </c>
      <c r="R290" s="77" t="s">
        <v>134</v>
      </c>
      <c r="S290" s="77" t="s">
        <v>4681</v>
      </c>
      <c r="T290" s="77" t="s">
        <v>134</v>
      </c>
      <c r="U290" s="80" t="s">
        <v>4679</v>
      </c>
      <c r="V290" s="77" t="s">
        <v>134</v>
      </c>
      <c r="W290" s="77" t="s">
        <v>134</v>
      </c>
    </row>
    <row r="291" spans="1:23" s="48" customFormat="1" ht="60" x14ac:dyDescent="0.25">
      <c r="A291" s="77">
        <v>13102000</v>
      </c>
      <c r="B291" s="77" t="s">
        <v>14</v>
      </c>
      <c r="C291" s="70">
        <v>7</v>
      </c>
      <c r="D291" s="77" t="s">
        <v>214</v>
      </c>
      <c r="E291" s="77" t="s">
        <v>156</v>
      </c>
      <c r="F291" s="77" t="s">
        <v>718</v>
      </c>
      <c r="G291" s="77" t="s">
        <v>736</v>
      </c>
      <c r="H291" s="77" t="s">
        <v>56</v>
      </c>
      <c r="I291" s="78" t="s">
        <v>737</v>
      </c>
      <c r="J291" s="77" t="s">
        <v>272</v>
      </c>
      <c r="K291" s="77" t="s">
        <v>723</v>
      </c>
      <c r="L291" s="77" t="s">
        <v>67</v>
      </c>
      <c r="M291" s="111">
        <v>3281496</v>
      </c>
      <c r="N291" s="111">
        <v>36909.449999999997</v>
      </c>
      <c r="O291" s="111">
        <v>3244586.55</v>
      </c>
      <c r="P291" s="126">
        <v>1</v>
      </c>
      <c r="Q291" s="111">
        <v>3244586.55</v>
      </c>
      <c r="R291" s="77" t="s">
        <v>134</v>
      </c>
      <c r="S291" s="77" t="s">
        <v>4681</v>
      </c>
      <c r="T291" s="77" t="s">
        <v>134</v>
      </c>
      <c r="U291" s="80" t="s">
        <v>4679</v>
      </c>
      <c r="V291" s="77" t="s">
        <v>134</v>
      </c>
      <c r="W291" s="77" t="s">
        <v>134</v>
      </c>
    </row>
    <row r="292" spans="1:23" s="48" customFormat="1" ht="60" x14ac:dyDescent="0.25">
      <c r="A292" s="77">
        <v>13102000</v>
      </c>
      <c r="B292" s="77" t="s">
        <v>14</v>
      </c>
      <c r="C292" s="70">
        <v>8</v>
      </c>
      <c r="D292" s="77" t="s">
        <v>214</v>
      </c>
      <c r="E292" s="77" t="s">
        <v>156</v>
      </c>
      <c r="F292" s="77" t="s">
        <v>718</v>
      </c>
      <c r="G292" s="77" t="s">
        <v>738</v>
      </c>
      <c r="H292" s="77" t="s">
        <v>56</v>
      </c>
      <c r="I292" s="78" t="s">
        <v>739</v>
      </c>
      <c r="J292" s="77" t="s">
        <v>740</v>
      </c>
      <c r="K292" s="77" t="s">
        <v>723</v>
      </c>
      <c r="L292" s="77" t="s">
        <v>67</v>
      </c>
      <c r="M292" s="111">
        <v>3367312</v>
      </c>
      <c r="N292" s="111">
        <v>54133.86</v>
      </c>
      <c r="O292" s="111">
        <v>3313178.14</v>
      </c>
      <c r="P292" s="126">
        <v>1</v>
      </c>
      <c r="Q292" s="111">
        <v>3313178.14</v>
      </c>
      <c r="R292" s="77" t="s">
        <v>134</v>
      </c>
      <c r="S292" s="77" t="s">
        <v>4681</v>
      </c>
      <c r="T292" s="77" t="s">
        <v>134</v>
      </c>
      <c r="U292" s="80" t="s">
        <v>4679</v>
      </c>
      <c r="V292" s="77" t="s">
        <v>134</v>
      </c>
      <c r="W292" s="77" t="s">
        <v>134</v>
      </c>
    </row>
    <row r="293" spans="1:23" s="48" customFormat="1" ht="90" x14ac:dyDescent="0.25">
      <c r="A293" s="77">
        <v>13102000</v>
      </c>
      <c r="B293" s="77" t="s">
        <v>14</v>
      </c>
      <c r="C293" s="70">
        <v>9</v>
      </c>
      <c r="D293" s="77" t="s">
        <v>214</v>
      </c>
      <c r="E293" s="77" t="s">
        <v>156</v>
      </c>
      <c r="F293" s="77" t="s">
        <v>718</v>
      </c>
      <c r="G293" s="77" t="s">
        <v>741</v>
      </c>
      <c r="H293" s="77" t="s">
        <v>56</v>
      </c>
      <c r="I293" s="78" t="s">
        <v>742</v>
      </c>
      <c r="J293" s="77" t="s">
        <v>743</v>
      </c>
      <c r="K293" s="77" t="s">
        <v>723</v>
      </c>
      <c r="L293" s="77" t="s">
        <v>67</v>
      </c>
      <c r="M293" s="111">
        <v>594307</v>
      </c>
      <c r="N293" s="111">
        <v>24606.3</v>
      </c>
      <c r="O293" s="111">
        <v>569700.69999999995</v>
      </c>
      <c r="P293" s="126">
        <v>1</v>
      </c>
      <c r="Q293" s="111">
        <v>569700.69999999995</v>
      </c>
      <c r="R293" s="77" t="s">
        <v>134</v>
      </c>
      <c r="S293" s="77" t="s">
        <v>4681</v>
      </c>
      <c r="T293" s="77" t="s">
        <v>134</v>
      </c>
      <c r="U293" s="80" t="s">
        <v>4679</v>
      </c>
      <c r="V293" s="77" t="s">
        <v>134</v>
      </c>
      <c r="W293" s="77" t="s">
        <v>134</v>
      </c>
    </row>
    <row r="294" spans="1:23" s="48" customFormat="1" ht="409.5" x14ac:dyDescent="0.25">
      <c r="A294" s="77">
        <v>13102000</v>
      </c>
      <c r="B294" s="77" t="s">
        <v>14</v>
      </c>
      <c r="C294" s="70">
        <v>10</v>
      </c>
      <c r="D294" s="77" t="s">
        <v>214</v>
      </c>
      <c r="E294" s="77" t="s">
        <v>156</v>
      </c>
      <c r="F294" s="77" t="s">
        <v>718</v>
      </c>
      <c r="G294" s="77" t="s">
        <v>744</v>
      </c>
      <c r="H294" s="77" t="s">
        <v>56</v>
      </c>
      <c r="I294" s="78" t="s">
        <v>745</v>
      </c>
      <c r="J294" s="77" t="s">
        <v>746</v>
      </c>
      <c r="K294" s="77" t="s">
        <v>723</v>
      </c>
      <c r="L294" s="77" t="s">
        <v>67</v>
      </c>
      <c r="M294" s="111">
        <v>429022</v>
      </c>
      <c r="N294" s="111"/>
      <c r="O294" s="111">
        <v>429022</v>
      </c>
      <c r="P294" s="126">
        <v>1</v>
      </c>
      <c r="Q294" s="111">
        <v>429022</v>
      </c>
      <c r="R294" s="77" t="s">
        <v>134</v>
      </c>
      <c r="S294" s="77" t="s">
        <v>4681</v>
      </c>
      <c r="T294" s="77" t="s">
        <v>134</v>
      </c>
      <c r="U294" s="80" t="s">
        <v>4679</v>
      </c>
      <c r="V294" s="77" t="s">
        <v>68</v>
      </c>
      <c r="W294" s="77" t="s">
        <v>134</v>
      </c>
    </row>
    <row r="295" spans="1:23" s="48" customFormat="1" ht="315" x14ac:dyDescent="0.25">
      <c r="A295" s="77">
        <v>13102000</v>
      </c>
      <c r="B295" s="77" t="s">
        <v>14</v>
      </c>
      <c r="C295" s="70">
        <v>11</v>
      </c>
      <c r="D295" s="77" t="s">
        <v>214</v>
      </c>
      <c r="E295" s="77" t="s">
        <v>156</v>
      </c>
      <c r="F295" s="77" t="s">
        <v>718</v>
      </c>
      <c r="G295" s="77" t="s">
        <v>747</v>
      </c>
      <c r="H295" s="77" t="s">
        <v>56</v>
      </c>
      <c r="I295" s="78" t="s">
        <v>748</v>
      </c>
      <c r="J295" s="77" t="s">
        <v>749</v>
      </c>
      <c r="K295" s="77" t="s">
        <v>723</v>
      </c>
      <c r="L295" s="77" t="s">
        <v>67</v>
      </c>
      <c r="M295" s="111">
        <v>175134</v>
      </c>
      <c r="N295" s="111"/>
      <c r="O295" s="111">
        <v>175134</v>
      </c>
      <c r="P295" s="126">
        <v>1</v>
      </c>
      <c r="Q295" s="111">
        <v>175134</v>
      </c>
      <c r="R295" s="77" t="s">
        <v>134</v>
      </c>
      <c r="S295" s="77" t="s">
        <v>4681</v>
      </c>
      <c r="T295" s="77" t="s">
        <v>134</v>
      </c>
      <c r="U295" s="80" t="s">
        <v>4679</v>
      </c>
      <c r="V295" s="77" t="s">
        <v>68</v>
      </c>
      <c r="W295" s="77" t="s">
        <v>134</v>
      </c>
    </row>
    <row r="296" spans="1:23" s="48" customFormat="1" ht="315" x14ac:dyDescent="0.25">
      <c r="A296" s="77">
        <v>13102000</v>
      </c>
      <c r="B296" s="77" t="s">
        <v>14</v>
      </c>
      <c r="C296" s="70">
        <v>12</v>
      </c>
      <c r="D296" s="77" t="s">
        <v>214</v>
      </c>
      <c r="E296" s="77" t="s">
        <v>156</v>
      </c>
      <c r="F296" s="77" t="s">
        <v>718</v>
      </c>
      <c r="G296" s="77" t="s">
        <v>750</v>
      </c>
      <c r="H296" s="77" t="s">
        <v>56</v>
      </c>
      <c r="I296" s="78" t="s">
        <v>751</v>
      </c>
      <c r="J296" s="77" t="s">
        <v>752</v>
      </c>
      <c r="K296" s="77" t="s">
        <v>723</v>
      </c>
      <c r="L296" s="77" t="s">
        <v>67</v>
      </c>
      <c r="M296" s="111">
        <v>180809</v>
      </c>
      <c r="N296" s="111"/>
      <c r="O296" s="111">
        <v>180809</v>
      </c>
      <c r="P296" s="126">
        <v>1</v>
      </c>
      <c r="Q296" s="111">
        <v>180809</v>
      </c>
      <c r="R296" s="77" t="s">
        <v>134</v>
      </c>
      <c r="S296" s="77" t="s">
        <v>4681</v>
      </c>
      <c r="T296" s="77" t="s">
        <v>134</v>
      </c>
      <c r="U296" s="80" t="s">
        <v>4679</v>
      </c>
      <c r="V296" s="77" t="s">
        <v>68</v>
      </c>
      <c r="W296" s="77" t="s">
        <v>134</v>
      </c>
    </row>
    <row r="297" spans="1:23" s="48" customFormat="1" ht="315" x14ac:dyDescent="0.25">
      <c r="A297" s="77">
        <v>13102000</v>
      </c>
      <c r="B297" s="77" t="s">
        <v>14</v>
      </c>
      <c r="C297" s="70">
        <v>13</v>
      </c>
      <c r="D297" s="77" t="s">
        <v>214</v>
      </c>
      <c r="E297" s="77" t="s">
        <v>156</v>
      </c>
      <c r="F297" s="77" t="s">
        <v>718</v>
      </c>
      <c r="G297" s="77" t="s">
        <v>753</v>
      </c>
      <c r="H297" s="77" t="s">
        <v>56</v>
      </c>
      <c r="I297" s="78" t="s">
        <v>754</v>
      </c>
      <c r="J297" s="77" t="s">
        <v>755</v>
      </c>
      <c r="K297" s="77" t="s">
        <v>723</v>
      </c>
      <c r="L297" s="77" t="s">
        <v>67</v>
      </c>
      <c r="M297" s="111">
        <v>180809</v>
      </c>
      <c r="N297" s="111"/>
      <c r="O297" s="111">
        <v>180809</v>
      </c>
      <c r="P297" s="126">
        <v>1</v>
      </c>
      <c r="Q297" s="111">
        <v>180809</v>
      </c>
      <c r="R297" s="77" t="s">
        <v>134</v>
      </c>
      <c r="S297" s="77" t="s">
        <v>4681</v>
      </c>
      <c r="T297" s="77" t="s">
        <v>134</v>
      </c>
      <c r="U297" s="80" t="s">
        <v>4679</v>
      </c>
      <c r="V297" s="77" t="s">
        <v>68</v>
      </c>
      <c r="W297" s="77" t="s">
        <v>134</v>
      </c>
    </row>
    <row r="298" spans="1:23" s="48" customFormat="1" ht="165" x14ac:dyDescent="0.25">
      <c r="A298" s="77">
        <v>13102000</v>
      </c>
      <c r="B298" s="77" t="s">
        <v>14</v>
      </c>
      <c r="C298" s="70">
        <v>14</v>
      </c>
      <c r="D298" s="77" t="s">
        <v>214</v>
      </c>
      <c r="E298" s="77" t="s">
        <v>156</v>
      </c>
      <c r="F298" s="77" t="s">
        <v>718</v>
      </c>
      <c r="G298" s="77" t="s">
        <v>756</v>
      </c>
      <c r="H298" s="77" t="s">
        <v>56</v>
      </c>
      <c r="I298" s="78" t="s">
        <v>757</v>
      </c>
      <c r="J298" s="77" t="s">
        <v>758</v>
      </c>
      <c r="K298" s="77" t="s">
        <v>723</v>
      </c>
      <c r="L298" s="77" t="s">
        <v>67</v>
      </c>
      <c r="M298" s="111">
        <v>227609</v>
      </c>
      <c r="N298" s="111"/>
      <c r="O298" s="111">
        <v>227609</v>
      </c>
      <c r="P298" s="126">
        <v>1</v>
      </c>
      <c r="Q298" s="111">
        <v>227609</v>
      </c>
      <c r="R298" s="77" t="s">
        <v>134</v>
      </c>
      <c r="S298" s="77" t="s">
        <v>4681</v>
      </c>
      <c r="T298" s="77" t="s">
        <v>134</v>
      </c>
      <c r="U298" s="80" t="s">
        <v>4679</v>
      </c>
      <c r="V298" s="77" t="s">
        <v>68</v>
      </c>
      <c r="W298" s="77" t="s">
        <v>134</v>
      </c>
    </row>
    <row r="299" spans="1:23" s="48" customFormat="1" ht="75" x14ac:dyDescent="0.25">
      <c r="A299" s="77">
        <v>13102000</v>
      </c>
      <c r="B299" s="77" t="s">
        <v>14</v>
      </c>
      <c r="C299" s="70">
        <v>15</v>
      </c>
      <c r="D299" s="77" t="s">
        <v>214</v>
      </c>
      <c r="E299" s="77" t="s">
        <v>156</v>
      </c>
      <c r="F299" s="77" t="s">
        <v>718</v>
      </c>
      <c r="G299" s="77" t="s">
        <v>4682</v>
      </c>
      <c r="H299" s="77" t="s">
        <v>57</v>
      </c>
      <c r="I299" s="78" t="s">
        <v>4683</v>
      </c>
      <c r="J299" s="77" t="s">
        <v>759</v>
      </c>
      <c r="K299" s="77" t="s">
        <v>723</v>
      </c>
      <c r="L299" s="77" t="s">
        <v>67</v>
      </c>
      <c r="M299" s="111">
        <v>2303643</v>
      </c>
      <c r="N299" s="111">
        <v>98425.2</v>
      </c>
      <c r="O299" s="111">
        <v>2205217.7999999998</v>
      </c>
      <c r="P299" s="126">
        <v>1</v>
      </c>
      <c r="Q299" s="111">
        <v>2205217.7999999998</v>
      </c>
      <c r="R299" s="77" t="s">
        <v>134</v>
      </c>
      <c r="S299" s="77" t="s">
        <v>4681</v>
      </c>
      <c r="T299" s="77" t="s">
        <v>68</v>
      </c>
      <c r="U299" s="80" t="s">
        <v>4684</v>
      </c>
      <c r="V299" s="77" t="s">
        <v>134</v>
      </c>
      <c r="W299" s="77" t="s">
        <v>134</v>
      </c>
    </row>
    <row r="300" spans="1:23" s="48" customFormat="1" ht="75" x14ac:dyDescent="0.25">
      <c r="A300" s="77">
        <v>13102000</v>
      </c>
      <c r="B300" s="77" t="s">
        <v>14</v>
      </c>
      <c r="C300" s="70">
        <v>16</v>
      </c>
      <c r="D300" s="77" t="s">
        <v>214</v>
      </c>
      <c r="E300" s="77" t="s">
        <v>156</v>
      </c>
      <c r="F300" s="77" t="s">
        <v>718</v>
      </c>
      <c r="G300" s="77" t="s">
        <v>4685</v>
      </c>
      <c r="H300" s="77" t="s">
        <v>56</v>
      </c>
      <c r="I300" s="78" t="s">
        <v>760</v>
      </c>
      <c r="J300" s="77" t="s">
        <v>759</v>
      </c>
      <c r="K300" s="77" t="s">
        <v>723</v>
      </c>
      <c r="L300" s="77" t="s">
        <v>67</v>
      </c>
      <c r="M300" s="111">
        <v>3395170</v>
      </c>
      <c r="N300" s="111">
        <v>319881.89</v>
      </c>
      <c r="O300" s="111">
        <v>3075288.11</v>
      </c>
      <c r="P300" s="126">
        <v>1</v>
      </c>
      <c r="Q300" s="111">
        <v>3075288.11</v>
      </c>
      <c r="R300" s="77" t="s">
        <v>134</v>
      </c>
      <c r="S300" s="77" t="s">
        <v>4681</v>
      </c>
      <c r="T300" s="77" t="s">
        <v>134</v>
      </c>
      <c r="U300" s="80" t="s">
        <v>4679</v>
      </c>
      <c r="V300" s="77" t="s">
        <v>134</v>
      </c>
      <c r="W300" s="77" t="s">
        <v>134</v>
      </c>
    </row>
    <row r="301" spans="1:23" s="48" customFormat="1" ht="60" x14ac:dyDescent="0.25">
      <c r="A301" s="77">
        <v>13102000</v>
      </c>
      <c r="B301" s="77" t="s">
        <v>14</v>
      </c>
      <c r="C301" s="70">
        <v>17</v>
      </c>
      <c r="D301" s="77" t="s">
        <v>214</v>
      </c>
      <c r="E301" s="77" t="s">
        <v>156</v>
      </c>
      <c r="F301" s="77" t="s">
        <v>718</v>
      </c>
      <c r="G301" s="77" t="s">
        <v>4686</v>
      </c>
      <c r="H301" s="77" t="s">
        <v>56</v>
      </c>
      <c r="I301" s="78" t="s">
        <v>720</v>
      </c>
      <c r="J301" s="77" t="s">
        <v>761</v>
      </c>
      <c r="K301" s="77" t="s">
        <v>723</v>
      </c>
      <c r="L301" s="77" t="s">
        <v>67</v>
      </c>
      <c r="M301" s="111">
        <v>25616673</v>
      </c>
      <c r="N301" s="111"/>
      <c r="O301" s="111">
        <v>25616673</v>
      </c>
      <c r="P301" s="126">
        <v>1</v>
      </c>
      <c r="Q301" s="111">
        <v>25616673</v>
      </c>
      <c r="R301" s="77" t="s">
        <v>134</v>
      </c>
      <c r="S301" s="77" t="s">
        <v>4681</v>
      </c>
      <c r="T301" s="77" t="s">
        <v>134</v>
      </c>
      <c r="U301" s="80" t="s">
        <v>4679</v>
      </c>
      <c r="V301" s="77" t="s">
        <v>134</v>
      </c>
      <c r="W301" s="77" t="s">
        <v>134</v>
      </c>
    </row>
    <row r="302" spans="1:23" s="48" customFormat="1" ht="240" x14ac:dyDescent="0.25">
      <c r="A302" s="77">
        <v>13102000</v>
      </c>
      <c r="B302" s="77" t="s">
        <v>14</v>
      </c>
      <c r="C302" s="70">
        <v>18</v>
      </c>
      <c r="D302" s="77" t="s">
        <v>214</v>
      </c>
      <c r="E302" s="77" t="s">
        <v>156</v>
      </c>
      <c r="F302" s="77" t="s">
        <v>718</v>
      </c>
      <c r="G302" s="77" t="s">
        <v>4687</v>
      </c>
      <c r="H302" s="77" t="s">
        <v>56</v>
      </c>
      <c r="I302" s="78" t="s">
        <v>720</v>
      </c>
      <c r="J302" s="77" t="s">
        <v>762</v>
      </c>
      <c r="K302" s="77" t="s">
        <v>723</v>
      </c>
      <c r="L302" s="77" t="s">
        <v>67</v>
      </c>
      <c r="M302" s="111">
        <v>3955214</v>
      </c>
      <c r="N302" s="111"/>
      <c r="O302" s="111">
        <v>3955214</v>
      </c>
      <c r="P302" s="126">
        <v>1</v>
      </c>
      <c r="Q302" s="111">
        <v>3955214</v>
      </c>
      <c r="R302" s="77" t="s">
        <v>68</v>
      </c>
      <c r="S302" s="77" t="s">
        <v>4681</v>
      </c>
      <c r="T302" s="77" t="s">
        <v>134</v>
      </c>
      <c r="U302" s="80" t="s">
        <v>4679</v>
      </c>
      <c r="V302" s="77" t="s">
        <v>134</v>
      </c>
      <c r="W302" s="77" t="s">
        <v>134</v>
      </c>
    </row>
    <row r="303" spans="1:23" s="48" customFormat="1" ht="60" x14ac:dyDescent="0.25">
      <c r="A303" s="77">
        <v>13102000</v>
      </c>
      <c r="B303" s="77" t="s">
        <v>14</v>
      </c>
      <c r="C303" s="70">
        <v>19</v>
      </c>
      <c r="D303" s="77" t="s">
        <v>214</v>
      </c>
      <c r="E303" s="77" t="s">
        <v>156</v>
      </c>
      <c r="F303" s="77" t="s">
        <v>718</v>
      </c>
      <c r="G303" s="77" t="s">
        <v>763</v>
      </c>
      <c r="H303" s="77" t="s">
        <v>57</v>
      </c>
      <c r="I303" s="78" t="s">
        <v>764</v>
      </c>
      <c r="J303" s="77" t="s">
        <v>765</v>
      </c>
      <c r="K303" s="77" t="s">
        <v>723</v>
      </c>
      <c r="L303" s="77" t="s">
        <v>67</v>
      </c>
      <c r="M303" s="111">
        <v>1294282</v>
      </c>
      <c r="N303" s="111">
        <v>24606.3</v>
      </c>
      <c r="O303" s="111">
        <v>1269675.7</v>
      </c>
      <c r="P303" s="126">
        <v>1</v>
      </c>
      <c r="Q303" s="111">
        <v>1269675.7</v>
      </c>
      <c r="R303" s="77" t="s">
        <v>134</v>
      </c>
      <c r="S303" s="77" t="s">
        <v>4681</v>
      </c>
      <c r="T303" s="77" t="s">
        <v>134</v>
      </c>
      <c r="U303" s="80" t="s">
        <v>4679</v>
      </c>
      <c r="V303" s="77" t="s">
        <v>134</v>
      </c>
      <c r="W303" s="77" t="s">
        <v>134</v>
      </c>
    </row>
    <row r="304" spans="1:23" s="48" customFormat="1" ht="60" x14ac:dyDescent="0.25">
      <c r="A304" s="77">
        <v>13102000</v>
      </c>
      <c r="B304" s="77" t="s">
        <v>14</v>
      </c>
      <c r="C304" s="70">
        <v>20</v>
      </c>
      <c r="D304" s="77" t="s">
        <v>214</v>
      </c>
      <c r="E304" s="77" t="s">
        <v>156</v>
      </c>
      <c r="F304" s="77" t="s">
        <v>718</v>
      </c>
      <c r="G304" s="77" t="s">
        <v>4688</v>
      </c>
      <c r="H304" s="77" t="s">
        <v>57</v>
      </c>
      <c r="I304" s="78" t="s">
        <v>766</v>
      </c>
      <c r="J304" s="77" t="s">
        <v>759</v>
      </c>
      <c r="K304" s="77" t="s">
        <v>723</v>
      </c>
      <c r="L304" s="77" t="s">
        <v>67</v>
      </c>
      <c r="M304" s="111">
        <v>9686568</v>
      </c>
      <c r="N304" s="111">
        <v>590551.18000000005</v>
      </c>
      <c r="O304" s="111">
        <v>9096016.8200000003</v>
      </c>
      <c r="P304" s="126">
        <v>1</v>
      </c>
      <c r="Q304" s="111">
        <v>9096016.8200000003</v>
      </c>
      <c r="R304" s="77" t="s">
        <v>134</v>
      </c>
      <c r="S304" s="77" t="s">
        <v>4681</v>
      </c>
      <c r="T304" s="77" t="s">
        <v>134</v>
      </c>
      <c r="U304" s="80" t="s">
        <v>4679</v>
      </c>
      <c r="V304" s="77" t="s">
        <v>134</v>
      </c>
      <c r="W304" s="77" t="s">
        <v>134</v>
      </c>
    </row>
    <row r="305" spans="1:23" s="48" customFormat="1" ht="60" x14ac:dyDescent="0.25">
      <c r="A305" s="77">
        <v>13102000</v>
      </c>
      <c r="B305" s="77" t="s">
        <v>14</v>
      </c>
      <c r="C305" s="70">
        <v>21</v>
      </c>
      <c r="D305" s="77" t="s">
        <v>214</v>
      </c>
      <c r="E305" s="77" t="s">
        <v>156</v>
      </c>
      <c r="F305" s="77" t="s">
        <v>718</v>
      </c>
      <c r="G305" s="77" t="s">
        <v>4689</v>
      </c>
      <c r="H305" s="77" t="s">
        <v>57</v>
      </c>
      <c r="I305" s="78" t="s">
        <v>767</v>
      </c>
      <c r="J305" s="77" t="s">
        <v>759</v>
      </c>
      <c r="K305" s="77" t="s">
        <v>768</v>
      </c>
      <c r="L305" s="77" t="s">
        <v>67</v>
      </c>
      <c r="M305" s="111">
        <v>28001344</v>
      </c>
      <c r="N305" s="111">
        <v>1993110.24</v>
      </c>
      <c r="O305" s="111">
        <v>26008233.760000002</v>
      </c>
      <c r="P305" s="126">
        <v>1</v>
      </c>
      <c r="Q305" s="111">
        <v>26008233.760000002</v>
      </c>
      <c r="R305" s="77" t="s">
        <v>134</v>
      </c>
      <c r="S305" s="77" t="s">
        <v>4681</v>
      </c>
      <c r="T305" s="77" t="s">
        <v>134</v>
      </c>
      <c r="U305" s="80" t="s">
        <v>4679</v>
      </c>
      <c r="V305" s="77" t="s">
        <v>134</v>
      </c>
      <c r="W305" s="77" t="s">
        <v>134</v>
      </c>
    </row>
    <row r="306" spans="1:23" s="48" customFormat="1" ht="105" x14ac:dyDescent="0.25">
      <c r="A306" s="77">
        <v>13102000</v>
      </c>
      <c r="B306" s="77" t="s">
        <v>14</v>
      </c>
      <c r="C306" s="70">
        <v>22</v>
      </c>
      <c r="D306" s="77" t="s">
        <v>214</v>
      </c>
      <c r="E306" s="77" t="s">
        <v>156</v>
      </c>
      <c r="F306" s="77" t="s">
        <v>718</v>
      </c>
      <c r="G306" s="77" t="s">
        <v>4690</v>
      </c>
      <c r="H306" s="77" t="s">
        <v>57</v>
      </c>
      <c r="I306" s="78" t="s">
        <v>769</v>
      </c>
      <c r="J306" s="77" t="s">
        <v>759</v>
      </c>
      <c r="K306" s="77" t="s">
        <v>723</v>
      </c>
      <c r="L306" s="77" t="s">
        <v>67</v>
      </c>
      <c r="M306" s="111">
        <v>12882768</v>
      </c>
      <c r="N306" s="111">
        <v>1058070.8700000001</v>
      </c>
      <c r="O306" s="111">
        <v>11824697.130000001</v>
      </c>
      <c r="P306" s="126">
        <v>1</v>
      </c>
      <c r="Q306" s="111">
        <v>11824697.130000001</v>
      </c>
      <c r="R306" s="77" t="s">
        <v>134</v>
      </c>
      <c r="S306" s="77" t="s">
        <v>4681</v>
      </c>
      <c r="T306" s="77" t="s">
        <v>134</v>
      </c>
      <c r="U306" s="80" t="s">
        <v>4679</v>
      </c>
      <c r="V306" s="77" t="s">
        <v>134</v>
      </c>
      <c r="W306" s="77" t="s">
        <v>134</v>
      </c>
    </row>
    <row r="307" spans="1:23" s="48" customFormat="1" ht="60" x14ac:dyDescent="0.25">
      <c r="A307" s="77">
        <v>13102000</v>
      </c>
      <c r="B307" s="77" t="s">
        <v>14</v>
      </c>
      <c r="C307" s="70">
        <v>23</v>
      </c>
      <c r="D307" s="77" t="s">
        <v>214</v>
      </c>
      <c r="E307" s="77" t="s">
        <v>156</v>
      </c>
      <c r="F307" s="77" t="s">
        <v>718</v>
      </c>
      <c r="G307" s="77" t="s">
        <v>4691</v>
      </c>
      <c r="H307" s="77" t="s">
        <v>57</v>
      </c>
      <c r="I307" s="78" t="s">
        <v>720</v>
      </c>
      <c r="J307" s="77" t="s">
        <v>770</v>
      </c>
      <c r="K307" s="77" t="s">
        <v>723</v>
      </c>
      <c r="L307" s="77" t="s">
        <v>67</v>
      </c>
      <c r="M307" s="111">
        <v>5165077</v>
      </c>
      <c r="N307" s="111"/>
      <c r="O307" s="111">
        <v>5165077</v>
      </c>
      <c r="P307" s="126">
        <v>1</v>
      </c>
      <c r="Q307" s="111">
        <v>5165077</v>
      </c>
      <c r="R307" s="77" t="s">
        <v>134</v>
      </c>
      <c r="S307" s="77" t="s">
        <v>4681</v>
      </c>
      <c r="T307" s="77" t="s">
        <v>134</v>
      </c>
      <c r="U307" s="80" t="s">
        <v>4679</v>
      </c>
      <c r="V307" s="77" t="s">
        <v>134</v>
      </c>
      <c r="W307" s="77" t="s">
        <v>134</v>
      </c>
    </row>
    <row r="308" spans="1:23" s="48" customFormat="1" ht="60" x14ac:dyDescent="0.25">
      <c r="A308" s="77">
        <v>13102000</v>
      </c>
      <c r="B308" s="77" t="s">
        <v>14</v>
      </c>
      <c r="C308" s="70">
        <v>24</v>
      </c>
      <c r="D308" s="77" t="s">
        <v>214</v>
      </c>
      <c r="E308" s="77" t="s">
        <v>156</v>
      </c>
      <c r="F308" s="77" t="s">
        <v>718</v>
      </c>
      <c r="G308" s="77" t="s">
        <v>4692</v>
      </c>
      <c r="H308" s="77" t="s">
        <v>57</v>
      </c>
      <c r="I308" s="78" t="s">
        <v>720</v>
      </c>
      <c r="J308" s="77" t="s">
        <v>770</v>
      </c>
      <c r="K308" s="77" t="s">
        <v>723</v>
      </c>
      <c r="L308" s="77" t="s">
        <v>67</v>
      </c>
      <c r="M308" s="111">
        <v>2537418</v>
      </c>
      <c r="N308" s="111"/>
      <c r="O308" s="111">
        <v>2537418</v>
      </c>
      <c r="P308" s="126">
        <v>1</v>
      </c>
      <c r="Q308" s="111">
        <v>2537418</v>
      </c>
      <c r="R308" s="77" t="s">
        <v>68</v>
      </c>
      <c r="S308" s="77" t="s">
        <v>4681</v>
      </c>
      <c r="T308" s="77" t="s">
        <v>134</v>
      </c>
      <c r="U308" s="80" t="s">
        <v>4679</v>
      </c>
      <c r="V308" s="77" t="s">
        <v>134</v>
      </c>
      <c r="W308" s="77" t="s">
        <v>134</v>
      </c>
    </row>
    <row r="309" spans="1:23" s="48" customFormat="1" ht="60" x14ac:dyDescent="0.25">
      <c r="A309" s="77">
        <v>13102000</v>
      </c>
      <c r="B309" s="77" t="s">
        <v>14</v>
      </c>
      <c r="C309" s="70">
        <v>25</v>
      </c>
      <c r="D309" s="77" t="s">
        <v>214</v>
      </c>
      <c r="E309" s="77" t="s">
        <v>156</v>
      </c>
      <c r="F309" s="77" t="s">
        <v>718</v>
      </c>
      <c r="G309" s="77" t="s">
        <v>4693</v>
      </c>
      <c r="H309" s="77" t="s">
        <v>57</v>
      </c>
      <c r="I309" s="78" t="s">
        <v>720</v>
      </c>
      <c r="J309" s="77" t="s">
        <v>771</v>
      </c>
      <c r="K309" s="77" t="s">
        <v>723</v>
      </c>
      <c r="L309" s="77" t="s">
        <v>67</v>
      </c>
      <c r="M309" s="111">
        <v>2528988</v>
      </c>
      <c r="N309" s="111"/>
      <c r="O309" s="111">
        <v>2528988</v>
      </c>
      <c r="P309" s="126">
        <v>1</v>
      </c>
      <c r="Q309" s="111">
        <v>2528988</v>
      </c>
      <c r="R309" s="77" t="s">
        <v>68</v>
      </c>
      <c r="S309" s="77" t="s">
        <v>4681</v>
      </c>
      <c r="T309" s="77" t="s">
        <v>134</v>
      </c>
      <c r="U309" s="80" t="s">
        <v>4679</v>
      </c>
      <c r="V309" s="77" t="s">
        <v>134</v>
      </c>
      <c r="W309" s="77" t="s">
        <v>134</v>
      </c>
    </row>
    <row r="310" spans="1:23" s="48" customFormat="1" ht="60" x14ac:dyDescent="0.25">
      <c r="A310" s="77">
        <v>13102000</v>
      </c>
      <c r="B310" s="77" t="s">
        <v>14</v>
      </c>
      <c r="C310" s="70">
        <v>26</v>
      </c>
      <c r="D310" s="77" t="s">
        <v>214</v>
      </c>
      <c r="E310" s="77" t="s">
        <v>156</v>
      </c>
      <c r="F310" s="77" t="s">
        <v>718</v>
      </c>
      <c r="G310" s="77" t="s">
        <v>4694</v>
      </c>
      <c r="H310" s="77" t="s">
        <v>57</v>
      </c>
      <c r="I310" s="78" t="s">
        <v>772</v>
      </c>
      <c r="J310" s="77" t="s">
        <v>773</v>
      </c>
      <c r="K310" s="77" t="s">
        <v>723</v>
      </c>
      <c r="L310" s="77" t="s">
        <v>67</v>
      </c>
      <c r="M310" s="111">
        <v>15272660</v>
      </c>
      <c r="N310" s="111">
        <v>615157.48</v>
      </c>
      <c r="O310" s="111">
        <v>14657502.52</v>
      </c>
      <c r="P310" s="126">
        <v>1</v>
      </c>
      <c r="Q310" s="111">
        <v>14657502.52</v>
      </c>
      <c r="R310" s="77" t="s">
        <v>134</v>
      </c>
      <c r="S310" s="77" t="s">
        <v>4681</v>
      </c>
      <c r="T310" s="77" t="s">
        <v>134</v>
      </c>
      <c r="U310" s="80" t="s">
        <v>4679</v>
      </c>
      <c r="V310" s="77" t="s">
        <v>134</v>
      </c>
      <c r="W310" s="77" t="s">
        <v>134</v>
      </c>
    </row>
    <row r="311" spans="1:23" s="48" customFormat="1" ht="60" x14ac:dyDescent="0.25">
      <c r="A311" s="77">
        <v>13102000</v>
      </c>
      <c r="B311" s="77" t="s">
        <v>14</v>
      </c>
      <c r="C311" s="70">
        <v>27</v>
      </c>
      <c r="D311" s="77" t="s">
        <v>214</v>
      </c>
      <c r="E311" s="77" t="s">
        <v>156</v>
      </c>
      <c r="F311" s="77" t="s">
        <v>718</v>
      </c>
      <c r="G311" s="77" t="s">
        <v>4695</v>
      </c>
      <c r="H311" s="77" t="s">
        <v>57</v>
      </c>
      <c r="I311" s="78" t="s">
        <v>720</v>
      </c>
      <c r="J311" s="77" t="s">
        <v>770</v>
      </c>
      <c r="K311" s="77" t="s">
        <v>723</v>
      </c>
      <c r="L311" s="77" t="s">
        <v>67</v>
      </c>
      <c r="M311" s="111">
        <v>1383300</v>
      </c>
      <c r="N311" s="111"/>
      <c r="O311" s="111">
        <v>1383300</v>
      </c>
      <c r="P311" s="126">
        <v>1</v>
      </c>
      <c r="Q311" s="111">
        <v>1383300</v>
      </c>
      <c r="R311" s="77" t="s">
        <v>134</v>
      </c>
      <c r="S311" s="77" t="s">
        <v>4681</v>
      </c>
      <c r="T311" s="77" t="s">
        <v>134</v>
      </c>
      <c r="U311" s="80" t="s">
        <v>4679</v>
      </c>
      <c r="V311" s="77" t="s">
        <v>134</v>
      </c>
      <c r="W311" s="77" t="s">
        <v>134</v>
      </c>
    </row>
    <row r="312" spans="1:23" s="48" customFormat="1" ht="90" x14ac:dyDescent="0.25">
      <c r="A312" s="77">
        <v>13102000</v>
      </c>
      <c r="B312" s="77" t="s">
        <v>14</v>
      </c>
      <c r="C312" s="70">
        <v>28</v>
      </c>
      <c r="D312" s="77" t="s">
        <v>214</v>
      </c>
      <c r="E312" s="77" t="s">
        <v>156</v>
      </c>
      <c r="F312" s="77" t="s">
        <v>774</v>
      </c>
      <c r="G312" s="77" t="s">
        <v>775</v>
      </c>
      <c r="H312" s="77" t="s">
        <v>56</v>
      </c>
      <c r="I312" s="78" t="s">
        <v>720</v>
      </c>
      <c r="J312" s="77" t="s">
        <v>720</v>
      </c>
      <c r="K312" s="77" t="s">
        <v>723</v>
      </c>
      <c r="L312" s="77" t="s">
        <v>67</v>
      </c>
      <c r="M312" s="111">
        <v>687225</v>
      </c>
      <c r="N312" s="111"/>
      <c r="O312" s="111">
        <v>687225</v>
      </c>
      <c r="P312" s="126">
        <v>1</v>
      </c>
      <c r="Q312" s="111">
        <v>687225</v>
      </c>
      <c r="R312" s="77" t="s">
        <v>68</v>
      </c>
      <c r="S312" s="77" t="s">
        <v>4696</v>
      </c>
      <c r="T312" s="77" t="s">
        <v>134</v>
      </c>
      <c r="U312" s="80" t="s">
        <v>4679</v>
      </c>
      <c r="V312" s="77" t="s">
        <v>134</v>
      </c>
      <c r="W312" s="77" t="s">
        <v>134</v>
      </c>
    </row>
    <row r="313" spans="1:23" s="48" customFormat="1" ht="105" x14ac:dyDescent="0.25">
      <c r="A313" s="77">
        <v>13102000</v>
      </c>
      <c r="B313" s="77" t="s">
        <v>14</v>
      </c>
      <c r="C313" s="70">
        <v>29</v>
      </c>
      <c r="D313" s="77" t="s">
        <v>214</v>
      </c>
      <c r="E313" s="77" t="s">
        <v>156</v>
      </c>
      <c r="F313" s="77" t="s">
        <v>776</v>
      </c>
      <c r="G313" s="77" t="s">
        <v>777</v>
      </c>
      <c r="H313" s="77" t="s">
        <v>43</v>
      </c>
      <c r="I313" s="78" t="s">
        <v>720</v>
      </c>
      <c r="J313" s="77" t="s">
        <v>720</v>
      </c>
      <c r="K313" s="77" t="s">
        <v>723</v>
      </c>
      <c r="L313" s="77" t="s">
        <v>67</v>
      </c>
      <c r="M313" s="111">
        <v>2061675</v>
      </c>
      <c r="N313" s="111"/>
      <c r="O313" s="111">
        <v>2061675</v>
      </c>
      <c r="P313" s="126">
        <v>1</v>
      </c>
      <c r="Q313" s="111">
        <v>2061675</v>
      </c>
      <c r="R313" s="77" t="s">
        <v>68</v>
      </c>
      <c r="S313" s="77" t="s">
        <v>4697</v>
      </c>
      <c r="T313" s="77" t="s">
        <v>134</v>
      </c>
      <c r="U313" s="80" t="s">
        <v>4679</v>
      </c>
      <c r="V313" s="77" t="s">
        <v>68</v>
      </c>
      <c r="W313" s="77" t="s">
        <v>134</v>
      </c>
    </row>
    <row r="314" spans="1:23" s="48" customFormat="1" ht="105" x14ac:dyDescent="0.25">
      <c r="A314" s="77">
        <v>13102000</v>
      </c>
      <c r="B314" s="77" t="s">
        <v>14</v>
      </c>
      <c r="C314" s="70">
        <v>30</v>
      </c>
      <c r="D314" s="77" t="s">
        <v>214</v>
      </c>
      <c r="E314" s="77" t="s">
        <v>156</v>
      </c>
      <c r="F314" s="77" t="s">
        <v>776</v>
      </c>
      <c r="G314" s="77" t="s">
        <v>778</v>
      </c>
      <c r="H314" s="77" t="s">
        <v>43</v>
      </c>
      <c r="I314" s="78" t="s">
        <v>720</v>
      </c>
      <c r="J314" s="77" t="s">
        <v>720</v>
      </c>
      <c r="K314" s="77" t="s">
        <v>723</v>
      </c>
      <c r="L314" s="77" t="s">
        <v>67</v>
      </c>
      <c r="M314" s="111">
        <v>50119577</v>
      </c>
      <c r="N314" s="111"/>
      <c r="O314" s="111">
        <v>50119577</v>
      </c>
      <c r="P314" s="126">
        <v>1</v>
      </c>
      <c r="Q314" s="111">
        <v>50119577</v>
      </c>
      <c r="R314" s="77" t="s">
        <v>134</v>
      </c>
      <c r="S314" s="77" t="s">
        <v>4697</v>
      </c>
      <c r="T314" s="77" t="s">
        <v>134</v>
      </c>
      <c r="U314" s="80" t="s">
        <v>4679</v>
      </c>
      <c r="V314" s="77" t="s">
        <v>134</v>
      </c>
      <c r="W314" s="77" t="s">
        <v>134</v>
      </c>
    </row>
    <row r="315" spans="1:23" s="48" customFormat="1" ht="90" x14ac:dyDescent="0.25">
      <c r="A315" s="77">
        <v>13102000</v>
      </c>
      <c r="B315" s="77" t="s">
        <v>14</v>
      </c>
      <c r="C315" s="70">
        <v>31</v>
      </c>
      <c r="D315" s="77" t="s">
        <v>214</v>
      </c>
      <c r="E315" s="77" t="s">
        <v>156</v>
      </c>
      <c r="F315" s="77" t="s">
        <v>776</v>
      </c>
      <c r="G315" s="77" t="s">
        <v>779</v>
      </c>
      <c r="H315" s="77" t="s">
        <v>56</v>
      </c>
      <c r="I315" s="78" t="s">
        <v>720</v>
      </c>
      <c r="J315" s="77" t="s">
        <v>780</v>
      </c>
      <c r="K315" s="77" t="s">
        <v>723</v>
      </c>
      <c r="L315" s="77" t="s">
        <v>4380</v>
      </c>
      <c r="M315" s="111">
        <v>0</v>
      </c>
      <c r="N315" s="111"/>
      <c r="O315" s="111">
        <v>0</v>
      </c>
      <c r="P315" s="126">
        <v>1</v>
      </c>
      <c r="Q315" s="111">
        <v>0</v>
      </c>
      <c r="R315" s="77" t="s">
        <v>68</v>
      </c>
      <c r="S315" s="77" t="s">
        <v>4696</v>
      </c>
      <c r="T315" s="77" t="s">
        <v>68</v>
      </c>
      <c r="U315" s="80" t="s">
        <v>4698</v>
      </c>
      <c r="V315" s="77" t="s">
        <v>134</v>
      </c>
      <c r="W315" s="77" t="s">
        <v>134</v>
      </c>
    </row>
    <row r="316" spans="1:23" s="48" customFormat="1" ht="90" x14ac:dyDescent="0.25">
      <c r="A316" s="77">
        <v>13102000</v>
      </c>
      <c r="B316" s="77" t="s">
        <v>14</v>
      </c>
      <c r="C316" s="70">
        <v>32</v>
      </c>
      <c r="D316" s="77" t="s">
        <v>214</v>
      </c>
      <c r="E316" s="77" t="s">
        <v>156</v>
      </c>
      <c r="F316" s="77" t="s">
        <v>776</v>
      </c>
      <c r="G316" s="77" t="s">
        <v>781</v>
      </c>
      <c r="H316" s="77" t="s">
        <v>43</v>
      </c>
      <c r="I316" s="78" t="s">
        <v>720</v>
      </c>
      <c r="J316" s="77" t="s">
        <v>782</v>
      </c>
      <c r="K316" s="77" t="s">
        <v>723</v>
      </c>
      <c r="L316" s="77" t="s">
        <v>67</v>
      </c>
      <c r="M316" s="111">
        <v>3842501</v>
      </c>
      <c r="N316" s="111"/>
      <c r="O316" s="111">
        <v>3842501</v>
      </c>
      <c r="P316" s="126">
        <v>1</v>
      </c>
      <c r="Q316" s="111">
        <v>3842501</v>
      </c>
      <c r="R316" s="77" t="s">
        <v>134</v>
      </c>
      <c r="S316" s="77" t="s">
        <v>4678</v>
      </c>
      <c r="T316" s="77" t="s">
        <v>134</v>
      </c>
      <c r="U316" s="80" t="s">
        <v>4679</v>
      </c>
      <c r="V316" s="77" t="s">
        <v>134</v>
      </c>
      <c r="W316" s="77" t="s">
        <v>134</v>
      </c>
    </row>
    <row r="317" spans="1:23" s="48" customFormat="1" ht="90" x14ac:dyDescent="0.25">
      <c r="A317" s="77">
        <v>13102000</v>
      </c>
      <c r="B317" s="77" t="s">
        <v>14</v>
      </c>
      <c r="C317" s="70">
        <v>33</v>
      </c>
      <c r="D317" s="77" t="s">
        <v>214</v>
      </c>
      <c r="E317" s="77" t="s">
        <v>156</v>
      </c>
      <c r="F317" s="77" t="s">
        <v>776</v>
      </c>
      <c r="G317" s="77" t="s">
        <v>783</v>
      </c>
      <c r="H317" s="77" t="s">
        <v>62</v>
      </c>
      <c r="I317" s="78" t="s">
        <v>784</v>
      </c>
      <c r="J317" s="77" t="s">
        <v>785</v>
      </c>
      <c r="K317" s="77" t="s">
        <v>723</v>
      </c>
      <c r="L317" s="77" t="s">
        <v>67</v>
      </c>
      <c r="M317" s="111">
        <v>563567</v>
      </c>
      <c r="N317" s="111"/>
      <c r="O317" s="111">
        <v>563567</v>
      </c>
      <c r="P317" s="126">
        <v>1</v>
      </c>
      <c r="Q317" s="111">
        <v>563567</v>
      </c>
      <c r="R317" s="77" t="s">
        <v>134</v>
      </c>
      <c r="S317" s="77" t="s">
        <v>4696</v>
      </c>
      <c r="T317" s="77" t="s">
        <v>134</v>
      </c>
      <c r="U317" s="80" t="s">
        <v>4679</v>
      </c>
      <c r="V317" s="77" t="s">
        <v>134</v>
      </c>
      <c r="W317" s="77" t="s">
        <v>134</v>
      </c>
    </row>
    <row r="318" spans="1:23" s="48" customFormat="1" ht="90" x14ac:dyDescent="0.25">
      <c r="A318" s="77">
        <v>13102000</v>
      </c>
      <c r="B318" s="77" t="s">
        <v>14</v>
      </c>
      <c r="C318" s="70">
        <v>34</v>
      </c>
      <c r="D318" s="77" t="s">
        <v>214</v>
      </c>
      <c r="E318" s="77" t="s">
        <v>156</v>
      </c>
      <c r="F318" s="77" t="s">
        <v>776</v>
      </c>
      <c r="G318" s="77" t="s">
        <v>786</v>
      </c>
      <c r="H318" s="77" t="s">
        <v>62</v>
      </c>
      <c r="I318" s="78" t="s">
        <v>784</v>
      </c>
      <c r="J318" s="77" t="s">
        <v>785</v>
      </c>
      <c r="K318" s="77" t="s">
        <v>723</v>
      </c>
      <c r="L318" s="77" t="s">
        <v>67</v>
      </c>
      <c r="M318" s="111">
        <v>512333</v>
      </c>
      <c r="N318" s="111"/>
      <c r="O318" s="111">
        <v>512333</v>
      </c>
      <c r="P318" s="126">
        <v>1</v>
      </c>
      <c r="Q318" s="111">
        <v>512333</v>
      </c>
      <c r="R318" s="77" t="s">
        <v>134</v>
      </c>
      <c r="S318" s="77" t="s">
        <v>4696</v>
      </c>
      <c r="T318" s="77" t="s">
        <v>134</v>
      </c>
      <c r="U318" s="80" t="s">
        <v>4679</v>
      </c>
      <c r="V318" s="77" t="s">
        <v>134</v>
      </c>
      <c r="W318" s="77" t="s">
        <v>134</v>
      </c>
    </row>
    <row r="319" spans="1:23" s="48" customFormat="1" ht="105" x14ac:dyDescent="0.25">
      <c r="A319" s="77">
        <v>13102000</v>
      </c>
      <c r="B319" s="77" t="s">
        <v>14</v>
      </c>
      <c r="C319" s="70">
        <v>35</v>
      </c>
      <c r="D319" s="77" t="s">
        <v>214</v>
      </c>
      <c r="E319" s="77" t="s">
        <v>156</v>
      </c>
      <c r="F319" s="77" t="s">
        <v>776</v>
      </c>
      <c r="G319" s="77" t="s">
        <v>787</v>
      </c>
      <c r="H319" s="77" t="s">
        <v>43</v>
      </c>
      <c r="I319" s="78" t="s">
        <v>720</v>
      </c>
      <c r="J319" s="77" t="s">
        <v>720</v>
      </c>
      <c r="K319" s="77" t="s">
        <v>720</v>
      </c>
      <c r="L319" s="77" t="s">
        <v>67</v>
      </c>
      <c r="M319" s="111">
        <v>3037550</v>
      </c>
      <c r="N319" s="111"/>
      <c r="O319" s="111">
        <v>3037550</v>
      </c>
      <c r="P319" s="126">
        <v>1</v>
      </c>
      <c r="Q319" s="111">
        <v>3037550</v>
      </c>
      <c r="R319" s="77" t="s">
        <v>134</v>
      </c>
      <c r="S319" s="77" t="s">
        <v>4697</v>
      </c>
      <c r="T319" s="77" t="s">
        <v>134</v>
      </c>
      <c r="U319" s="80" t="s">
        <v>4679</v>
      </c>
      <c r="V319" s="77" t="s">
        <v>134</v>
      </c>
      <c r="W319" s="77" t="s">
        <v>134</v>
      </c>
    </row>
    <row r="320" spans="1:23" s="48" customFormat="1" ht="90" x14ac:dyDescent="0.25">
      <c r="A320" s="77">
        <v>13102000</v>
      </c>
      <c r="B320" s="77" t="s">
        <v>14</v>
      </c>
      <c r="C320" s="70">
        <v>36</v>
      </c>
      <c r="D320" s="77" t="s">
        <v>214</v>
      </c>
      <c r="E320" s="77" t="s">
        <v>156</v>
      </c>
      <c r="F320" s="77" t="s">
        <v>776</v>
      </c>
      <c r="G320" s="77" t="s">
        <v>788</v>
      </c>
      <c r="H320" s="77" t="s">
        <v>56</v>
      </c>
      <c r="I320" s="78" t="s">
        <v>720</v>
      </c>
      <c r="J320" s="77" t="s">
        <v>720</v>
      </c>
      <c r="K320" s="77" t="s">
        <v>720</v>
      </c>
      <c r="L320" s="77" t="s">
        <v>67</v>
      </c>
      <c r="M320" s="111">
        <v>138067</v>
      </c>
      <c r="N320" s="111"/>
      <c r="O320" s="111">
        <v>138067</v>
      </c>
      <c r="P320" s="126">
        <v>1</v>
      </c>
      <c r="Q320" s="111">
        <v>138067</v>
      </c>
      <c r="R320" s="77" t="s">
        <v>68</v>
      </c>
      <c r="S320" s="77" t="s">
        <v>4678</v>
      </c>
      <c r="T320" s="77" t="s">
        <v>134</v>
      </c>
      <c r="U320" s="80" t="s">
        <v>4679</v>
      </c>
      <c r="V320" s="77" t="s">
        <v>134</v>
      </c>
      <c r="W320" s="77" t="s">
        <v>134</v>
      </c>
    </row>
    <row r="321" spans="1:23" s="48" customFormat="1" ht="90" x14ac:dyDescent="0.25">
      <c r="A321" s="77">
        <v>13102000</v>
      </c>
      <c r="B321" s="77" t="s">
        <v>14</v>
      </c>
      <c r="C321" s="70">
        <v>37</v>
      </c>
      <c r="D321" s="77" t="s">
        <v>214</v>
      </c>
      <c r="E321" s="77" t="s">
        <v>156</v>
      </c>
      <c r="F321" s="77" t="s">
        <v>776</v>
      </c>
      <c r="G321" s="77" t="s">
        <v>789</v>
      </c>
      <c r="H321" s="77" t="s">
        <v>56</v>
      </c>
      <c r="I321" s="78" t="s">
        <v>720</v>
      </c>
      <c r="J321" s="77" t="s">
        <v>720</v>
      </c>
      <c r="K321" s="77" t="s">
        <v>720</v>
      </c>
      <c r="L321" s="77" t="s">
        <v>67</v>
      </c>
      <c r="M321" s="111">
        <v>89450</v>
      </c>
      <c r="N321" s="111"/>
      <c r="O321" s="111">
        <v>89450</v>
      </c>
      <c r="P321" s="126">
        <v>1</v>
      </c>
      <c r="Q321" s="111">
        <v>89450</v>
      </c>
      <c r="R321" s="77" t="s">
        <v>68</v>
      </c>
      <c r="S321" s="77" t="s">
        <v>4678</v>
      </c>
      <c r="T321" s="77" t="s">
        <v>134</v>
      </c>
      <c r="U321" s="80" t="s">
        <v>4679</v>
      </c>
      <c r="V321" s="77" t="s">
        <v>134</v>
      </c>
      <c r="W321" s="77" t="s">
        <v>134</v>
      </c>
    </row>
    <row r="322" spans="1:23" s="48" customFormat="1" ht="120" x14ac:dyDescent="0.25">
      <c r="A322" s="77">
        <v>13102000</v>
      </c>
      <c r="B322" s="77" t="s">
        <v>14</v>
      </c>
      <c r="C322" s="70">
        <v>38</v>
      </c>
      <c r="D322" s="77" t="s">
        <v>214</v>
      </c>
      <c r="E322" s="77" t="s">
        <v>156</v>
      </c>
      <c r="F322" s="77" t="s">
        <v>776</v>
      </c>
      <c r="G322" s="77" t="s">
        <v>4699</v>
      </c>
      <c r="H322" s="77" t="s">
        <v>56</v>
      </c>
      <c r="I322" s="78" t="s">
        <v>720</v>
      </c>
      <c r="J322" s="77" t="s">
        <v>720</v>
      </c>
      <c r="K322" s="77" t="s">
        <v>720</v>
      </c>
      <c r="L322" s="77" t="s">
        <v>67</v>
      </c>
      <c r="M322" s="111">
        <v>69460</v>
      </c>
      <c r="N322" s="111"/>
      <c r="O322" s="111">
        <v>69460</v>
      </c>
      <c r="P322" s="126">
        <v>1</v>
      </c>
      <c r="Q322" s="111">
        <v>69460</v>
      </c>
      <c r="R322" s="77" t="s">
        <v>68</v>
      </c>
      <c r="S322" s="77" t="s">
        <v>4678</v>
      </c>
      <c r="T322" s="77" t="s">
        <v>134</v>
      </c>
      <c r="U322" s="80" t="s">
        <v>4679</v>
      </c>
      <c r="V322" s="77" t="s">
        <v>134</v>
      </c>
      <c r="W322" s="77" t="s">
        <v>134</v>
      </c>
    </row>
    <row r="323" spans="1:23" s="48" customFormat="1" ht="90" x14ac:dyDescent="0.25">
      <c r="A323" s="77">
        <v>13102000</v>
      </c>
      <c r="B323" s="77" t="s">
        <v>14</v>
      </c>
      <c r="C323" s="70">
        <v>39</v>
      </c>
      <c r="D323" s="77" t="s">
        <v>214</v>
      </c>
      <c r="E323" s="77" t="s">
        <v>156</v>
      </c>
      <c r="F323" s="77" t="s">
        <v>776</v>
      </c>
      <c r="G323" s="77" t="s">
        <v>790</v>
      </c>
      <c r="H323" s="77" t="s">
        <v>56</v>
      </c>
      <c r="I323" s="78" t="s">
        <v>720</v>
      </c>
      <c r="J323" s="77" t="s">
        <v>720</v>
      </c>
      <c r="K323" s="77" t="s">
        <v>720</v>
      </c>
      <c r="L323" s="77" t="s">
        <v>67</v>
      </c>
      <c r="M323" s="111">
        <v>1085924</v>
      </c>
      <c r="N323" s="111"/>
      <c r="O323" s="111">
        <v>1085924</v>
      </c>
      <c r="P323" s="126">
        <v>1</v>
      </c>
      <c r="Q323" s="111">
        <v>1085924</v>
      </c>
      <c r="R323" s="77" t="s">
        <v>134</v>
      </c>
      <c r="S323" s="77" t="s">
        <v>4678</v>
      </c>
      <c r="T323" s="77" t="s">
        <v>134</v>
      </c>
      <c r="U323" s="80" t="s">
        <v>4679</v>
      </c>
      <c r="V323" s="77" t="s">
        <v>134</v>
      </c>
      <c r="W323" s="77" t="s">
        <v>134</v>
      </c>
    </row>
    <row r="324" spans="1:23" s="48" customFormat="1" ht="90" x14ac:dyDescent="0.25">
      <c r="A324" s="77">
        <v>13102000</v>
      </c>
      <c r="B324" s="77" t="s">
        <v>14</v>
      </c>
      <c r="C324" s="70">
        <v>40</v>
      </c>
      <c r="D324" s="77" t="s">
        <v>214</v>
      </c>
      <c r="E324" s="77" t="s">
        <v>156</v>
      </c>
      <c r="F324" s="77" t="s">
        <v>776</v>
      </c>
      <c r="G324" s="77" t="s">
        <v>791</v>
      </c>
      <c r="H324" s="77" t="s">
        <v>62</v>
      </c>
      <c r="I324" s="78" t="s">
        <v>784</v>
      </c>
      <c r="J324" s="77" t="s">
        <v>785</v>
      </c>
      <c r="K324" s="77" t="s">
        <v>723</v>
      </c>
      <c r="L324" s="77" t="s">
        <v>67</v>
      </c>
      <c r="M324" s="111">
        <v>768500</v>
      </c>
      <c r="N324" s="111"/>
      <c r="O324" s="111">
        <v>768500</v>
      </c>
      <c r="P324" s="126">
        <v>1</v>
      </c>
      <c r="Q324" s="111">
        <v>768500</v>
      </c>
      <c r="R324" s="77" t="s">
        <v>134</v>
      </c>
      <c r="S324" s="77" t="s">
        <v>4696</v>
      </c>
      <c r="T324" s="77" t="s">
        <v>134</v>
      </c>
      <c r="U324" s="80" t="s">
        <v>4679</v>
      </c>
      <c r="V324" s="77" t="s">
        <v>134</v>
      </c>
      <c r="W324" s="77" t="s">
        <v>134</v>
      </c>
    </row>
    <row r="325" spans="1:23" s="48" customFormat="1" ht="120" x14ac:dyDescent="0.25">
      <c r="A325" s="77">
        <v>13102000</v>
      </c>
      <c r="B325" s="77" t="s">
        <v>14</v>
      </c>
      <c r="C325" s="70">
        <v>41</v>
      </c>
      <c r="D325" s="77" t="s">
        <v>214</v>
      </c>
      <c r="E325" s="77" t="s">
        <v>156</v>
      </c>
      <c r="F325" s="77" t="s">
        <v>776</v>
      </c>
      <c r="G325" s="77" t="s">
        <v>792</v>
      </c>
      <c r="H325" s="77" t="s">
        <v>56</v>
      </c>
      <c r="I325" s="78" t="s">
        <v>793</v>
      </c>
      <c r="J325" s="77" t="s">
        <v>720</v>
      </c>
      <c r="K325" s="77" t="s">
        <v>720</v>
      </c>
      <c r="L325" s="77" t="s">
        <v>67</v>
      </c>
      <c r="M325" s="111">
        <v>4950000</v>
      </c>
      <c r="N325" s="111">
        <v>0</v>
      </c>
      <c r="O325" s="111">
        <v>4950000</v>
      </c>
      <c r="P325" s="126">
        <v>1</v>
      </c>
      <c r="Q325" s="111">
        <v>4950000</v>
      </c>
      <c r="R325" s="77" t="s">
        <v>68</v>
      </c>
      <c r="S325" s="77" t="s">
        <v>4696</v>
      </c>
      <c r="T325" s="77" t="s">
        <v>134</v>
      </c>
      <c r="U325" s="80" t="s">
        <v>4679</v>
      </c>
      <c r="V325" s="77" t="s">
        <v>68</v>
      </c>
      <c r="W325" s="77" t="s">
        <v>68</v>
      </c>
    </row>
    <row r="326" spans="1:23" s="48" customFormat="1" ht="90" x14ac:dyDescent="0.25">
      <c r="A326" s="77">
        <v>13102000</v>
      </c>
      <c r="B326" s="77" t="s">
        <v>14</v>
      </c>
      <c r="C326" s="70">
        <v>42</v>
      </c>
      <c r="D326" s="77" t="s">
        <v>214</v>
      </c>
      <c r="E326" s="77" t="s">
        <v>156</v>
      </c>
      <c r="F326" s="77" t="s">
        <v>776</v>
      </c>
      <c r="G326" s="77" t="s">
        <v>4700</v>
      </c>
      <c r="H326" s="77" t="s">
        <v>56</v>
      </c>
      <c r="I326" s="78" t="s">
        <v>720</v>
      </c>
      <c r="J326" s="77" t="s">
        <v>720</v>
      </c>
      <c r="K326" s="77" t="s">
        <v>720</v>
      </c>
      <c r="L326" s="77" t="s">
        <v>67</v>
      </c>
      <c r="M326" s="111">
        <v>4296644</v>
      </c>
      <c r="N326" s="111"/>
      <c r="O326" s="111">
        <v>4296644</v>
      </c>
      <c r="P326" s="126">
        <v>1</v>
      </c>
      <c r="Q326" s="111">
        <v>4296644</v>
      </c>
      <c r="R326" s="77" t="s">
        <v>68</v>
      </c>
      <c r="S326" s="77" t="s">
        <v>4696</v>
      </c>
      <c r="T326" s="77" t="s">
        <v>134</v>
      </c>
      <c r="U326" s="80" t="s">
        <v>4679</v>
      </c>
      <c r="V326" s="77" t="s">
        <v>134</v>
      </c>
      <c r="W326" s="77" t="s">
        <v>134</v>
      </c>
    </row>
    <row r="327" spans="1:23" s="48" customFormat="1" ht="90" x14ac:dyDescent="0.25">
      <c r="A327" s="77">
        <v>13102000</v>
      </c>
      <c r="B327" s="77" t="s">
        <v>14</v>
      </c>
      <c r="C327" s="70">
        <v>43</v>
      </c>
      <c r="D327" s="77" t="s">
        <v>214</v>
      </c>
      <c r="E327" s="77" t="s">
        <v>156</v>
      </c>
      <c r="F327" s="77" t="s">
        <v>776</v>
      </c>
      <c r="G327" s="77" t="s">
        <v>4701</v>
      </c>
      <c r="H327" s="77" t="s">
        <v>56</v>
      </c>
      <c r="I327" s="78" t="s">
        <v>720</v>
      </c>
      <c r="J327" s="77" t="s">
        <v>720</v>
      </c>
      <c r="K327" s="77" t="s">
        <v>720</v>
      </c>
      <c r="L327" s="77" t="s">
        <v>67</v>
      </c>
      <c r="M327" s="111">
        <v>10665086</v>
      </c>
      <c r="N327" s="111"/>
      <c r="O327" s="111">
        <v>10665086</v>
      </c>
      <c r="P327" s="126">
        <v>1</v>
      </c>
      <c r="Q327" s="111">
        <v>10665086</v>
      </c>
      <c r="R327" s="77" t="s">
        <v>68</v>
      </c>
      <c r="S327" s="77" t="s">
        <v>4696</v>
      </c>
      <c r="T327" s="77" t="s">
        <v>134</v>
      </c>
      <c r="U327" s="80" t="s">
        <v>4679</v>
      </c>
      <c r="V327" s="77" t="s">
        <v>134</v>
      </c>
      <c r="W327" s="77" t="s">
        <v>134</v>
      </c>
    </row>
    <row r="328" spans="1:23" s="48" customFormat="1" ht="90" x14ac:dyDescent="0.25">
      <c r="A328" s="77">
        <v>13102000</v>
      </c>
      <c r="B328" s="77" t="s">
        <v>14</v>
      </c>
      <c r="C328" s="70">
        <v>44</v>
      </c>
      <c r="D328" s="77" t="s">
        <v>214</v>
      </c>
      <c r="E328" s="77" t="s">
        <v>156</v>
      </c>
      <c r="F328" s="77" t="s">
        <v>776</v>
      </c>
      <c r="G328" s="77" t="s">
        <v>4702</v>
      </c>
      <c r="H328" s="77" t="s">
        <v>56</v>
      </c>
      <c r="I328" s="78" t="s">
        <v>720</v>
      </c>
      <c r="J328" s="77" t="s">
        <v>720</v>
      </c>
      <c r="K328" s="77" t="s">
        <v>720</v>
      </c>
      <c r="L328" s="77" t="s">
        <v>67</v>
      </c>
      <c r="M328" s="111">
        <v>135</v>
      </c>
      <c r="N328" s="111"/>
      <c r="O328" s="111">
        <v>135</v>
      </c>
      <c r="P328" s="126">
        <v>1</v>
      </c>
      <c r="Q328" s="111">
        <v>135</v>
      </c>
      <c r="R328" s="77" t="s">
        <v>68</v>
      </c>
      <c r="S328" s="77" t="s">
        <v>4696</v>
      </c>
      <c r="T328" s="77" t="s">
        <v>134</v>
      </c>
      <c r="U328" s="80" t="s">
        <v>4679</v>
      </c>
      <c r="V328" s="77" t="s">
        <v>134</v>
      </c>
      <c r="W328" s="77" t="s">
        <v>134</v>
      </c>
    </row>
    <row r="329" spans="1:23" s="48" customFormat="1" ht="90" x14ac:dyDescent="0.25">
      <c r="A329" s="77">
        <v>13102000</v>
      </c>
      <c r="B329" s="77" t="s">
        <v>14</v>
      </c>
      <c r="C329" s="70">
        <v>45</v>
      </c>
      <c r="D329" s="77" t="s">
        <v>214</v>
      </c>
      <c r="E329" s="77" t="s">
        <v>156</v>
      </c>
      <c r="F329" s="77" t="s">
        <v>776</v>
      </c>
      <c r="G329" s="77" t="s">
        <v>4703</v>
      </c>
      <c r="H329" s="77" t="s">
        <v>56</v>
      </c>
      <c r="I329" s="78" t="s">
        <v>720</v>
      </c>
      <c r="J329" s="77" t="s">
        <v>720</v>
      </c>
      <c r="K329" s="77" t="s">
        <v>720</v>
      </c>
      <c r="L329" s="77" t="s">
        <v>67</v>
      </c>
      <c r="M329" s="111">
        <v>4156870</v>
      </c>
      <c r="N329" s="111"/>
      <c r="O329" s="111">
        <v>4156870</v>
      </c>
      <c r="P329" s="126">
        <v>1</v>
      </c>
      <c r="Q329" s="111">
        <v>4156870</v>
      </c>
      <c r="R329" s="77" t="s">
        <v>68</v>
      </c>
      <c r="S329" s="77" t="s">
        <v>4696</v>
      </c>
      <c r="T329" s="77" t="s">
        <v>134</v>
      </c>
      <c r="U329" s="80" t="s">
        <v>4679</v>
      </c>
      <c r="V329" s="77" t="s">
        <v>134</v>
      </c>
      <c r="W329" s="77" t="s">
        <v>134</v>
      </c>
    </row>
    <row r="330" spans="1:23" s="48" customFormat="1" ht="90" x14ac:dyDescent="0.25">
      <c r="A330" s="77">
        <v>13102000</v>
      </c>
      <c r="B330" s="77" t="s">
        <v>14</v>
      </c>
      <c r="C330" s="70">
        <v>46</v>
      </c>
      <c r="D330" s="77" t="s">
        <v>214</v>
      </c>
      <c r="E330" s="77" t="s">
        <v>156</v>
      </c>
      <c r="F330" s="77" t="s">
        <v>776</v>
      </c>
      <c r="G330" s="77" t="s">
        <v>4704</v>
      </c>
      <c r="H330" s="77" t="s">
        <v>56</v>
      </c>
      <c r="I330" s="78" t="s">
        <v>720</v>
      </c>
      <c r="J330" s="77" t="s">
        <v>720</v>
      </c>
      <c r="K330" s="77" t="s">
        <v>720</v>
      </c>
      <c r="L330" s="77" t="s">
        <v>67</v>
      </c>
      <c r="M330" s="111">
        <v>3630</v>
      </c>
      <c r="N330" s="111"/>
      <c r="O330" s="111">
        <v>3630</v>
      </c>
      <c r="P330" s="126">
        <v>1</v>
      </c>
      <c r="Q330" s="111">
        <v>3630</v>
      </c>
      <c r="R330" s="77" t="s">
        <v>68</v>
      </c>
      <c r="S330" s="77" t="s">
        <v>4705</v>
      </c>
      <c r="T330" s="77" t="s">
        <v>134</v>
      </c>
      <c r="U330" s="80" t="s">
        <v>4679</v>
      </c>
      <c r="V330" s="77" t="s">
        <v>134</v>
      </c>
      <c r="W330" s="77" t="s">
        <v>134</v>
      </c>
    </row>
    <row r="331" spans="1:23" s="48" customFormat="1" ht="90" x14ac:dyDescent="0.25">
      <c r="A331" s="77">
        <v>13102000</v>
      </c>
      <c r="B331" s="77" t="s">
        <v>14</v>
      </c>
      <c r="C331" s="70">
        <v>47</v>
      </c>
      <c r="D331" s="77" t="s">
        <v>214</v>
      </c>
      <c r="E331" s="77" t="s">
        <v>156</v>
      </c>
      <c r="F331" s="77" t="s">
        <v>776</v>
      </c>
      <c r="G331" s="77" t="s">
        <v>4706</v>
      </c>
      <c r="H331" s="77" t="s">
        <v>56</v>
      </c>
      <c r="I331" s="78" t="s">
        <v>720</v>
      </c>
      <c r="J331" s="77" t="s">
        <v>720</v>
      </c>
      <c r="K331" s="77" t="s">
        <v>720</v>
      </c>
      <c r="L331" s="77" t="s">
        <v>67</v>
      </c>
      <c r="M331" s="111">
        <v>1229564</v>
      </c>
      <c r="N331" s="111"/>
      <c r="O331" s="111">
        <v>1229564</v>
      </c>
      <c r="P331" s="126">
        <v>1</v>
      </c>
      <c r="Q331" s="111">
        <v>1229564</v>
      </c>
      <c r="R331" s="77" t="s">
        <v>68</v>
      </c>
      <c r="S331" s="77" t="s">
        <v>4696</v>
      </c>
      <c r="T331" s="77" t="s">
        <v>134</v>
      </c>
      <c r="U331" s="80" t="s">
        <v>4679</v>
      </c>
      <c r="V331" s="77" t="s">
        <v>134</v>
      </c>
      <c r="W331" s="77" t="s">
        <v>134</v>
      </c>
    </row>
    <row r="332" spans="1:23" s="48" customFormat="1" ht="90" x14ac:dyDescent="0.25">
      <c r="A332" s="77">
        <v>13102000</v>
      </c>
      <c r="B332" s="77" t="s">
        <v>14</v>
      </c>
      <c r="C332" s="70">
        <v>48</v>
      </c>
      <c r="D332" s="77" t="s">
        <v>214</v>
      </c>
      <c r="E332" s="77" t="s">
        <v>156</v>
      </c>
      <c r="F332" s="77" t="s">
        <v>776</v>
      </c>
      <c r="G332" s="77" t="s">
        <v>4707</v>
      </c>
      <c r="H332" s="77" t="s">
        <v>56</v>
      </c>
      <c r="I332" s="78" t="s">
        <v>720</v>
      </c>
      <c r="J332" s="77" t="s">
        <v>720</v>
      </c>
      <c r="K332" s="77" t="s">
        <v>720</v>
      </c>
      <c r="L332" s="77" t="s">
        <v>67</v>
      </c>
      <c r="M332" s="111">
        <v>42159</v>
      </c>
      <c r="N332" s="111"/>
      <c r="O332" s="111">
        <v>42159</v>
      </c>
      <c r="P332" s="126">
        <v>1</v>
      </c>
      <c r="Q332" s="111">
        <v>42159</v>
      </c>
      <c r="R332" s="77" t="s">
        <v>68</v>
      </c>
      <c r="S332" s="77" t="s">
        <v>4696</v>
      </c>
      <c r="T332" s="77" t="s">
        <v>134</v>
      </c>
      <c r="U332" s="80" t="s">
        <v>4679</v>
      </c>
      <c r="V332" s="77" t="s">
        <v>134</v>
      </c>
      <c r="W332" s="77" t="s">
        <v>134</v>
      </c>
    </row>
    <row r="333" spans="1:23" s="48" customFormat="1" ht="90" x14ac:dyDescent="0.25">
      <c r="A333" s="77">
        <v>13102000</v>
      </c>
      <c r="B333" s="77" t="s">
        <v>14</v>
      </c>
      <c r="C333" s="70">
        <v>49</v>
      </c>
      <c r="D333" s="77" t="s">
        <v>214</v>
      </c>
      <c r="E333" s="77" t="s">
        <v>156</v>
      </c>
      <c r="F333" s="77" t="s">
        <v>776</v>
      </c>
      <c r="G333" s="77" t="s">
        <v>4708</v>
      </c>
      <c r="H333" s="77" t="s">
        <v>56</v>
      </c>
      <c r="I333" s="78" t="s">
        <v>720</v>
      </c>
      <c r="J333" s="77" t="s">
        <v>720</v>
      </c>
      <c r="K333" s="77" t="s">
        <v>720</v>
      </c>
      <c r="L333" s="77" t="s">
        <v>67</v>
      </c>
      <c r="M333" s="111">
        <v>3641</v>
      </c>
      <c r="N333" s="111"/>
      <c r="O333" s="111">
        <v>3641</v>
      </c>
      <c r="P333" s="126">
        <v>1</v>
      </c>
      <c r="Q333" s="111">
        <v>3641</v>
      </c>
      <c r="R333" s="77" t="s">
        <v>68</v>
      </c>
      <c r="S333" s="77" t="s">
        <v>4696</v>
      </c>
      <c r="T333" s="77" t="s">
        <v>134</v>
      </c>
      <c r="U333" s="80" t="s">
        <v>4679</v>
      </c>
      <c r="V333" s="77" t="s">
        <v>134</v>
      </c>
      <c r="W333" s="77" t="s">
        <v>134</v>
      </c>
    </row>
    <row r="334" spans="1:23" s="48" customFormat="1" ht="90" x14ac:dyDescent="0.25">
      <c r="A334" s="77">
        <v>13102000</v>
      </c>
      <c r="B334" s="77" t="s">
        <v>14</v>
      </c>
      <c r="C334" s="70">
        <v>50</v>
      </c>
      <c r="D334" s="77" t="s">
        <v>214</v>
      </c>
      <c r="E334" s="77" t="s">
        <v>156</v>
      </c>
      <c r="F334" s="77" t="s">
        <v>776</v>
      </c>
      <c r="G334" s="77" t="s">
        <v>4709</v>
      </c>
      <c r="H334" s="77" t="s">
        <v>56</v>
      </c>
      <c r="I334" s="78" t="s">
        <v>720</v>
      </c>
      <c r="J334" s="77" t="s">
        <v>720</v>
      </c>
      <c r="K334" s="77" t="s">
        <v>720</v>
      </c>
      <c r="L334" s="77" t="s">
        <v>67</v>
      </c>
      <c r="M334" s="111">
        <v>207162</v>
      </c>
      <c r="N334" s="111"/>
      <c r="O334" s="111">
        <v>207162</v>
      </c>
      <c r="P334" s="126">
        <v>1</v>
      </c>
      <c r="Q334" s="111">
        <v>207162</v>
      </c>
      <c r="R334" s="77" t="s">
        <v>68</v>
      </c>
      <c r="S334" s="77" t="s">
        <v>4696</v>
      </c>
      <c r="T334" s="77" t="s">
        <v>134</v>
      </c>
      <c r="U334" s="80" t="s">
        <v>4679</v>
      </c>
      <c r="V334" s="77" t="s">
        <v>134</v>
      </c>
      <c r="W334" s="77" t="s">
        <v>134</v>
      </c>
    </row>
    <row r="335" spans="1:23" s="48" customFormat="1" ht="90" x14ac:dyDescent="0.25">
      <c r="A335" s="77">
        <v>13102000</v>
      </c>
      <c r="B335" s="77" t="s">
        <v>14</v>
      </c>
      <c r="C335" s="70">
        <v>51</v>
      </c>
      <c r="D335" s="77" t="s">
        <v>214</v>
      </c>
      <c r="E335" s="77" t="s">
        <v>156</v>
      </c>
      <c r="F335" s="77" t="s">
        <v>776</v>
      </c>
      <c r="G335" s="77" t="s">
        <v>4710</v>
      </c>
      <c r="H335" s="77" t="s">
        <v>56</v>
      </c>
      <c r="I335" s="78" t="s">
        <v>720</v>
      </c>
      <c r="J335" s="77" t="s">
        <v>720</v>
      </c>
      <c r="K335" s="77" t="s">
        <v>720</v>
      </c>
      <c r="L335" s="77" t="s">
        <v>67</v>
      </c>
      <c r="M335" s="111">
        <v>34767</v>
      </c>
      <c r="N335" s="111"/>
      <c r="O335" s="111">
        <v>34767</v>
      </c>
      <c r="P335" s="126">
        <v>1</v>
      </c>
      <c r="Q335" s="111">
        <v>34767</v>
      </c>
      <c r="R335" s="77" t="s">
        <v>68</v>
      </c>
      <c r="S335" s="77" t="s">
        <v>4711</v>
      </c>
      <c r="T335" s="77" t="s">
        <v>134</v>
      </c>
      <c r="U335" s="80" t="s">
        <v>4679</v>
      </c>
      <c r="V335" s="77" t="s">
        <v>134</v>
      </c>
      <c r="W335" s="77" t="s">
        <v>134</v>
      </c>
    </row>
    <row r="336" spans="1:23" s="48" customFormat="1" ht="90" x14ac:dyDescent="0.25">
      <c r="A336" s="77">
        <v>13102000</v>
      </c>
      <c r="B336" s="77" t="s">
        <v>14</v>
      </c>
      <c r="C336" s="70">
        <v>52</v>
      </c>
      <c r="D336" s="77" t="s">
        <v>214</v>
      </c>
      <c r="E336" s="77" t="s">
        <v>156</v>
      </c>
      <c r="F336" s="77" t="s">
        <v>776</v>
      </c>
      <c r="G336" s="77" t="s">
        <v>4712</v>
      </c>
      <c r="H336" s="77" t="s">
        <v>56</v>
      </c>
      <c r="I336" s="78" t="s">
        <v>720</v>
      </c>
      <c r="J336" s="77" t="s">
        <v>720</v>
      </c>
      <c r="K336" s="77" t="s">
        <v>720</v>
      </c>
      <c r="L336" s="77" t="s">
        <v>67</v>
      </c>
      <c r="M336" s="111">
        <v>1285408</v>
      </c>
      <c r="N336" s="111"/>
      <c r="O336" s="111">
        <v>1285408</v>
      </c>
      <c r="P336" s="126">
        <v>1</v>
      </c>
      <c r="Q336" s="111">
        <v>1285408</v>
      </c>
      <c r="R336" s="77" t="s">
        <v>68</v>
      </c>
      <c r="S336" s="77" t="s">
        <v>4696</v>
      </c>
      <c r="T336" s="77" t="s">
        <v>134</v>
      </c>
      <c r="U336" s="80" t="s">
        <v>4679</v>
      </c>
      <c r="V336" s="77" t="s">
        <v>134</v>
      </c>
      <c r="W336" s="77" t="s">
        <v>134</v>
      </c>
    </row>
    <row r="337" spans="1:23" s="48" customFormat="1" ht="90" x14ac:dyDescent="0.25">
      <c r="A337" s="77">
        <v>13102000</v>
      </c>
      <c r="B337" s="77" t="s">
        <v>14</v>
      </c>
      <c r="C337" s="70">
        <v>53</v>
      </c>
      <c r="D337" s="77" t="s">
        <v>214</v>
      </c>
      <c r="E337" s="77" t="s">
        <v>156</v>
      </c>
      <c r="F337" s="77" t="s">
        <v>776</v>
      </c>
      <c r="G337" s="77" t="s">
        <v>4713</v>
      </c>
      <c r="H337" s="77" t="s">
        <v>56</v>
      </c>
      <c r="I337" s="78" t="s">
        <v>720</v>
      </c>
      <c r="J337" s="77" t="s">
        <v>720</v>
      </c>
      <c r="K337" s="77" t="s">
        <v>720</v>
      </c>
      <c r="L337" s="77" t="s">
        <v>67</v>
      </c>
      <c r="M337" s="111">
        <v>2172867</v>
      </c>
      <c r="N337" s="111"/>
      <c r="O337" s="111">
        <v>2172867</v>
      </c>
      <c r="P337" s="126">
        <v>1</v>
      </c>
      <c r="Q337" s="111">
        <v>2172867</v>
      </c>
      <c r="R337" s="77" t="s">
        <v>68</v>
      </c>
      <c r="S337" s="77" t="s">
        <v>4696</v>
      </c>
      <c r="T337" s="77" t="s">
        <v>134</v>
      </c>
      <c r="U337" s="80" t="s">
        <v>4679</v>
      </c>
      <c r="V337" s="77" t="s">
        <v>134</v>
      </c>
      <c r="W337" s="77" t="s">
        <v>134</v>
      </c>
    </row>
    <row r="338" spans="1:23" s="48" customFormat="1" ht="90" x14ac:dyDescent="0.25">
      <c r="A338" s="77">
        <v>13102000</v>
      </c>
      <c r="B338" s="77" t="s">
        <v>14</v>
      </c>
      <c r="C338" s="70">
        <v>54</v>
      </c>
      <c r="D338" s="77" t="s">
        <v>214</v>
      </c>
      <c r="E338" s="77" t="s">
        <v>156</v>
      </c>
      <c r="F338" s="77" t="s">
        <v>776</v>
      </c>
      <c r="G338" s="77" t="s">
        <v>4714</v>
      </c>
      <c r="H338" s="77" t="s">
        <v>56</v>
      </c>
      <c r="I338" s="78" t="s">
        <v>720</v>
      </c>
      <c r="J338" s="77" t="s">
        <v>720</v>
      </c>
      <c r="K338" s="77" t="s">
        <v>720</v>
      </c>
      <c r="L338" s="77" t="s">
        <v>67</v>
      </c>
      <c r="M338" s="111">
        <v>10327065</v>
      </c>
      <c r="N338" s="111"/>
      <c r="O338" s="111">
        <v>10327065</v>
      </c>
      <c r="P338" s="126">
        <v>1</v>
      </c>
      <c r="Q338" s="111">
        <v>10327065</v>
      </c>
      <c r="R338" s="77" t="s">
        <v>68</v>
      </c>
      <c r="S338" s="77" t="s">
        <v>4696</v>
      </c>
      <c r="T338" s="77" t="s">
        <v>134</v>
      </c>
      <c r="U338" s="80" t="s">
        <v>4679</v>
      </c>
      <c r="V338" s="77" t="s">
        <v>134</v>
      </c>
      <c r="W338" s="77" t="s">
        <v>134</v>
      </c>
    </row>
    <row r="339" spans="1:23" s="48" customFormat="1" ht="120" x14ac:dyDescent="0.25">
      <c r="A339" s="77">
        <v>13102000</v>
      </c>
      <c r="B339" s="77" t="s">
        <v>14</v>
      </c>
      <c r="C339" s="70">
        <v>55</v>
      </c>
      <c r="D339" s="77" t="s">
        <v>214</v>
      </c>
      <c r="E339" s="77" t="s">
        <v>156</v>
      </c>
      <c r="F339" s="77" t="s">
        <v>776</v>
      </c>
      <c r="G339" s="77" t="s">
        <v>794</v>
      </c>
      <c r="H339" s="77" t="s">
        <v>56</v>
      </c>
      <c r="I339" s="78" t="s">
        <v>793</v>
      </c>
      <c r="J339" s="77" t="s">
        <v>720</v>
      </c>
      <c r="K339" s="77" t="s">
        <v>720</v>
      </c>
      <c r="L339" s="77" t="s">
        <v>67</v>
      </c>
      <c r="M339" s="111">
        <v>5000000</v>
      </c>
      <c r="N339" s="111">
        <v>0</v>
      </c>
      <c r="O339" s="111">
        <v>5000000</v>
      </c>
      <c r="P339" s="126">
        <v>1</v>
      </c>
      <c r="Q339" s="111">
        <v>5000000</v>
      </c>
      <c r="R339" s="77" t="s">
        <v>68</v>
      </c>
      <c r="S339" s="77" t="s">
        <v>4696</v>
      </c>
      <c r="T339" s="77" t="s">
        <v>134</v>
      </c>
      <c r="U339" s="80" t="s">
        <v>4679</v>
      </c>
      <c r="V339" s="77" t="s">
        <v>68</v>
      </c>
      <c r="W339" s="77" t="s">
        <v>68</v>
      </c>
    </row>
    <row r="340" spans="1:23" s="48" customFormat="1" ht="120" x14ac:dyDescent="0.25">
      <c r="A340" s="77">
        <v>13102000</v>
      </c>
      <c r="B340" s="77" t="s">
        <v>14</v>
      </c>
      <c r="C340" s="70">
        <v>56</v>
      </c>
      <c r="D340" s="77" t="s">
        <v>214</v>
      </c>
      <c r="E340" s="77" t="s">
        <v>156</v>
      </c>
      <c r="F340" s="77" t="s">
        <v>776</v>
      </c>
      <c r="G340" s="77" t="s">
        <v>795</v>
      </c>
      <c r="H340" s="77" t="s">
        <v>56</v>
      </c>
      <c r="I340" s="78" t="s">
        <v>793</v>
      </c>
      <c r="J340" s="77" t="s">
        <v>720</v>
      </c>
      <c r="K340" s="77" t="s">
        <v>720</v>
      </c>
      <c r="L340" s="77" t="s">
        <v>67</v>
      </c>
      <c r="M340" s="111">
        <v>10000001</v>
      </c>
      <c r="N340" s="111">
        <v>0</v>
      </c>
      <c r="O340" s="111">
        <v>10000001</v>
      </c>
      <c r="P340" s="126">
        <v>1</v>
      </c>
      <c r="Q340" s="111">
        <v>10000001</v>
      </c>
      <c r="R340" s="77" t="s">
        <v>68</v>
      </c>
      <c r="S340" s="77" t="s">
        <v>4696</v>
      </c>
      <c r="T340" s="77" t="s">
        <v>134</v>
      </c>
      <c r="U340" s="80" t="s">
        <v>4679</v>
      </c>
      <c r="V340" s="77" t="s">
        <v>68</v>
      </c>
      <c r="W340" s="77" t="s">
        <v>68</v>
      </c>
    </row>
    <row r="341" spans="1:23" s="48" customFormat="1" ht="120" x14ac:dyDescent="0.25">
      <c r="A341" s="77">
        <v>13102000</v>
      </c>
      <c r="B341" s="77" t="s">
        <v>14</v>
      </c>
      <c r="C341" s="70">
        <v>57</v>
      </c>
      <c r="D341" s="77" t="s">
        <v>214</v>
      </c>
      <c r="E341" s="77" t="s">
        <v>156</v>
      </c>
      <c r="F341" s="77" t="s">
        <v>776</v>
      </c>
      <c r="G341" s="77" t="s">
        <v>796</v>
      </c>
      <c r="H341" s="77" t="s">
        <v>56</v>
      </c>
      <c r="I341" s="78" t="s">
        <v>793</v>
      </c>
      <c r="J341" s="77" t="s">
        <v>720</v>
      </c>
      <c r="K341" s="77" t="s">
        <v>720</v>
      </c>
      <c r="L341" s="77" t="s">
        <v>67</v>
      </c>
      <c r="M341" s="111">
        <v>15000000</v>
      </c>
      <c r="N341" s="111">
        <v>0</v>
      </c>
      <c r="O341" s="111">
        <v>15000000</v>
      </c>
      <c r="P341" s="126">
        <v>1</v>
      </c>
      <c r="Q341" s="111">
        <v>15000000</v>
      </c>
      <c r="R341" s="77" t="s">
        <v>68</v>
      </c>
      <c r="S341" s="77" t="s">
        <v>4696</v>
      </c>
      <c r="T341" s="77" t="s">
        <v>134</v>
      </c>
      <c r="U341" s="80" t="s">
        <v>4679</v>
      </c>
      <c r="V341" s="77" t="s">
        <v>68</v>
      </c>
      <c r="W341" s="77" t="s">
        <v>68</v>
      </c>
    </row>
    <row r="342" spans="1:23" s="48" customFormat="1" ht="105" x14ac:dyDescent="0.25">
      <c r="A342" s="77">
        <v>13102000</v>
      </c>
      <c r="B342" s="77" t="s">
        <v>14</v>
      </c>
      <c r="C342" s="70">
        <v>58</v>
      </c>
      <c r="D342" s="77" t="s">
        <v>214</v>
      </c>
      <c r="E342" s="77" t="s">
        <v>156</v>
      </c>
      <c r="F342" s="77" t="s">
        <v>776</v>
      </c>
      <c r="G342" s="77" t="s">
        <v>797</v>
      </c>
      <c r="H342" s="77" t="s">
        <v>56</v>
      </c>
      <c r="I342" s="78" t="s">
        <v>798</v>
      </c>
      <c r="J342" s="77" t="s">
        <v>720</v>
      </c>
      <c r="K342" s="77" t="s">
        <v>720</v>
      </c>
      <c r="L342" s="77" t="s">
        <v>67</v>
      </c>
      <c r="M342" s="111">
        <v>34000000</v>
      </c>
      <c r="N342" s="111">
        <v>0</v>
      </c>
      <c r="O342" s="111">
        <v>34000000</v>
      </c>
      <c r="P342" s="126">
        <v>1</v>
      </c>
      <c r="Q342" s="111">
        <v>34000000</v>
      </c>
      <c r="R342" s="77" t="s">
        <v>134</v>
      </c>
      <c r="S342" s="77" t="s">
        <v>4715</v>
      </c>
      <c r="T342" s="77" t="s">
        <v>134</v>
      </c>
      <c r="U342" s="80" t="s">
        <v>4679</v>
      </c>
      <c r="V342" s="77" t="s">
        <v>134</v>
      </c>
      <c r="W342" s="77" t="s">
        <v>134</v>
      </c>
    </row>
    <row r="343" spans="1:23" s="48" customFormat="1" ht="300" x14ac:dyDescent="0.25">
      <c r="A343" s="77">
        <v>13102000</v>
      </c>
      <c r="B343" s="77" t="s">
        <v>14</v>
      </c>
      <c r="C343" s="70">
        <v>59</v>
      </c>
      <c r="D343" s="77" t="s">
        <v>214</v>
      </c>
      <c r="E343" s="77" t="s">
        <v>156</v>
      </c>
      <c r="F343" s="77" t="s">
        <v>776</v>
      </c>
      <c r="G343" s="77" t="s">
        <v>799</v>
      </c>
      <c r="H343" s="77" t="s">
        <v>56</v>
      </c>
      <c r="I343" s="78" t="s">
        <v>800</v>
      </c>
      <c r="J343" s="77" t="s">
        <v>722</v>
      </c>
      <c r="K343" s="77" t="s">
        <v>723</v>
      </c>
      <c r="L343" s="77" t="s">
        <v>67</v>
      </c>
      <c r="M343" s="111">
        <v>800000</v>
      </c>
      <c r="N343" s="111"/>
      <c r="O343" s="111">
        <v>800000</v>
      </c>
      <c r="P343" s="126">
        <v>1</v>
      </c>
      <c r="Q343" s="111">
        <v>800000</v>
      </c>
      <c r="R343" s="77" t="s">
        <v>134</v>
      </c>
      <c r="S343" s="77" t="s">
        <v>4715</v>
      </c>
      <c r="T343" s="77" t="s">
        <v>134</v>
      </c>
      <c r="U343" s="80" t="s">
        <v>4679</v>
      </c>
      <c r="V343" s="77" t="s">
        <v>68</v>
      </c>
      <c r="W343" s="77" t="s">
        <v>134</v>
      </c>
    </row>
    <row r="344" spans="1:23" s="48" customFormat="1" ht="300" x14ac:dyDescent="0.25">
      <c r="A344" s="77">
        <v>13102000</v>
      </c>
      <c r="B344" s="77" t="s">
        <v>14</v>
      </c>
      <c r="C344" s="70">
        <v>60</v>
      </c>
      <c r="D344" s="77" t="s">
        <v>214</v>
      </c>
      <c r="E344" s="77" t="s">
        <v>156</v>
      </c>
      <c r="F344" s="77" t="s">
        <v>776</v>
      </c>
      <c r="G344" s="77" t="s">
        <v>801</v>
      </c>
      <c r="H344" s="77" t="s">
        <v>56</v>
      </c>
      <c r="I344" s="78" t="s">
        <v>802</v>
      </c>
      <c r="J344" s="77" t="s">
        <v>722</v>
      </c>
      <c r="K344" s="77" t="s">
        <v>723</v>
      </c>
      <c r="L344" s="77" t="s">
        <v>67</v>
      </c>
      <c r="M344" s="111">
        <v>550000</v>
      </c>
      <c r="N344" s="111"/>
      <c r="O344" s="111">
        <v>550000</v>
      </c>
      <c r="P344" s="126">
        <v>1</v>
      </c>
      <c r="Q344" s="111">
        <v>550000</v>
      </c>
      <c r="R344" s="77" t="s">
        <v>134</v>
      </c>
      <c r="S344" s="77" t="s">
        <v>4715</v>
      </c>
      <c r="T344" s="77" t="s">
        <v>134</v>
      </c>
      <c r="U344" s="80" t="s">
        <v>4679</v>
      </c>
      <c r="V344" s="77" t="s">
        <v>68</v>
      </c>
      <c r="W344" s="77" t="s">
        <v>134</v>
      </c>
    </row>
    <row r="345" spans="1:23" s="48" customFormat="1" ht="270" x14ac:dyDescent="0.25">
      <c r="A345" s="77">
        <v>13102000</v>
      </c>
      <c r="B345" s="77" t="s">
        <v>14</v>
      </c>
      <c r="C345" s="70">
        <v>61</v>
      </c>
      <c r="D345" s="77" t="s">
        <v>214</v>
      </c>
      <c r="E345" s="77" t="s">
        <v>156</v>
      </c>
      <c r="F345" s="77" t="s">
        <v>776</v>
      </c>
      <c r="G345" s="77" t="s">
        <v>803</v>
      </c>
      <c r="H345" s="77" t="s">
        <v>56</v>
      </c>
      <c r="I345" s="78" t="s">
        <v>804</v>
      </c>
      <c r="J345" s="77" t="s">
        <v>722</v>
      </c>
      <c r="K345" s="77" t="s">
        <v>723</v>
      </c>
      <c r="L345" s="77" t="s">
        <v>67</v>
      </c>
      <c r="M345" s="111">
        <v>200000</v>
      </c>
      <c r="N345" s="111"/>
      <c r="O345" s="111">
        <v>200000</v>
      </c>
      <c r="P345" s="126">
        <v>1</v>
      </c>
      <c r="Q345" s="111">
        <v>200000</v>
      </c>
      <c r="R345" s="77" t="s">
        <v>134</v>
      </c>
      <c r="S345" s="77" t="s">
        <v>4715</v>
      </c>
      <c r="T345" s="77" t="s">
        <v>134</v>
      </c>
      <c r="U345" s="80" t="s">
        <v>4679</v>
      </c>
      <c r="V345" s="77" t="s">
        <v>68</v>
      </c>
      <c r="W345" s="77" t="s">
        <v>134</v>
      </c>
    </row>
    <row r="346" spans="1:23" s="48" customFormat="1" ht="90" x14ac:dyDescent="0.25">
      <c r="A346" s="77">
        <v>13102000</v>
      </c>
      <c r="B346" s="77" t="s">
        <v>14</v>
      </c>
      <c r="C346" s="70">
        <v>62</v>
      </c>
      <c r="D346" s="77" t="s">
        <v>214</v>
      </c>
      <c r="E346" s="77" t="s">
        <v>156</v>
      </c>
      <c r="F346" s="77" t="s">
        <v>776</v>
      </c>
      <c r="G346" s="77" t="s">
        <v>805</v>
      </c>
      <c r="H346" s="77" t="s">
        <v>56</v>
      </c>
      <c r="I346" s="78" t="s">
        <v>806</v>
      </c>
      <c r="J346" s="77" t="s">
        <v>807</v>
      </c>
      <c r="K346" s="77" t="s">
        <v>723</v>
      </c>
      <c r="L346" s="77" t="s">
        <v>67</v>
      </c>
      <c r="M346" s="111">
        <v>155691</v>
      </c>
      <c r="N346" s="111"/>
      <c r="O346" s="111">
        <v>155691</v>
      </c>
      <c r="P346" s="126">
        <v>1</v>
      </c>
      <c r="Q346" s="111">
        <v>155691</v>
      </c>
      <c r="R346" s="77" t="s">
        <v>68</v>
      </c>
      <c r="S346" s="77" t="s">
        <v>4696</v>
      </c>
      <c r="T346" s="77" t="s">
        <v>134</v>
      </c>
      <c r="U346" s="80" t="s">
        <v>4679</v>
      </c>
      <c r="V346" s="77" t="s">
        <v>134</v>
      </c>
      <c r="W346" s="77" t="s">
        <v>134</v>
      </c>
    </row>
    <row r="347" spans="1:23" s="48" customFormat="1" ht="135" x14ac:dyDescent="0.25">
      <c r="A347" s="77">
        <v>13102000</v>
      </c>
      <c r="B347" s="77" t="s">
        <v>14</v>
      </c>
      <c r="C347" s="70">
        <v>63</v>
      </c>
      <c r="D347" s="77" t="s">
        <v>214</v>
      </c>
      <c r="E347" s="77" t="s">
        <v>156</v>
      </c>
      <c r="F347" s="77" t="s">
        <v>776</v>
      </c>
      <c r="G347" s="77" t="s">
        <v>808</v>
      </c>
      <c r="H347" s="77" t="s">
        <v>56</v>
      </c>
      <c r="I347" s="78" t="s">
        <v>809</v>
      </c>
      <c r="J347" s="77" t="s">
        <v>807</v>
      </c>
      <c r="K347" s="77" t="s">
        <v>723</v>
      </c>
      <c r="L347" s="77" t="s">
        <v>67</v>
      </c>
      <c r="M347" s="111">
        <v>161223</v>
      </c>
      <c r="N347" s="111"/>
      <c r="O347" s="111">
        <v>161223</v>
      </c>
      <c r="P347" s="126">
        <v>1</v>
      </c>
      <c r="Q347" s="111">
        <v>161223</v>
      </c>
      <c r="R347" s="77" t="s">
        <v>68</v>
      </c>
      <c r="S347" s="77" t="s">
        <v>4696</v>
      </c>
      <c r="T347" s="77" t="s">
        <v>134</v>
      </c>
      <c r="U347" s="80" t="s">
        <v>4716</v>
      </c>
      <c r="V347" s="77" t="s">
        <v>68</v>
      </c>
      <c r="W347" s="77" t="s">
        <v>134</v>
      </c>
    </row>
    <row r="348" spans="1:23" s="48" customFormat="1" ht="90" x14ac:dyDescent="0.25">
      <c r="A348" s="77">
        <v>13102000</v>
      </c>
      <c r="B348" s="77" t="s">
        <v>14</v>
      </c>
      <c r="C348" s="70">
        <v>64</v>
      </c>
      <c r="D348" s="77" t="s">
        <v>214</v>
      </c>
      <c r="E348" s="77" t="s">
        <v>156</v>
      </c>
      <c r="F348" s="77" t="s">
        <v>776</v>
      </c>
      <c r="G348" s="77" t="s">
        <v>810</v>
      </c>
      <c r="H348" s="77" t="s">
        <v>56</v>
      </c>
      <c r="I348" s="78" t="s">
        <v>806</v>
      </c>
      <c r="J348" s="77" t="s">
        <v>807</v>
      </c>
      <c r="K348" s="77" t="s">
        <v>723</v>
      </c>
      <c r="L348" s="77" t="s">
        <v>67</v>
      </c>
      <c r="M348" s="111">
        <v>57693</v>
      </c>
      <c r="N348" s="111"/>
      <c r="O348" s="111">
        <v>57693</v>
      </c>
      <c r="P348" s="126">
        <v>1</v>
      </c>
      <c r="Q348" s="111">
        <v>57693</v>
      </c>
      <c r="R348" s="77" t="s">
        <v>68</v>
      </c>
      <c r="S348" s="77" t="s">
        <v>4696</v>
      </c>
      <c r="T348" s="77" t="s">
        <v>134</v>
      </c>
      <c r="U348" s="80" t="s">
        <v>4679</v>
      </c>
      <c r="V348" s="77" t="s">
        <v>134</v>
      </c>
      <c r="W348" s="77" t="s">
        <v>134</v>
      </c>
    </row>
    <row r="349" spans="1:23" s="48" customFormat="1" ht="135" x14ac:dyDescent="0.25">
      <c r="A349" s="77">
        <v>13102000</v>
      </c>
      <c r="B349" s="77" t="s">
        <v>14</v>
      </c>
      <c r="C349" s="70">
        <v>65</v>
      </c>
      <c r="D349" s="77" t="s">
        <v>214</v>
      </c>
      <c r="E349" s="77" t="s">
        <v>156</v>
      </c>
      <c r="F349" s="77" t="s">
        <v>776</v>
      </c>
      <c r="G349" s="77" t="s">
        <v>811</v>
      </c>
      <c r="H349" s="77" t="s">
        <v>56</v>
      </c>
      <c r="I349" s="78" t="s">
        <v>812</v>
      </c>
      <c r="J349" s="77" t="s">
        <v>807</v>
      </c>
      <c r="K349" s="77" t="s">
        <v>723</v>
      </c>
      <c r="L349" s="77" t="s">
        <v>4380</v>
      </c>
      <c r="M349" s="111">
        <v>0</v>
      </c>
      <c r="N349" s="111"/>
      <c r="O349" s="111">
        <v>0</v>
      </c>
      <c r="P349" s="126">
        <v>1</v>
      </c>
      <c r="Q349" s="111">
        <v>0</v>
      </c>
      <c r="R349" s="77" t="s">
        <v>68</v>
      </c>
      <c r="S349" s="77" t="s">
        <v>4696</v>
      </c>
      <c r="T349" s="77" t="s">
        <v>68</v>
      </c>
      <c r="U349" s="80" t="s">
        <v>4717</v>
      </c>
      <c r="V349" s="77" t="s">
        <v>134</v>
      </c>
      <c r="W349" s="77" t="s">
        <v>134</v>
      </c>
    </row>
    <row r="350" spans="1:23" s="48" customFormat="1" ht="90" x14ac:dyDescent="0.25">
      <c r="A350" s="77">
        <v>13102000</v>
      </c>
      <c r="B350" s="77" t="s">
        <v>14</v>
      </c>
      <c r="C350" s="70">
        <v>66</v>
      </c>
      <c r="D350" s="77" t="s">
        <v>214</v>
      </c>
      <c r="E350" s="77" t="s">
        <v>156</v>
      </c>
      <c r="F350" s="77" t="s">
        <v>776</v>
      </c>
      <c r="G350" s="77" t="s">
        <v>813</v>
      </c>
      <c r="H350" s="77" t="s">
        <v>56</v>
      </c>
      <c r="I350" s="78" t="s">
        <v>806</v>
      </c>
      <c r="J350" s="77" t="s">
        <v>807</v>
      </c>
      <c r="K350" s="77" t="s">
        <v>723</v>
      </c>
      <c r="L350" s="77" t="s">
        <v>4380</v>
      </c>
      <c r="M350" s="111">
        <v>0</v>
      </c>
      <c r="N350" s="111"/>
      <c r="O350" s="111">
        <v>0</v>
      </c>
      <c r="P350" s="126">
        <v>1</v>
      </c>
      <c r="Q350" s="111">
        <v>0</v>
      </c>
      <c r="R350" s="77" t="s">
        <v>68</v>
      </c>
      <c r="S350" s="77" t="s">
        <v>4711</v>
      </c>
      <c r="T350" s="77" t="s">
        <v>68</v>
      </c>
      <c r="U350" s="80" t="s">
        <v>4718</v>
      </c>
      <c r="V350" s="77" t="s">
        <v>134</v>
      </c>
      <c r="W350" s="77" t="s">
        <v>134</v>
      </c>
    </row>
    <row r="351" spans="1:23" s="48" customFormat="1" ht="90" x14ac:dyDescent="0.25">
      <c r="A351" s="77">
        <v>13102000</v>
      </c>
      <c r="B351" s="77" t="s">
        <v>14</v>
      </c>
      <c r="C351" s="70">
        <v>67</v>
      </c>
      <c r="D351" s="77" t="s">
        <v>214</v>
      </c>
      <c r="E351" s="77" t="s">
        <v>156</v>
      </c>
      <c r="F351" s="77" t="s">
        <v>776</v>
      </c>
      <c r="G351" s="77" t="s">
        <v>814</v>
      </c>
      <c r="H351" s="77" t="s">
        <v>56</v>
      </c>
      <c r="I351" s="78" t="s">
        <v>806</v>
      </c>
      <c r="J351" s="77" t="s">
        <v>807</v>
      </c>
      <c r="K351" s="77" t="s">
        <v>723</v>
      </c>
      <c r="L351" s="77" t="s">
        <v>67</v>
      </c>
      <c r="M351" s="111">
        <v>73499</v>
      </c>
      <c r="N351" s="111"/>
      <c r="O351" s="111">
        <v>73499</v>
      </c>
      <c r="P351" s="126">
        <v>1</v>
      </c>
      <c r="Q351" s="111">
        <v>73499</v>
      </c>
      <c r="R351" s="77" t="s">
        <v>68</v>
      </c>
      <c r="S351" s="77" t="s">
        <v>4696</v>
      </c>
      <c r="T351" s="77" t="s">
        <v>134</v>
      </c>
      <c r="U351" s="80" t="s">
        <v>4679</v>
      </c>
      <c r="V351" s="77" t="s">
        <v>68</v>
      </c>
      <c r="W351" s="77" t="s">
        <v>134</v>
      </c>
    </row>
    <row r="352" spans="1:23" s="48" customFormat="1" ht="105" x14ac:dyDescent="0.25">
      <c r="A352" s="77">
        <v>13102000</v>
      </c>
      <c r="B352" s="77" t="s">
        <v>14</v>
      </c>
      <c r="C352" s="70">
        <v>68</v>
      </c>
      <c r="D352" s="77" t="s">
        <v>214</v>
      </c>
      <c r="E352" s="77" t="s">
        <v>156</v>
      </c>
      <c r="F352" s="77" t="s">
        <v>776</v>
      </c>
      <c r="G352" s="77" t="s">
        <v>815</v>
      </c>
      <c r="H352" s="77" t="s">
        <v>56</v>
      </c>
      <c r="I352" s="78" t="s">
        <v>816</v>
      </c>
      <c r="J352" s="77" t="s">
        <v>817</v>
      </c>
      <c r="K352" s="77" t="s">
        <v>723</v>
      </c>
      <c r="L352" s="77" t="s">
        <v>67</v>
      </c>
      <c r="M352" s="111">
        <v>41234</v>
      </c>
      <c r="N352" s="111"/>
      <c r="O352" s="111">
        <v>41234</v>
      </c>
      <c r="P352" s="126">
        <v>1</v>
      </c>
      <c r="Q352" s="111">
        <v>41234</v>
      </c>
      <c r="R352" s="77" t="s">
        <v>68</v>
      </c>
      <c r="S352" s="77" t="s">
        <v>4715</v>
      </c>
      <c r="T352" s="77" t="s">
        <v>134</v>
      </c>
      <c r="U352" s="80" t="s">
        <v>4679</v>
      </c>
      <c r="V352" s="77" t="s">
        <v>68</v>
      </c>
      <c r="W352" s="77" t="s">
        <v>134</v>
      </c>
    </row>
    <row r="353" spans="1:23" s="48" customFormat="1" ht="90" x14ac:dyDescent="0.25">
      <c r="A353" s="77">
        <v>13102000</v>
      </c>
      <c r="B353" s="77" t="s">
        <v>14</v>
      </c>
      <c r="C353" s="70">
        <v>69</v>
      </c>
      <c r="D353" s="77" t="s">
        <v>214</v>
      </c>
      <c r="E353" s="77" t="s">
        <v>156</v>
      </c>
      <c r="F353" s="77" t="s">
        <v>776</v>
      </c>
      <c r="G353" s="77" t="s">
        <v>818</v>
      </c>
      <c r="H353" s="77" t="s">
        <v>56</v>
      </c>
      <c r="I353" s="78" t="s">
        <v>806</v>
      </c>
      <c r="J353" s="77" t="s">
        <v>807</v>
      </c>
      <c r="K353" s="77" t="s">
        <v>723</v>
      </c>
      <c r="L353" s="77" t="s">
        <v>67</v>
      </c>
      <c r="M353" s="111">
        <v>64278</v>
      </c>
      <c r="N353" s="111"/>
      <c r="O353" s="111">
        <v>64278</v>
      </c>
      <c r="P353" s="126">
        <v>1</v>
      </c>
      <c r="Q353" s="111">
        <v>64278</v>
      </c>
      <c r="R353" s="77" t="s">
        <v>68</v>
      </c>
      <c r="S353" s="77" t="s">
        <v>4696</v>
      </c>
      <c r="T353" s="77" t="s">
        <v>134</v>
      </c>
      <c r="U353" s="80" t="s">
        <v>4679</v>
      </c>
      <c r="V353" s="77" t="s">
        <v>134</v>
      </c>
      <c r="W353" s="77" t="s">
        <v>134</v>
      </c>
    </row>
    <row r="354" spans="1:23" s="48" customFormat="1" ht="90" x14ac:dyDescent="0.25">
      <c r="A354" s="77">
        <v>13102000</v>
      </c>
      <c r="B354" s="77" t="s">
        <v>14</v>
      </c>
      <c r="C354" s="70">
        <v>70</v>
      </c>
      <c r="D354" s="77" t="s">
        <v>214</v>
      </c>
      <c r="E354" s="77" t="s">
        <v>156</v>
      </c>
      <c r="F354" s="77" t="s">
        <v>776</v>
      </c>
      <c r="G354" s="77" t="s">
        <v>819</v>
      </c>
      <c r="H354" s="77" t="s">
        <v>56</v>
      </c>
      <c r="I354" s="78" t="s">
        <v>806</v>
      </c>
      <c r="J354" s="77" t="s">
        <v>820</v>
      </c>
      <c r="K354" s="77" t="s">
        <v>723</v>
      </c>
      <c r="L354" s="77" t="s">
        <v>67</v>
      </c>
      <c r="M354" s="111">
        <v>14089170</v>
      </c>
      <c r="N354" s="111"/>
      <c r="O354" s="111">
        <v>14089170</v>
      </c>
      <c r="P354" s="126">
        <v>1</v>
      </c>
      <c r="Q354" s="111">
        <v>14089170</v>
      </c>
      <c r="R354" s="77" t="s">
        <v>134</v>
      </c>
      <c r="S354" s="77" t="s">
        <v>4696</v>
      </c>
      <c r="T354" s="77" t="s">
        <v>134</v>
      </c>
      <c r="U354" s="80" t="s">
        <v>4679</v>
      </c>
      <c r="V354" s="77" t="s">
        <v>134</v>
      </c>
      <c r="W354" s="77" t="s">
        <v>134</v>
      </c>
    </row>
    <row r="355" spans="1:23" s="48" customFormat="1" ht="60" x14ac:dyDescent="0.25">
      <c r="A355" s="77">
        <v>13102036</v>
      </c>
      <c r="B355" s="77" t="s">
        <v>14</v>
      </c>
      <c r="C355" s="70">
        <v>71</v>
      </c>
      <c r="D355" s="77" t="s">
        <v>214</v>
      </c>
      <c r="E355" s="77" t="s">
        <v>156</v>
      </c>
      <c r="F355" s="77" t="s">
        <v>821</v>
      </c>
      <c r="G355" s="77" t="s">
        <v>822</v>
      </c>
      <c r="H355" s="77" t="s">
        <v>56</v>
      </c>
      <c r="I355" s="78" t="s">
        <v>823</v>
      </c>
      <c r="J355" s="77" t="s">
        <v>391</v>
      </c>
      <c r="K355" s="77" t="s">
        <v>824</v>
      </c>
      <c r="L355" s="77" t="s">
        <v>825</v>
      </c>
      <c r="M355" s="111">
        <v>2499</v>
      </c>
      <c r="N355" s="111"/>
      <c r="O355" s="111">
        <v>2499</v>
      </c>
      <c r="P355" s="126">
        <v>1</v>
      </c>
      <c r="Q355" s="111">
        <v>2499</v>
      </c>
      <c r="R355" s="77" t="s">
        <v>68</v>
      </c>
      <c r="S355" s="77" t="s">
        <v>4719</v>
      </c>
      <c r="T355" s="77" t="s">
        <v>134</v>
      </c>
      <c r="U355" s="80" t="s">
        <v>4679</v>
      </c>
      <c r="V355" s="77" t="s">
        <v>134</v>
      </c>
      <c r="W355" s="77" t="s">
        <v>134</v>
      </c>
    </row>
    <row r="356" spans="1:23" s="48" customFormat="1" ht="60" x14ac:dyDescent="0.25">
      <c r="A356" s="77">
        <v>13102036</v>
      </c>
      <c r="B356" s="77" t="s">
        <v>14</v>
      </c>
      <c r="C356" s="70">
        <v>72</v>
      </c>
      <c r="D356" s="77" t="s">
        <v>214</v>
      </c>
      <c r="E356" s="77" t="s">
        <v>156</v>
      </c>
      <c r="F356" s="77" t="s">
        <v>821</v>
      </c>
      <c r="G356" s="77" t="s">
        <v>826</v>
      </c>
      <c r="H356" s="77" t="s">
        <v>59</v>
      </c>
      <c r="I356" s="78" t="s">
        <v>827</v>
      </c>
      <c r="J356" s="77" t="s">
        <v>391</v>
      </c>
      <c r="K356" s="77" t="s">
        <v>824</v>
      </c>
      <c r="L356" s="77" t="s">
        <v>67</v>
      </c>
      <c r="M356" s="111">
        <v>817048</v>
      </c>
      <c r="N356" s="111"/>
      <c r="O356" s="111">
        <v>817048</v>
      </c>
      <c r="P356" s="126">
        <v>1</v>
      </c>
      <c r="Q356" s="111">
        <v>817048</v>
      </c>
      <c r="R356" s="77" t="s">
        <v>68</v>
      </c>
      <c r="S356" s="77" t="s">
        <v>4719</v>
      </c>
      <c r="T356" s="77" t="s">
        <v>134</v>
      </c>
      <c r="U356" s="80" t="s">
        <v>4679</v>
      </c>
      <c r="V356" s="77" t="s">
        <v>68</v>
      </c>
      <c r="W356" s="77" t="s">
        <v>134</v>
      </c>
    </row>
    <row r="357" spans="1:23" s="48" customFormat="1" ht="60" x14ac:dyDescent="0.25">
      <c r="A357" s="77">
        <v>13102036</v>
      </c>
      <c r="B357" s="77" t="s">
        <v>14</v>
      </c>
      <c r="C357" s="70">
        <v>73</v>
      </c>
      <c r="D357" s="77" t="s">
        <v>214</v>
      </c>
      <c r="E357" s="77" t="s">
        <v>156</v>
      </c>
      <c r="F357" s="77" t="s">
        <v>821</v>
      </c>
      <c r="G357" s="77" t="s">
        <v>4720</v>
      </c>
      <c r="H357" s="77" t="s">
        <v>56</v>
      </c>
      <c r="I357" s="78" t="s">
        <v>4721</v>
      </c>
      <c r="J357" s="77" t="s">
        <v>391</v>
      </c>
      <c r="K357" s="77" t="s">
        <v>824</v>
      </c>
      <c r="L357" s="77" t="s">
        <v>67</v>
      </c>
      <c r="M357" s="111">
        <v>644242</v>
      </c>
      <c r="N357" s="111"/>
      <c r="O357" s="111">
        <v>644242</v>
      </c>
      <c r="P357" s="126">
        <v>1</v>
      </c>
      <c r="Q357" s="111">
        <v>644242</v>
      </c>
      <c r="R357" s="77" t="s">
        <v>134</v>
      </c>
      <c r="S357" s="77" t="s">
        <v>4719</v>
      </c>
      <c r="T357" s="77" t="s">
        <v>68</v>
      </c>
      <c r="U357" s="80" t="s">
        <v>4722</v>
      </c>
      <c r="V357" s="77" t="s">
        <v>134</v>
      </c>
      <c r="W357" s="77" t="s">
        <v>134</v>
      </c>
    </row>
    <row r="358" spans="1:23" s="48" customFormat="1" ht="90" x14ac:dyDescent="0.25">
      <c r="A358" s="77">
        <v>13102036</v>
      </c>
      <c r="B358" s="77" t="s">
        <v>14</v>
      </c>
      <c r="C358" s="70">
        <v>74</v>
      </c>
      <c r="D358" s="77" t="s">
        <v>214</v>
      </c>
      <c r="E358" s="77" t="s">
        <v>156</v>
      </c>
      <c r="F358" s="77" t="s">
        <v>828</v>
      </c>
      <c r="G358" s="77" t="s">
        <v>829</v>
      </c>
      <c r="H358" s="77" t="s">
        <v>56</v>
      </c>
      <c r="I358" s="78" t="s">
        <v>720</v>
      </c>
      <c r="J358" s="77" t="s">
        <v>720</v>
      </c>
      <c r="K358" s="77" t="s">
        <v>720</v>
      </c>
      <c r="L358" s="77" t="s">
        <v>67</v>
      </c>
      <c r="M358" s="111">
        <v>68345</v>
      </c>
      <c r="N358" s="111"/>
      <c r="O358" s="111">
        <v>68345</v>
      </c>
      <c r="P358" s="126">
        <v>1</v>
      </c>
      <c r="Q358" s="111">
        <v>68345</v>
      </c>
      <c r="R358" s="77" t="s">
        <v>68</v>
      </c>
      <c r="S358" s="77" t="s">
        <v>4678</v>
      </c>
      <c r="T358" s="77" t="s">
        <v>134</v>
      </c>
      <c r="U358" s="80" t="s">
        <v>4679</v>
      </c>
      <c r="V358" s="77" t="s">
        <v>134</v>
      </c>
      <c r="W358" s="77" t="s">
        <v>134</v>
      </c>
    </row>
    <row r="359" spans="1:23" s="48" customFormat="1" ht="60" x14ac:dyDescent="0.25">
      <c r="A359" s="77">
        <v>13102039</v>
      </c>
      <c r="B359" s="77" t="s">
        <v>14</v>
      </c>
      <c r="C359" s="70">
        <v>75</v>
      </c>
      <c r="D359" s="77" t="s">
        <v>214</v>
      </c>
      <c r="E359" s="77" t="s">
        <v>156</v>
      </c>
      <c r="F359" s="77" t="s">
        <v>830</v>
      </c>
      <c r="G359" s="77" t="s">
        <v>831</v>
      </c>
      <c r="H359" s="77" t="s">
        <v>58</v>
      </c>
      <c r="I359" s="78" t="s">
        <v>832</v>
      </c>
      <c r="J359" s="77" t="s">
        <v>833</v>
      </c>
      <c r="K359" s="77" t="s">
        <v>834</v>
      </c>
      <c r="L359" s="77" t="s">
        <v>73</v>
      </c>
      <c r="M359" s="111">
        <v>174193</v>
      </c>
      <c r="N359" s="111"/>
      <c r="O359" s="111">
        <v>174193</v>
      </c>
      <c r="P359" s="126">
        <v>1</v>
      </c>
      <c r="Q359" s="111">
        <v>174193</v>
      </c>
      <c r="R359" s="77" t="s">
        <v>134</v>
      </c>
      <c r="S359" s="77" t="s">
        <v>4723</v>
      </c>
      <c r="T359" s="77" t="s">
        <v>134</v>
      </c>
      <c r="U359" s="80" t="s">
        <v>4679</v>
      </c>
      <c r="V359" s="77" t="s">
        <v>134</v>
      </c>
      <c r="W359" s="77" t="s">
        <v>134</v>
      </c>
    </row>
    <row r="360" spans="1:23" s="48" customFormat="1" ht="60" x14ac:dyDescent="0.25">
      <c r="A360" s="77">
        <v>13102039</v>
      </c>
      <c r="B360" s="77" t="s">
        <v>14</v>
      </c>
      <c r="C360" s="70">
        <v>76</v>
      </c>
      <c r="D360" s="77" t="s">
        <v>214</v>
      </c>
      <c r="E360" s="77" t="s">
        <v>156</v>
      </c>
      <c r="F360" s="77" t="s">
        <v>830</v>
      </c>
      <c r="G360" s="77" t="s">
        <v>835</v>
      </c>
      <c r="H360" s="77" t="s">
        <v>58</v>
      </c>
      <c r="I360" s="78" t="s">
        <v>832</v>
      </c>
      <c r="J360" s="77" t="s">
        <v>836</v>
      </c>
      <c r="K360" s="77" t="s">
        <v>834</v>
      </c>
      <c r="L360" s="77" t="s">
        <v>73</v>
      </c>
      <c r="M360" s="111">
        <v>146015</v>
      </c>
      <c r="N360" s="111"/>
      <c r="O360" s="111">
        <v>146015</v>
      </c>
      <c r="P360" s="126">
        <v>1</v>
      </c>
      <c r="Q360" s="111">
        <v>146015</v>
      </c>
      <c r="R360" s="77" t="s">
        <v>134</v>
      </c>
      <c r="S360" s="77" t="s">
        <v>4723</v>
      </c>
      <c r="T360" s="77" t="s">
        <v>134</v>
      </c>
      <c r="U360" s="80" t="s">
        <v>4679</v>
      </c>
      <c r="V360" s="77" t="s">
        <v>134</v>
      </c>
      <c r="W360" s="77" t="s">
        <v>134</v>
      </c>
    </row>
    <row r="361" spans="1:23" s="48" customFormat="1" ht="60" x14ac:dyDescent="0.25">
      <c r="A361" s="77">
        <v>13102039</v>
      </c>
      <c r="B361" s="77" t="s">
        <v>14</v>
      </c>
      <c r="C361" s="70">
        <v>77</v>
      </c>
      <c r="D361" s="77" t="s">
        <v>214</v>
      </c>
      <c r="E361" s="77" t="s">
        <v>156</v>
      </c>
      <c r="F361" s="77" t="s">
        <v>830</v>
      </c>
      <c r="G361" s="77" t="s">
        <v>837</v>
      </c>
      <c r="H361" s="77" t="s">
        <v>58</v>
      </c>
      <c r="I361" s="78" t="s">
        <v>832</v>
      </c>
      <c r="J361" s="77" t="s">
        <v>838</v>
      </c>
      <c r="K361" s="77" t="s">
        <v>834</v>
      </c>
      <c r="L361" s="77" t="s">
        <v>73</v>
      </c>
      <c r="M361" s="111">
        <v>135768</v>
      </c>
      <c r="N361" s="111"/>
      <c r="O361" s="111">
        <v>135768</v>
      </c>
      <c r="P361" s="126">
        <v>1</v>
      </c>
      <c r="Q361" s="111">
        <v>135768</v>
      </c>
      <c r="R361" s="77" t="s">
        <v>134</v>
      </c>
      <c r="S361" s="77" t="s">
        <v>4723</v>
      </c>
      <c r="T361" s="77" t="s">
        <v>134</v>
      </c>
      <c r="U361" s="80" t="s">
        <v>4679</v>
      </c>
      <c r="V361" s="77" t="s">
        <v>134</v>
      </c>
      <c r="W361" s="77" t="s">
        <v>134</v>
      </c>
    </row>
    <row r="362" spans="1:23" s="48" customFormat="1" ht="60" x14ac:dyDescent="0.25">
      <c r="A362" s="77">
        <v>13102039</v>
      </c>
      <c r="B362" s="77" t="s">
        <v>14</v>
      </c>
      <c r="C362" s="70">
        <v>78</v>
      </c>
      <c r="D362" s="77" t="s">
        <v>214</v>
      </c>
      <c r="E362" s="77" t="s">
        <v>156</v>
      </c>
      <c r="F362" s="77" t="s">
        <v>830</v>
      </c>
      <c r="G362" s="77" t="s">
        <v>839</v>
      </c>
      <c r="H362" s="77" t="s">
        <v>58</v>
      </c>
      <c r="I362" s="78" t="s">
        <v>832</v>
      </c>
      <c r="J362" s="77" t="s">
        <v>840</v>
      </c>
      <c r="K362" s="77" t="s">
        <v>834</v>
      </c>
      <c r="L362" s="77" t="s">
        <v>73</v>
      </c>
      <c r="M362" s="111">
        <v>304838</v>
      </c>
      <c r="N362" s="111"/>
      <c r="O362" s="111">
        <v>304838</v>
      </c>
      <c r="P362" s="126">
        <v>1</v>
      </c>
      <c r="Q362" s="111">
        <v>304838</v>
      </c>
      <c r="R362" s="77" t="s">
        <v>134</v>
      </c>
      <c r="S362" s="77" t="s">
        <v>4723</v>
      </c>
      <c r="T362" s="77" t="s">
        <v>134</v>
      </c>
      <c r="U362" s="80" t="s">
        <v>4679</v>
      </c>
      <c r="V362" s="77" t="s">
        <v>134</v>
      </c>
      <c r="W362" s="77" t="s">
        <v>134</v>
      </c>
    </row>
    <row r="363" spans="1:23" s="48" customFormat="1" ht="90" x14ac:dyDescent="0.25">
      <c r="A363" s="77">
        <v>13102039</v>
      </c>
      <c r="B363" s="77" t="s">
        <v>14</v>
      </c>
      <c r="C363" s="70">
        <v>79</v>
      </c>
      <c r="D363" s="77" t="s">
        <v>214</v>
      </c>
      <c r="E363" s="77" t="s">
        <v>156</v>
      </c>
      <c r="F363" s="77" t="s">
        <v>830</v>
      </c>
      <c r="G363" s="77" t="s">
        <v>841</v>
      </c>
      <c r="H363" s="77" t="s">
        <v>58</v>
      </c>
      <c r="I363" s="78" t="s">
        <v>842</v>
      </c>
      <c r="J363" s="77" t="s">
        <v>843</v>
      </c>
      <c r="K363" s="77" t="s">
        <v>834</v>
      </c>
      <c r="L363" s="77" t="s">
        <v>67</v>
      </c>
      <c r="M363" s="111">
        <v>1506260</v>
      </c>
      <c r="N363" s="111"/>
      <c r="O363" s="111">
        <v>1506260</v>
      </c>
      <c r="P363" s="126">
        <v>1</v>
      </c>
      <c r="Q363" s="111">
        <v>1506260</v>
      </c>
      <c r="R363" s="77" t="s">
        <v>134</v>
      </c>
      <c r="S363" s="77" t="s">
        <v>4723</v>
      </c>
      <c r="T363" s="77" t="s">
        <v>134</v>
      </c>
      <c r="U363" s="80" t="s">
        <v>4679</v>
      </c>
      <c r="V363" s="77" t="s">
        <v>134</v>
      </c>
      <c r="W363" s="77" t="s">
        <v>134</v>
      </c>
    </row>
    <row r="364" spans="1:23" s="48" customFormat="1" ht="90" x14ac:dyDescent="0.25">
      <c r="A364" s="77">
        <v>13102039</v>
      </c>
      <c r="B364" s="77" t="s">
        <v>14</v>
      </c>
      <c r="C364" s="70">
        <v>80</v>
      </c>
      <c r="D364" s="77" t="s">
        <v>214</v>
      </c>
      <c r="E364" s="77" t="s">
        <v>156</v>
      </c>
      <c r="F364" s="77" t="s">
        <v>830</v>
      </c>
      <c r="G364" s="77" t="s">
        <v>844</v>
      </c>
      <c r="H364" s="77" t="s">
        <v>58</v>
      </c>
      <c r="I364" s="78" t="s">
        <v>845</v>
      </c>
      <c r="J364" s="77" t="s">
        <v>843</v>
      </c>
      <c r="K364" s="77" t="s">
        <v>834</v>
      </c>
      <c r="L364" s="77" t="s">
        <v>67</v>
      </c>
      <c r="M364" s="111">
        <v>904269</v>
      </c>
      <c r="N364" s="111"/>
      <c r="O364" s="111">
        <v>904269</v>
      </c>
      <c r="P364" s="126">
        <v>1</v>
      </c>
      <c r="Q364" s="111">
        <v>904269</v>
      </c>
      <c r="R364" s="77" t="s">
        <v>134</v>
      </c>
      <c r="S364" s="77" t="s">
        <v>4723</v>
      </c>
      <c r="T364" s="77" t="s">
        <v>134</v>
      </c>
      <c r="U364" s="80" t="s">
        <v>4679</v>
      </c>
      <c r="V364" s="77" t="s">
        <v>134</v>
      </c>
      <c r="W364" s="77" t="s">
        <v>134</v>
      </c>
    </row>
    <row r="365" spans="1:23" s="48" customFormat="1" ht="90" x14ac:dyDescent="0.25">
      <c r="A365" s="77">
        <v>13102039</v>
      </c>
      <c r="B365" s="77" t="s">
        <v>14</v>
      </c>
      <c r="C365" s="70">
        <v>81</v>
      </c>
      <c r="D365" s="77" t="s">
        <v>214</v>
      </c>
      <c r="E365" s="77" t="s">
        <v>156</v>
      </c>
      <c r="F365" s="77" t="s">
        <v>830</v>
      </c>
      <c r="G365" s="77" t="s">
        <v>846</v>
      </c>
      <c r="H365" s="77" t="s">
        <v>58</v>
      </c>
      <c r="I365" s="78" t="s">
        <v>832</v>
      </c>
      <c r="J365" s="77" t="s">
        <v>843</v>
      </c>
      <c r="K365" s="77" t="s">
        <v>834</v>
      </c>
      <c r="L365" s="77" t="s">
        <v>67</v>
      </c>
      <c r="M365" s="111">
        <v>596868</v>
      </c>
      <c r="N365" s="111"/>
      <c r="O365" s="111">
        <v>596868</v>
      </c>
      <c r="P365" s="126">
        <v>1</v>
      </c>
      <c r="Q365" s="111">
        <v>596868</v>
      </c>
      <c r="R365" s="77" t="s">
        <v>134</v>
      </c>
      <c r="S365" s="77" t="s">
        <v>4723</v>
      </c>
      <c r="T365" s="77" t="s">
        <v>134</v>
      </c>
      <c r="U365" s="80" t="s">
        <v>4679</v>
      </c>
      <c r="V365" s="77" t="s">
        <v>134</v>
      </c>
      <c r="W365" s="77" t="s">
        <v>134</v>
      </c>
    </row>
    <row r="366" spans="1:23" s="48" customFormat="1" ht="60" x14ac:dyDescent="0.25">
      <c r="A366" s="77">
        <v>13102039</v>
      </c>
      <c r="B366" s="77" t="s">
        <v>14</v>
      </c>
      <c r="C366" s="70">
        <v>82</v>
      </c>
      <c r="D366" s="77" t="s">
        <v>214</v>
      </c>
      <c r="E366" s="77" t="s">
        <v>156</v>
      </c>
      <c r="F366" s="77" t="s">
        <v>830</v>
      </c>
      <c r="G366" s="77" t="s">
        <v>847</v>
      </c>
      <c r="H366" s="77" t="s">
        <v>58</v>
      </c>
      <c r="I366" s="78" t="s">
        <v>832</v>
      </c>
      <c r="J366" s="77" t="s">
        <v>836</v>
      </c>
      <c r="K366" s="77" t="s">
        <v>834</v>
      </c>
      <c r="L366" s="77" t="s">
        <v>67</v>
      </c>
      <c r="M366" s="111">
        <v>1188614</v>
      </c>
      <c r="N366" s="111"/>
      <c r="O366" s="111">
        <v>1188614</v>
      </c>
      <c r="P366" s="126">
        <v>1</v>
      </c>
      <c r="Q366" s="111">
        <v>1188614</v>
      </c>
      <c r="R366" s="77" t="s">
        <v>134</v>
      </c>
      <c r="S366" s="77" t="s">
        <v>4723</v>
      </c>
      <c r="T366" s="77" t="s">
        <v>134</v>
      </c>
      <c r="U366" s="80" t="s">
        <v>4679</v>
      </c>
      <c r="V366" s="77" t="s">
        <v>134</v>
      </c>
      <c r="W366" s="77" t="s">
        <v>134</v>
      </c>
    </row>
    <row r="367" spans="1:23" s="48" customFormat="1" ht="60" x14ac:dyDescent="0.25">
      <c r="A367" s="77">
        <v>13102039</v>
      </c>
      <c r="B367" s="77" t="s">
        <v>14</v>
      </c>
      <c r="C367" s="70">
        <v>83</v>
      </c>
      <c r="D367" s="77" t="s">
        <v>214</v>
      </c>
      <c r="E367" s="77" t="s">
        <v>156</v>
      </c>
      <c r="F367" s="77" t="s">
        <v>848</v>
      </c>
      <c r="G367" s="77" t="s">
        <v>849</v>
      </c>
      <c r="H367" s="77" t="s">
        <v>58</v>
      </c>
      <c r="I367" s="78" t="s">
        <v>850</v>
      </c>
      <c r="J367" s="77" t="s">
        <v>836</v>
      </c>
      <c r="K367" s="77" t="s">
        <v>834</v>
      </c>
      <c r="L367" s="77" t="s">
        <v>67</v>
      </c>
      <c r="M367" s="111">
        <v>248482</v>
      </c>
      <c r="N367" s="111"/>
      <c r="O367" s="111">
        <v>248482</v>
      </c>
      <c r="P367" s="126">
        <v>1</v>
      </c>
      <c r="Q367" s="111">
        <v>248482</v>
      </c>
      <c r="R367" s="77" t="s">
        <v>134</v>
      </c>
      <c r="S367" s="77" t="s">
        <v>4723</v>
      </c>
      <c r="T367" s="77" t="s">
        <v>134</v>
      </c>
      <c r="U367" s="80" t="s">
        <v>4679</v>
      </c>
      <c r="V367" s="77" t="s">
        <v>134</v>
      </c>
      <c r="W367" s="77" t="s">
        <v>134</v>
      </c>
    </row>
    <row r="368" spans="1:23" s="48" customFormat="1" ht="60" x14ac:dyDescent="0.25">
      <c r="A368" s="77">
        <v>13102039</v>
      </c>
      <c r="B368" s="77" t="s">
        <v>14</v>
      </c>
      <c r="C368" s="70">
        <v>84</v>
      </c>
      <c r="D368" s="77" t="s">
        <v>214</v>
      </c>
      <c r="E368" s="77" t="s">
        <v>156</v>
      </c>
      <c r="F368" s="77" t="s">
        <v>848</v>
      </c>
      <c r="G368" s="77" t="s">
        <v>851</v>
      </c>
      <c r="H368" s="77" t="s">
        <v>58</v>
      </c>
      <c r="I368" s="78" t="s">
        <v>832</v>
      </c>
      <c r="J368" s="77" t="s">
        <v>833</v>
      </c>
      <c r="K368" s="77" t="s">
        <v>834</v>
      </c>
      <c r="L368" s="77" t="s">
        <v>73</v>
      </c>
      <c r="M368" s="111">
        <v>299715</v>
      </c>
      <c r="N368" s="111"/>
      <c r="O368" s="111">
        <v>299715</v>
      </c>
      <c r="P368" s="126">
        <v>1</v>
      </c>
      <c r="Q368" s="111">
        <v>299715</v>
      </c>
      <c r="R368" s="77" t="s">
        <v>134</v>
      </c>
      <c r="S368" s="77" t="s">
        <v>4723</v>
      </c>
      <c r="T368" s="77" t="s">
        <v>134</v>
      </c>
      <c r="U368" s="80" t="s">
        <v>4679</v>
      </c>
      <c r="V368" s="77" t="s">
        <v>134</v>
      </c>
      <c r="W368" s="77" t="s">
        <v>134</v>
      </c>
    </row>
    <row r="369" spans="1:23" s="48" customFormat="1" ht="60" x14ac:dyDescent="0.25">
      <c r="A369" s="77">
        <v>13102039</v>
      </c>
      <c r="B369" s="77" t="s">
        <v>14</v>
      </c>
      <c r="C369" s="70">
        <v>85</v>
      </c>
      <c r="D369" s="77" t="s">
        <v>214</v>
      </c>
      <c r="E369" s="77" t="s">
        <v>156</v>
      </c>
      <c r="F369" s="77" t="s">
        <v>848</v>
      </c>
      <c r="G369" s="77" t="s">
        <v>852</v>
      </c>
      <c r="H369" s="77" t="s">
        <v>58</v>
      </c>
      <c r="I369" s="78" t="s">
        <v>832</v>
      </c>
      <c r="J369" s="77" t="s">
        <v>836</v>
      </c>
      <c r="K369" s="77" t="s">
        <v>834</v>
      </c>
      <c r="L369" s="77" t="s">
        <v>67</v>
      </c>
      <c r="M369" s="111">
        <v>468785</v>
      </c>
      <c r="N369" s="111"/>
      <c r="O369" s="111">
        <v>468785</v>
      </c>
      <c r="P369" s="126">
        <v>1</v>
      </c>
      <c r="Q369" s="111">
        <v>468785</v>
      </c>
      <c r="R369" s="77" t="s">
        <v>134</v>
      </c>
      <c r="S369" s="77" t="s">
        <v>4723</v>
      </c>
      <c r="T369" s="77" t="s">
        <v>134</v>
      </c>
      <c r="U369" s="80" t="s">
        <v>4679</v>
      </c>
      <c r="V369" s="77" t="s">
        <v>134</v>
      </c>
      <c r="W369" s="77" t="s">
        <v>134</v>
      </c>
    </row>
    <row r="370" spans="1:23" s="48" customFormat="1" ht="60" x14ac:dyDescent="0.25">
      <c r="A370" s="77">
        <v>13102039</v>
      </c>
      <c r="B370" s="77" t="s">
        <v>14</v>
      </c>
      <c r="C370" s="70">
        <v>86</v>
      </c>
      <c r="D370" s="77" t="s">
        <v>214</v>
      </c>
      <c r="E370" s="77" t="s">
        <v>156</v>
      </c>
      <c r="F370" s="77" t="s">
        <v>848</v>
      </c>
      <c r="G370" s="77" t="s">
        <v>853</v>
      </c>
      <c r="H370" s="77" t="s">
        <v>58</v>
      </c>
      <c r="I370" s="78" t="s">
        <v>854</v>
      </c>
      <c r="J370" s="77" t="s">
        <v>833</v>
      </c>
      <c r="K370" s="77" t="s">
        <v>834</v>
      </c>
      <c r="L370" s="77" t="s">
        <v>67</v>
      </c>
      <c r="M370" s="111">
        <v>353510</v>
      </c>
      <c r="N370" s="111"/>
      <c r="O370" s="111">
        <v>353510</v>
      </c>
      <c r="P370" s="126">
        <v>1</v>
      </c>
      <c r="Q370" s="111">
        <v>353510</v>
      </c>
      <c r="R370" s="77" t="s">
        <v>134</v>
      </c>
      <c r="S370" s="77" t="s">
        <v>4723</v>
      </c>
      <c r="T370" s="77" t="s">
        <v>134</v>
      </c>
      <c r="U370" s="80" t="s">
        <v>4679</v>
      </c>
      <c r="V370" s="77" t="s">
        <v>134</v>
      </c>
      <c r="W370" s="77" t="s">
        <v>134</v>
      </c>
    </row>
    <row r="371" spans="1:23" s="48" customFormat="1" ht="60" x14ac:dyDescent="0.25">
      <c r="A371" s="77">
        <v>13102039</v>
      </c>
      <c r="B371" s="77" t="s">
        <v>14</v>
      </c>
      <c r="C371" s="70">
        <v>87</v>
      </c>
      <c r="D371" s="77" t="s">
        <v>214</v>
      </c>
      <c r="E371" s="77" t="s">
        <v>156</v>
      </c>
      <c r="F371" s="77" t="s">
        <v>855</v>
      </c>
      <c r="G371" s="77" t="s">
        <v>856</v>
      </c>
      <c r="H371" s="77" t="s">
        <v>58</v>
      </c>
      <c r="I371" s="78" t="s">
        <v>857</v>
      </c>
      <c r="J371" s="77" t="s">
        <v>858</v>
      </c>
      <c r="K371" s="77" t="s">
        <v>834</v>
      </c>
      <c r="L371" s="77" t="s">
        <v>73</v>
      </c>
      <c r="M371" s="111">
        <v>333017</v>
      </c>
      <c r="N371" s="111"/>
      <c r="O371" s="111">
        <v>333017</v>
      </c>
      <c r="P371" s="126">
        <v>1</v>
      </c>
      <c r="Q371" s="111">
        <v>333017</v>
      </c>
      <c r="R371" s="77" t="s">
        <v>134</v>
      </c>
      <c r="S371" s="77" t="s">
        <v>4723</v>
      </c>
      <c r="T371" s="77" t="s">
        <v>134</v>
      </c>
      <c r="U371" s="80" t="s">
        <v>4679</v>
      </c>
      <c r="V371" s="77" t="s">
        <v>134</v>
      </c>
      <c r="W371" s="77" t="s">
        <v>134</v>
      </c>
    </row>
    <row r="372" spans="1:23" s="48" customFormat="1" ht="60" x14ac:dyDescent="0.25">
      <c r="A372" s="77">
        <v>13102039</v>
      </c>
      <c r="B372" s="77" t="s">
        <v>14</v>
      </c>
      <c r="C372" s="70">
        <v>88</v>
      </c>
      <c r="D372" s="77" t="s">
        <v>214</v>
      </c>
      <c r="E372" s="77" t="s">
        <v>156</v>
      </c>
      <c r="F372" s="77" t="s">
        <v>855</v>
      </c>
      <c r="G372" s="77" t="s">
        <v>859</v>
      </c>
      <c r="H372" s="77" t="s">
        <v>58</v>
      </c>
      <c r="I372" s="78" t="s">
        <v>832</v>
      </c>
      <c r="J372" s="77" t="s">
        <v>836</v>
      </c>
      <c r="K372" s="77" t="s">
        <v>834</v>
      </c>
      <c r="L372" s="77" t="s">
        <v>73</v>
      </c>
      <c r="M372" s="111">
        <v>333017</v>
      </c>
      <c r="N372" s="111"/>
      <c r="O372" s="111">
        <v>333017</v>
      </c>
      <c r="P372" s="126">
        <v>1</v>
      </c>
      <c r="Q372" s="111">
        <v>333017</v>
      </c>
      <c r="R372" s="77" t="s">
        <v>134</v>
      </c>
      <c r="S372" s="77" t="s">
        <v>4723</v>
      </c>
      <c r="T372" s="77" t="s">
        <v>134</v>
      </c>
      <c r="U372" s="80" t="s">
        <v>4679</v>
      </c>
      <c r="V372" s="77" t="s">
        <v>134</v>
      </c>
      <c r="W372" s="77" t="s">
        <v>134</v>
      </c>
    </row>
    <row r="373" spans="1:23" s="48" customFormat="1" ht="60" x14ac:dyDescent="0.25">
      <c r="A373" s="77">
        <v>13102039</v>
      </c>
      <c r="B373" s="77" t="s">
        <v>14</v>
      </c>
      <c r="C373" s="70">
        <v>89</v>
      </c>
      <c r="D373" s="77" t="s">
        <v>214</v>
      </c>
      <c r="E373" s="77" t="s">
        <v>156</v>
      </c>
      <c r="F373" s="77" t="s">
        <v>855</v>
      </c>
      <c r="G373" s="77" t="s">
        <v>860</v>
      </c>
      <c r="H373" s="77" t="s">
        <v>58</v>
      </c>
      <c r="I373" s="78" t="s">
        <v>832</v>
      </c>
      <c r="J373" s="77" t="s">
        <v>836</v>
      </c>
      <c r="K373" s="77" t="s">
        <v>834</v>
      </c>
      <c r="L373" s="77" t="s">
        <v>73</v>
      </c>
      <c r="M373" s="111">
        <v>233112</v>
      </c>
      <c r="N373" s="111"/>
      <c r="O373" s="111">
        <v>233112</v>
      </c>
      <c r="P373" s="126">
        <v>1</v>
      </c>
      <c r="Q373" s="111">
        <v>233112</v>
      </c>
      <c r="R373" s="77" t="s">
        <v>134</v>
      </c>
      <c r="S373" s="77" t="s">
        <v>4723</v>
      </c>
      <c r="T373" s="77" t="s">
        <v>134</v>
      </c>
      <c r="U373" s="80" t="s">
        <v>4679</v>
      </c>
      <c r="V373" s="77" t="s">
        <v>134</v>
      </c>
      <c r="W373" s="77" t="s">
        <v>134</v>
      </c>
    </row>
    <row r="374" spans="1:23" s="48" customFormat="1" ht="60" x14ac:dyDescent="0.25">
      <c r="A374" s="77">
        <v>13102039</v>
      </c>
      <c r="B374" s="77" t="s">
        <v>14</v>
      </c>
      <c r="C374" s="70">
        <v>90</v>
      </c>
      <c r="D374" s="77" t="s">
        <v>214</v>
      </c>
      <c r="E374" s="77" t="s">
        <v>156</v>
      </c>
      <c r="F374" s="77" t="s">
        <v>855</v>
      </c>
      <c r="G374" s="77" t="s">
        <v>861</v>
      </c>
      <c r="H374" s="77" t="s">
        <v>58</v>
      </c>
      <c r="I374" s="78" t="s">
        <v>832</v>
      </c>
      <c r="J374" s="77" t="s">
        <v>833</v>
      </c>
      <c r="K374" s="77" t="s">
        <v>834</v>
      </c>
      <c r="L374" s="77" t="s">
        <v>73</v>
      </c>
      <c r="M374" s="111">
        <v>299715</v>
      </c>
      <c r="N374" s="111"/>
      <c r="O374" s="111">
        <v>299715</v>
      </c>
      <c r="P374" s="126">
        <v>1</v>
      </c>
      <c r="Q374" s="111">
        <v>299715</v>
      </c>
      <c r="R374" s="77" t="s">
        <v>134</v>
      </c>
      <c r="S374" s="77" t="s">
        <v>4723</v>
      </c>
      <c r="T374" s="77" t="s">
        <v>134</v>
      </c>
      <c r="U374" s="80" t="s">
        <v>4679</v>
      </c>
      <c r="V374" s="77" t="s">
        <v>134</v>
      </c>
      <c r="W374" s="77" t="s">
        <v>134</v>
      </c>
    </row>
    <row r="375" spans="1:23" s="48" customFormat="1" ht="105" x14ac:dyDescent="0.25">
      <c r="A375" s="77">
        <v>13102039</v>
      </c>
      <c r="B375" s="77" t="s">
        <v>14</v>
      </c>
      <c r="C375" s="70">
        <v>91</v>
      </c>
      <c r="D375" s="77" t="s">
        <v>214</v>
      </c>
      <c r="E375" s="77" t="s">
        <v>156</v>
      </c>
      <c r="F375" s="77" t="s">
        <v>830</v>
      </c>
      <c r="G375" s="77" t="s">
        <v>862</v>
      </c>
      <c r="H375" s="77" t="s">
        <v>57</v>
      </c>
      <c r="I375" s="78" t="s">
        <v>863</v>
      </c>
      <c r="J375" s="77" t="s">
        <v>864</v>
      </c>
      <c r="K375" s="77" t="s">
        <v>834</v>
      </c>
      <c r="L375" s="77" t="s">
        <v>67</v>
      </c>
      <c r="M375" s="111">
        <v>184983</v>
      </c>
      <c r="N375" s="111">
        <v>2229825</v>
      </c>
      <c r="O375" s="111">
        <v>0</v>
      </c>
      <c r="P375" s="126">
        <v>1</v>
      </c>
      <c r="Q375" s="111">
        <v>0</v>
      </c>
      <c r="R375" s="77" t="s">
        <v>134</v>
      </c>
      <c r="S375" s="77" t="s">
        <v>4723</v>
      </c>
      <c r="T375" s="77" t="s">
        <v>134</v>
      </c>
      <c r="U375" s="80" t="s">
        <v>4679</v>
      </c>
      <c r="V375" s="77" t="s">
        <v>134</v>
      </c>
      <c r="W375" s="77" t="s">
        <v>134</v>
      </c>
    </row>
    <row r="376" spans="1:23" s="48" customFormat="1" ht="60" x14ac:dyDescent="0.25">
      <c r="A376" s="77">
        <v>13102039</v>
      </c>
      <c r="B376" s="77" t="s">
        <v>14</v>
      </c>
      <c r="C376" s="70">
        <v>92</v>
      </c>
      <c r="D376" s="77" t="s">
        <v>214</v>
      </c>
      <c r="E376" s="77" t="s">
        <v>156</v>
      </c>
      <c r="F376" s="77" t="s">
        <v>830</v>
      </c>
      <c r="G376" s="77" t="s">
        <v>865</v>
      </c>
      <c r="H376" s="77" t="s">
        <v>58</v>
      </c>
      <c r="I376" s="78" t="s">
        <v>866</v>
      </c>
      <c r="J376" s="77" t="s">
        <v>391</v>
      </c>
      <c r="K376" s="77" t="s">
        <v>834</v>
      </c>
      <c r="L376" s="77" t="s">
        <v>67</v>
      </c>
      <c r="M376" s="111">
        <v>286138</v>
      </c>
      <c r="N376" s="111"/>
      <c r="O376" s="111">
        <v>286138</v>
      </c>
      <c r="P376" s="126">
        <v>1</v>
      </c>
      <c r="Q376" s="111">
        <v>286138</v>
      </c>
      <c r="R376" s="77" t="s">
        <v>134</v>
      </c>
      <c r="S376" s="77" t="s">
        <v>4723</v>
      </c>
      <c r="T376" s="77" t="s">
        <v>134</v>
      </c>
      <c r="U376" s="80" t="s">
        <v>4679</v>
      </c>
      <c r="V376" s="77" t="s">
        <v>134</v>
      </c>
      <c r="W376" s="77" t="s">
        <v>134</v>
      </c>
    </row>
    <row r="377" spans="1:23" s="48" customFormat="1" ht="60" x14ac:dyDescent="0.25">
      <c r="A377" s="77">
        <v>13102039</v>
      </c>
      <c r="B377" s="77" t="s">
        <v>14</v>
      </c>
      <c r="C377" s="70">
        <v>93</v>
      </c>
      <c r="D377" s="77" t="s">
        <v>214</v>
      </c>
      <c r="E377" s="77" t="s">
        <v>156</v>
      </c>
      <c r="F377" s="77" t="s">
        <v>830</v>
      </c>
      <c r="G377" s="77" t="s">
        <v>867</v>
      </c>
      <c r="H377" s="77" t="s">
        <v>56</v>
      </c>
      <c r="I377" s="78" t="s">
        <v>868</v>
      </c>
      <c r="J377" s="77" t="s">
        <v>391</v>
      </c>
      <c r="K377" s="77" t="s">
        <v>834</v>
      </c>
      <c r="L377" s="77" t="s">
        <v>67</v>
      </c>
      <c r="M377" s="111">
        <v>76082</v>
      </c>
      <c r="N377" s="111"/>
      <c r="O377" s="111">
        <v>76082</v>
      </c>
      <c r="P377" s="126">
        <v>1</v>
      </c>
      <c r="Q377" s="111">
        <v>76082</v>
      </c>
      <c r="R377" s="77" t="s">
        <v>134</v>
      </c>
      <c r="S377" s="77" t="s">
        <v>4723</v>
      </c>
      <c r="T377" s="77" t="s">
        <v>134</v>
      </c>
      <c r="U377" s="80" t="s">
        <v>4679</v>
      </c>
      <c r="V377" s="77" t="s">
        <v>134</v>
      </c>
      <c r="W377" s="77" t="s">
        <v>134</v>
      </c>
    </row>
    <row r="378" spans="1:23" s="48" customFormat="1" ht="60" x14ac:dyDescent="0.25">
      <c r="A378" s="77">
        <v>13102039</v>
      </c>
      <c r="B378" s="77" t="s">
        <v>14</v>
      </c>
      <c r="C378" s="70">
        <v>94</v>
      </c>
      <c r="D378" s="77" t="s">
        <v>214</v>
      </c>
      <c r="E378" s="77" t="s">
        <v>156</v>
      </c>
      <c r="F378" s="77" t="s">
        <v>830</v>
      </c>
      <c r="G378" s="77" t="s">
        <v>869</v>
      </c>
      <c r="H378" s="77" t="s">
        <v>56</v>
      </c>
      <c r="I378" s="78" t="s">
        <v>870</v>
      </c>
      <c r="J378" s="77" t="s">
        <v>391</v>
      </c>
      <c r="K378" s="77" t="s">
        <v>834</v>
      </c>
      <c r="L378" s="77" t="s">
        <v>67</v>
      </c>
      <c r="M378" s="111">
        <v>640417</v>
      </c>
      <c r="N378" s="111"/>
      <c r="O378" s="111">
        <v>640417</v>
      </c>
      <c r="P378" s="126">
        <v>1</v>
      </c>
      <c r="Q378" s="111">
        <v>640417</v>
      </c>
      <c r="R378" s="77" t="s">
        <v>134</v>
      </c>
      <c r="S378" s="77" t="s">
        <v>4723</v>
      </c>
      <c r="T378" s="77" t="s">
        <v>134</v>
      </c>
      <c r="U378" s="80" t="s">
        <v>4679</v>
      </c>
      <c r="V378" s="77" t="s">
        <v>134</v>
      </c>
      <c r="W378" s="77" t="s">
        <v>134</v>
      </c>
    </row>
    <row r="379" spans="1:23" s="48" customFormat="1" ht="90" x14ac:dyDescent="0.25">
      <c r="A379" s="77">
        <v>13102039</v>
      </c>
      <c r="B379" s="77" t="s">
        <v>14</v>
      </c>
      <c r="C379" s="70">
        <v>95</v>
      </c>
      <c r="D379" s="77" t="s">
        <v>214</v>
      </c>
      <c r="E379" s="77" t="s">
        <v>156</v>
      </c>
      <c r="F379" s="77" t="s">
        <v>871</v>
      </c>
      <c r="G379" s="77" t="s">
        <v>872</v>
      </c>
      <c r="H379" s="77" t="s">
        <v>56</v>
      </c>
      <c r="I379" s="78" t="s">
        <v>720</v>
      </c>
      <c r="J379" s="77" t="s">
        <v>873</v>
      </c>
      <c r="K379" s="77" t="s">
        <v>834</v>
      </c>
      <c r="L379" s="77" t="s">
        <v>4380</v>
      </c>
      <c r="M379" s="111">
        <v>0</v>
      </c>
      <c r="N379" s="111"/>
      <c r="O379" s="111">
        <v>0</v>
      </c>
      <c r="P379" s="126">
        <v>1</v>
      </c>
      <c r="Q379" s="111">
        <v>0</v>
      </c>
      <c r="R379" s="77" t="s">
        <v>134</v>
      </c>
      <c r="S379" s="77" t="s">
        <v>4724</v>
      </c>
      <c r="T379" s="77" t="s">
        <v>68</v>
      </c>
      <c r="U379" s="80" t="s">
        <v>4725</v>
      </c>
      <c r="V379" s="77" t="s">
        <v>134</v>
      </c>
      <c r="W379" s="77" t="s">
        <v>134</v>
      </c>
    </row>
    <row r="380" spans="1:23" s="48" customFormat="1" ht="60" x14ac:dyDescent="0.25">
      <c r="A380" s="77">
        <v>13102039</v>
      </c>
      <c r="B380" s="77" t="s">
        <v>14</v>
      </c>
      <c r="C380" s="70">
        <v>96</v>
      </c>
      <c r="D380" s="77" t="s">
        <v>214</v>
      </c>
      <c r="E380" s="77" t="s">
        <v>156</v>
      </c>
      <c r="F380" s="77" t="s">
        <v>830</v>
      </c>
      <c r="G380" s="77" t="s">
        <v>874</v>
      </c>
      <c r="H380" s="77" t="s">
        <v>56</v>
      </c>
      <c r="I380" s="78" t="s">
        <v>875</v>
      </c>
      <c r="J380" s="77" t="s">
        <v>391</v>
      </c>
      <c r="K380" s="77" t="s">
        <v>834</v>
      </c>
      <c r="L380" s="77" t="s">
        <v>4380</v>
      </c>
      <c r="M380" s="111">
        <v>0</v>
      </c>
      <c r="N380" s="111"/>
      <c r="O380" s="111">
        <v>0</v>
      </c>
      <c r="P380" s="126">
        <v>1</v>
      </c>
      <c r="Q380" s="111">
        <v>0</v>
      </c>
      <c r="R380" s="77" t="s">
        <v>134</v>
      </c>
      <c r="S380" s="77" t="s">
        <v>4723</v>
      </c>
      <c r="T380" s="77" t="s">
        <v>68</v>
      </c>
      <c r="U380" s="80" t="s">
        <v>4726</v>
      </c>
      <c r="V380" s="77" t="s">
        <v>134</v>
      </c>
      <c r="W380" s="77" t="s">
        <v>134</v>
      </c>
    </row>
    <row r="381" spans="1:23" s="48" customFormat="1" ht="60" x14ac:dyDescent="0.25">
      <c r="A381" s="77">
        <v>13102039</v>
      </c>
      <c r="B381" s="77" t="s">
        <v>14</v>
      </c>
      <c r="C381" s="70">
        <v>97</v>
      </c>
      <c r="D381" s="77" t="s">
        <v>214</v>
      </c>
      <c r="E381" s="77" t="s">
        <v>156</v>
      </c>
      <c r="F381" s="77" t="s">
        <v>830</v>
      </c>
      <c r="G381" s="77" t="s">
        <v>876</v>
      </c>
      <c r="H381" s="77" t="s">
        <v>57</v>
      </c>
      <c r="I381" s="78" t="s">
        <v>877</v>
      </c>
      <c r="J381" s="77" t="s">
        <v>878</v>
      </c>
      <c r="K381" s="77" t="s">
        <v>834</v>
      </c>
      <c r="L381" s="77" t="s">
        <v>825</v>
      </c>
      <c r="M381" s="111">
        <v>366698</v>
      </c>
      <c r="N381" s="111">
        <v>267942</v>
      </c>
      <c r="O381" s="111">
        <v>98756</v>
      </c>
      <c r="P381" s="126">
        <v>1</v>
      </c>
      <c r="Q381" s="111">
        <v>98756</v>
      </c>
      <c r="R381" s="77" t="s">
        <v>134</v>
      </c>
      <c r="S381" s="77" t="s">
        <v>4723</v>
      </c>
      <c r="T381" s="77" t="s">
        <v>134</v>
      </c>
      <c r="U381" s="80" t="s">
        <v>4679</v>
      </c>
      <c r="V381" s="77" t="s">
        <v>134</v>
      </c>
      <c r="W381" s="77" t="s">
        <v>134</v>
      </c>
    </row>
    <row r="382" spans="1:23" s="48" customFormat="1" ht="60" x14ac:dyDescent="0.25">
      <c r="A382" s="77">
        <v>13102039</v>
      </c>
      <c r="B382" s="77" t="s">
        <v>14</v>
      </c>
      <c r="C382" s="70">
        <v>98</v>
      </c>
      <c r="D382" s="77" t="s">
        <v>214</v>
      </c>
      <c r="E382" s="77" t="s">
        <v>156</v>
      </c>
      <c r="F382" s="77" t="s">
        <v>830</v>
      </c>
      <c r="G382" s="77" t="s">
        <v>879</v>
      </c>
      <c r="H382" s="77" t="s">
        <v>57</v>
      </c>
      <c r="I382" s="78" t="s">
        <v>880</v>
      </c>
      <c r="J382" s="77" t="s">
        <v>391</v>
      </c>
      <c r="K382" s="77" t="s">
        <v>834</v>
      </c>
      <c r="L382" s="77" t="s">
        <v>67</v>
      </c>
      <c r="M382" s="111">
        <v>396290</v>
      </c>
      <c r="N382" s="111"/>
      <c r="O382" s="111">
        <v>396290</v>
      </c>
      <c r="P382" s="126">
        <v>1</v>
      </c>
      <c r="Q382" s="111">
        <v>396290</v>
      </c>
      <c r="R382" s="77" t="s">
        <v>134</v>
      </c>
      <c r="S382" s="77" t="s">
        <v>4723</v>
      </c>
      <c r="T382" s="77" t="s">
        <v>134</v>
      </c>
      <c r="U382" s="80" t="s">
        <v>4679</v>
      </c>
      <c r="V382" s="77" t="s">
        <v>134</v>
      </c>
      <c r="W382" s="77" t="s">
        <v>134</v>
      </c>
    </row>
    <row r="383" spans="1:23" s="48" customFormat="1" ht="60" x14ac:dyDescent="0.25">
      <c r="A383" s="77">
        <v>13102039</v>
      </c>
      <c r="B383" s="77" t="s">
        <v>14</v>
      </c>
      <c r="C383" s="70">
        <v>99</v>
      </c>
      <c r="D383" s="77" t="s">
        <v>214</v>
      </c>
      <c r="E383" s="77" t="s">
        <v>156</v>
      </c>
      <c r="F383" s="77" t="s">
        <v>830</v>
      </c>
      <c r="G383" s="77" t="s">
        <v>881</v>
      </c>
      <c r="H383" s="77" t="s">
        <v>58</v>
      </c>
      <c r="I383" s="78" t="s">
        <v>882</v>
      </c>
      <c r="J383" s="77" t="s">
        <v>391</v>
      </c>
      <c r="K383" s="77" t="s">
        <v>834</v>
      </c>
      <c r="L383" s="77" t="s">
        <v>67</v>
      </c>
      <c r="M383" s="111">
        <v>403463</v>
      </c>
      <c r="N383" s="111"/>
      <c r="O383" s="111">
        <v>403463</v>
      </c>
      <c r="P383" s="126">
        <v>1</v>
      </c>
      <c r="Q383" s="111">
        <v>403463</v>
      </c>
      <c r="R383" s="77" t="s">
        <v>134</v>
      </c>
      <c r="S383" s="77" t="s">
        <v>4723</v>
      </c>
      <c r="T383" s="77" t="s">
        <v>134</v>
      </c>
      <c r="U383" s="80" t="s">
        <v>4679</v>
      </c>
      <c r="V383" s="77" t="s">
        <v>134</v>
      </c>
      <c r="W383" s="77" t="s">
        <v>134</v>
      </c>
    </row>
    <row r="384" spans="1:23" s="48" customFormat="1" ht="75" x14ac:dyDescent="0.25">
      <c r="A384" s="77">
        <v>13102039</v>
      </c>
      <c r="B384" s="77" t="s">
        <v>14</v>
      </c>
      <c r="C384" s="70">
        <v>100</v>
      </c>
      <c r="D384" s="77" t="s">
        <v>214</v>
      </c>
      <c r="E384" s="77" t="s">
        <v>156</v>
      </c>
      <c r="F384" s="77" t="s">
        <v>830</v>
      </c>
      <c r="G384" s="77" t="s">
        <v>883</v>
      </c>
      <c r="H384" s="77" t="s">
        <v>58</v>
      </c>
      <c r="I384" s="78" t="s">
        <v>4727</v>
      </c>
      <c r="J384" s="77" t="s">
        <v>391</v>
      </c>
      <c r="K384" s="77" t="s">
        <v>834</v>
      </c>
      <c r="L384" s="77" t="s">
        <v>67</v>
      </c>
      <c r="M384" s="111">
        <v>1280834</v>
      </c>
      <c r="N384" s="111"/>
      <c r="O384" s="111">
        <v>1280834</v>
      </c>
      <c r="P384" s="126">
        <v>1</v>
      </c>
      <c r="Q384" s="111">
        <v>1280834</v>
      </c>
      <c r="R384" s="77" t="s">
        <v>134</v>
      </c>
      <c r="S384" s="77" t="s">
        <v>4723</v>
      </c>
      <c r="T384" s="77" t="s">
        <v>68</v>
      </c>
      <c r="U384" s="80" t="s">
        <v>4728</v>
      </c>
      <c r="V384" s="77" t="s">
        <v>134</v>
      </c>
      <c r="W384" s="77" t="s">
        <v>134</v>
      </c>
    </row>
    <row r="385" spans="1:23" s="48" customFormat="1" ht="60" x14ac:dyDescent="0.25">
      <c r="A385" s="77">
        <v>13102039</v>
      </c>
      <c r="B385" s="77" t="s">
        <v>14</v>
      </c>
      <c r="C385" s="70">
        <v>101</v>
      </c>
      <c r="D385" s="77" t="s">
        <v>214</v>
      </c>
      <c r="E385" s="77" t="s">
        <v>156</v>
      </c>
      <c r="F385" s="77" t="s">
        <v>830</v>
      </c>
      <c r="G385" s="77" t="s">
        <v>884</v>
      </c>
      <c r="H385" s="77" t="s">
        <v>58</v>
      </c>
      <c r="I385" s="78" t="s">
        <v>885</v>
      </c>
      <c r="J385" s="77" t="s">
        <v>391</v>
      </c>
      <c r="K385" s="77" t="s">
        <v>834</v>
      </c>
      <c r="L385" s="77" t="s">
        <v>67</v>
      </c>
      <c r="M385" s="111">
        <v>413197</v>
      </c>
      <c r="N385" s="111"/>
      <c r="O385" s="111">
        <v>413197</v>
      </c>
      <c r="P385" s="126">
        <v>1</v>
      </c>
      <c r="Q385" s="111">
        <v>413197</v>
      </c>
      <c r="R385" s="77" t="s">
        <v>134</v>
      </c>
      <c r="S385" s="77" t="s">
        <v>4723</v>
      </c>
      <c r="T385" s="77" t="s">
        <v>134</v>
      </c>
      <c r="U385" s="80" t="s">
        <v>4679</v>
      </c>
      <c r="V385" s="77" t="s">
        <v>134</v>
      </c>
      <c r="W385" s="77" t="s">
        <v>134</v>
      </c>
    </row>
    <row r="386" spans="1:23" s="48" customFormat="1" ht="60" x14ac:dyDescent="0.25">
      <c r="A386" s="77">
        <v>13102039</v>
      </c>
      <c r="B386" s="77" t="s">
        <v>14</v>
      </c>
      <c r="C386" s="70">
        <v>102</v>
      </c>
      <c r="D386" s="77" t="s">
        <v>214</v>
      </c>
      <c r="E386" s="77" t="s">
        <v>156</v>
      </c>
      <c r="F386" s="77" t="s">
        <v>830</v>
      </c>
      <c r="G386" s="77" t="s">
        <v>886</v>
      </c>
      <c r="H386" s="77" t="s">
        <v>58</v>
      </c>
      <c r="I386" s="78" t="s">
        <v>887</v>
      </c>
      <c r="J386" s="77" t="s">
        <v>391</v>
      </c>
      <c r="K386" s="77" t="s">
        <v>834</v>
      </c>
      <c r="L386" s="77" t="s">
        <v>67</v>
      </c>
      <c r="M386" s="111">
        <v>160104</v>
      </c>
      <c r="N386" s="111"/>
      <c r="O386" s="111">
        <v>160104</v>
      </c>
      <c r="P386" s="126">
        <v>1</v>
      </c>
      <c r="Q386" s="111">
        <v>160104</v>
      </c>
      <c r="R386" s="77" t="s">
        <v>134</v>
      </c>
      <c r="S386" s="77" t="s">
        <v>4723</v>
      </c>
      <c r="T386" s="77" t="s">
        <v>134</v>
      </c>
      <c r="U386" s="80" t="s">
        <v>4679</v>
      </c>
      <c r="V386" s="77" t="s">
        <v>134</v>
      </c>
      <c r="W386" s="77" t="s">
        <v>134</v>
      </c>
    </row>
    <row r="387" spans="1:23" s="48" customFormat="1" ht="60" x14ac:dyDescent="0.25">
      <c r="A387" s="77">
        <v>13102039</v>
      </c>
      <c r="B387" s="77" t="s">
        <v>14</v>
      </c>
      <c r="C387" s="70">
        <v>103</v>
      </c>
      <c r="D387" s="77" t="s">
        <v>214</v>
      </c>
      <c r="E387" s="77" t="s">
        <v>156</v>
      </c>
      <c r="F387" s="77" t="s">
        <v>830</v>
      </c>
      <c r="G387" s="77" t="s">
        <v>888</v>
      </c>
      <c r="H387" s="77" t="s">
        <v>58</v>
      </c>
      <c r="I387" s="78" t="s">
        <v>889</v>
      </c>
      <c r="J387" s="77" t="s">
        <v>391</v>
      </c>
      <c r="K387" s="77" t="s">
        <v>834</v>
      </c>
      <c r="L387" s="77" t="s">
        <v>67</v>
      </c>
      <c r="M387" s="111">
        <v>78387</v>
      </c>
      <c r="N387" s="111"/>
      <c r="O387" s="111">
        <v>78387</v>
      </c>
      <c r="P387" s="126">
        <v>1</v>
      </c>
      <c r="Q387" s="111">
        <v>78387</v>
      </c>
      <c r="R387" s="77" t="s">
        <v>134</v>
      </c>
      <c r="S387" s="77" t="s">
        <v>4723</v>
      </c>
      <c r="T387" s="77" t="s">
        <v>134</v>
      </c>
      <c r="U387" s="80" t="s">
        <v>4679</v>
      </c>
      <c r="V387" s="77" t="s">
        <v>134</v>
      </c>
      <c r="W387" s="77" t="s">
        <v>134</v>
      </c>
    </row>
    <row r="388" spans="1:23" s="48" customFormat="1" ht="60" x14ac:dyDescent="0.25">
      <c r="A388" s="77">
        <v>13102039</v>
      </c>
      <c r="B388" s="77" t="s">
        <v>14</v>
      </c>
      <c r="C388" s="70">
        <v>104</v>
      </c>
      <c r="D388" s="77" t="s">
        <v>214</v>
      </c>
      <c r="E388" s="77" t="s">
        <v>156</v>
      </c>
      <c r="F388" s="77" t="s">
        <v>830</v>
      </c>
      <c r="G388" s="77" t="s">
        <v>890</v>
      </c>
      <c r="H388" s="77" t="s">
        <v>58</v>
      </c>
      <c r="I388" s="78" t="s">
        <v>891</v>
      </c>
      <c r="J388" s="77" t="s">
        <v>391</v>
      </c>
      <c r="K388" s="77" t="s">
        <v>834</v>
      </c>
      <c r="L388" s="77" t="s">
        <v>67</v>
      </c>
      <c r="M388" s="111">
        <v>128083</v>
      </c>
      <c r="N388" s="111"/>
      <c r="O388" s="111">
        <v>128083</v>
      </c>
      <c r="P388" s="126">
        <v>1</v>
      </c>
      <c r="Q388" s="111">
        <v>128083</v>
      </c>
      <c r="R388" s="77" t="s">
        <v>134</v>
      </c>
      <c r="S388" s="77" t="s">
        <v>4723</v>
      </c>
      <c r="T388" s="77" t="s">
        <v>134</v>
      </c>
      <c r="U388" s="80" t="s">
        <v>4679</v>
      </c>
      <c r="V388" s="77" t="s">
        <v>134</v>
      </c>
      <c r="W388" s="77" t="s">
        <v>134</v>
      </c>
    </row>
    <row r="389" spans="1:23" s="48" customFormat="1" ht="60" x14ac:dyDescent="0.25">
      <c r="A389" s="77">
        <v>13102039</v>
      </c>
      <c r="B389" s="77" t="s">
        <v>14</v>
      </c>
      <c r="C389" s="70">
        <v>105</v>
      </c>
      <c r="D389" s="77" t="s">
        <v>214</v>
      </c>
      <c r="E389" s="77" t="s">
        <v>156</v>
      </c>
      <c r="F389" s="77" t="s">
        <v>855</v>
      </c>
      <c r="G389" s="77" t="s">
        <v>892</v>
      </c>
      <c r="H389" s="77" t="s">
        <v>58</v>
      </c>
      <c r="I389" s="78" t="s">
        <v>893</v>
      </c>
      <c r="J389" s="77" t="s">
        <v>391</v>
      </c>
      <c r="K389" s="77" t="s">
        <v>834</v>
      </c>
      <c r="L389" s="77" t="s">
        <v>67</v>
      </c>
      <c r="M389" s="111">
        <v>280246</v>
      </c>
      <c r="N389" s="111"/>
      <c r="O389" s="111">
        <v>280246</v>
      </c>
      <c r="P389" s="126">
        <v>1</v>
      </c>
      <c r="Q389" s="111">
        <v>280246</v>
      </c>
      <c r="R389" s="77" t="s">
        <v>134</v>
      </c>
      <c r="S389" s="77" t="s">
        <v>4723</v>
      </c>
      <c r="T389" s="77" t="s">
        <v>134</v>
      </c>
      <c r="U389" s="80" t="s">
        <v>4679</v>
      </c>
      <c r="V389" s="77" t="s">
        <v>134</v>
      </c>
      <c r="W389" s="77" t="s">
        <v>134</v>
      </c>
    </row>
    <row r="390" spans="1:23" s="48" customFormat="1" ht="90" x14ac:dyDescent="0.25">
      <c r="A390" s="77">
        <v>13102039</v>
      </c>
      <c r="B390" s="77" t="s">
        <v>14</v>
      </c>
      <c r="C390" s="70">
        <v>106</v>
      </c>
      <c r="D390" s="77" t="s">
        <v>214</v>
      </c>
      <c r="E390" s="77" t="s">
        <v>156</v>
      </c>
      <c r="F390" s="77" t="s">
        <v>830</v>
      </c>
      <c r="G390" s="77" t="s">
        <v>894</v>
      </c>
      <c r="H390" s="77" t="s">
        <v>56</v>
      </c>
      <c r="I390" s="78" t="s">
        <v>720</v>
      </c>
      <c r="J390" s="77" t="s">
        <v>895</v>
      </c>
      <c r="K390" s="77" t="s">
        <v>834</v>
      </c>
      <c r="L390" s="77" t="s">
        <v>67</v>
      </c>
      <c r="M390" s="111">
        <v>68723</v>
      </c>
      <c r="N390" s="111"/>
      <c r="O390" s="111">
        <v>68723</v>
      </c>
      <c r="P390" s="126">
        <v>1</v>
      </c>
      <c r="Q390" s="111">
        <v>68723</v>
      </c>
      <c r="R390" s="77" t="s">
        <v>134</v>
      </c>
      <c r="S390" s="77" t="s">
        <v>4724</v>
      </c>
      <c r="T390" s="77" t="s">
        <v>134</v>
      </c>
      <c r="U390" s="80" t="s">
        <v>4679</v>
      </c>
      <c r="V390" s="77" t="s">
        <v>134</v>
      </c>
      <c r="W390" s="77" t="s">
        <v>134</v>
      </c>
    </row>
    <row r="391" spans="1:23" s="48" customFormat="1" ht="75" x14ac:dyDescent="0.25">
      <c r="A391" s="77">
        <v>13102039</v>
      </c>
      <c r="B391" s="77" t="s">
        <v>14</v>
      </c>
      <c r="C391" s="70">
        <v>107</v>
      </c>
      <c r="D391" s="77" t="s">
        <v>214</v>
      </c>
      <c r="E391" s="77" t="s">
        <v>156</v>
      </c>
      <c r="F391" s="77" t="s">
        <v>896</v>
      </c>
      <c r="G391" s="77" t="s">
        <v>897</v>
      </c>
      <c r="H391" s="77" t="s">
        <v>56</v>
      </c>
      <c r="I391" s="78" t="s">
        <v>898</v>
      </c>
      <c r="J391" s="77" t="s">
        <v>391</v>
      </c>
      <c r="K391" s="77" t="s">
        <v>834</v>
      </c>
      <c r="L391" s="77" t="s">
        <v>67</v>
      </c>
      <c r="M391" s="111">
        <v>5123</v>
      </c>
      <c r="N391" s="111"/>
      <c r="O391" s="111">
        <v>5123</v>
      </c>
      <c r="P391" s="126">
        <v>1</v>
      </c>
      <c r="Q391" s="111">
        <v>5123</v>
      </c>
      <c r="R391" s="77" t="s">
        <v>134</v>
      </c>
      <c r="S391" s="77" t="s">
        <v>4723</v>
      </c>
      <c r="T391" s="77" t="s">
        <v>134</v>
      </c>
      <c r="U391" s="80" t="s">
        <v>4679</v>
      </c>
      <c r="V391" s="77" t="s">
        <v>134</v>
      </c>
      <c r="W391" s="77" t="s">
        <v>134</v>
      </c>
    </row>
    <row r="392" spans="1:23" s="48" customFormat="1" ht="90" x14ac:dyDescent="0.25">
      <c r="A392" s="77">
        <v>13102039</v>
      </c>
      <c r="B392" s="77" t="s">
        <v>14</v>
      </c>
      <c r="C392" s="70">
        <v>108</v>
      </c>
      <c r="D392" s="77" t="s">
        <v>214</v>
      </c>
      <c r="E392" s="77" t="s">
        <v>156</v>
      </c>
      <c r="F392" s="77" t="s">
        <v>899</v>
      </c>
      <c r="G392" s="77" t="s">
        <v>900</v>
      </c>
      <c r="H392" s="77" t="s">
        <v>59</v>
      </c>
      <c r="I392" s="78" t="s">
        <v>901</v>
      </c>
      <c r="J392" s="77" t="s">
        <v>391</v>
      </c>
      <c r="K392" s="77" t="s">
        <v>834</v>
      </c>
      <c r="L392" s="77" t="s">
        <v>67</v>
      </c>
      <c r="M392" s="111">
        <v>6034007</v>
      </c>
      <c r="N392" s="111"/>
      <c r="O392" s="111">
        <v>6034007</v>
      </c>
      <c r="P392" s="126">
        <v>1</v>
      </c>
      <c r="Q392" s="111">
        <v>6034007</v>
      </c>
      <c r="R392" s="77" t="s">
        <v>68</v>
      </c>
      <c r="S392" s="77" t="s">
        <v>4723</v>
      </c>
      <c r="T392" s="77" t="s">
        <v>134</v>
      </c>
      <c r="U392" s="80" t="s">
        <v>4679</v>
      </c>
      <c r="V392" s="77" t="s">
        <v>134</v>
      </c>
      <c r="W392" s="77" t="s">
        <v>134</v>
      </c>
    </row>
    <row r="393" spans="1:23" s="48" customFormat="1" ht="90" x14ac:dyDescent="0.25">
      <c r="A393" s="77">
        <v>13102039</v>
      </c>
      <c r="B393" s="77" t="s">
        <v>14</v>
      </c>
      <c r="C393" s="70">
        <v>109</v>
      </c>
      <c r="D393" s="77" t="s">
        <v>214</v>
      </c>
      <c r="E393" s="77" t="s">
        <v>156</v>
      </c>
      <c r="F393" s="77" t="s">
        <v>902</v>
      </c>
      <c r="G393" s="77" t="s">
        <v>903</v>
      </c>
      <c r="H393" s="77" t="s">
        <v>56</v>
      </c>
      <c r="I393" s="78" t="s">
        <v>720</v>
      </c>
      <c r="J393" s="77" t="s">
        <v>720</v>
      </c>
      <c r="K393" s="77" t="s">
        <v>720</v>
      </c>
      <c r="L393" s="77" t="s">
        <v>67</v>
      </c>
      <c r="M393" s="111">
        <v>68345</v>
      </c>
      <c r="N393" s="111"/>
      <c r="O393" s="111">
        <v>68345</v>
      </c>
      <c r="P393" s="126">
        <v>1</v>
      </c>
      <c r="Q393" s="111">
        <v>68345</v>
      </c>
      <c r="R393" s="77" t="s">
        <v>68</v>
      </c>
      <c r="S393" s="77" t="s">
        <v>4678</v>
      </c>
      <c r="T393" s="77" t="s">
        <v>134</v>
      </c>
      <c r="U393" s="80" t="s">
        <v>4679</v>
      </c>
      <c r="V393" s="77" t="s">
        <v>134</v>
      </c>
      <c r="W393" s="77" t="s">
        <v>134</v>
      </c>
    </row>
    <row r="394" spans="1:23" s="48" customFormat="1" ht="375" x14ac:dyDescent="0.25">
      <c r="A394" s="77">
        <v>13102047</v>
      </c>
      <c r="B394" s="77" t="s">
        <v>14</v>
      </c>
      <c r="C394" s="70">
        <v>110</v>
      </c>
      <c r="D394" s="77" t="s">
        <v>214</v>
      </c>
      <c r="E394" s="77" t="s">
        <v>156</v>
      </c>
      <c r="F394" s="77" t="s">
        <v>904</v>
      </c>
      <c r="G394" s="77" t="s">
        <v>905</v>
      </c>
      <c r="H394" s="77" t="s">
        <v>57</v>
      </c>
      <c r="I394" s="78" t="s">
        <v>728</v>
      </c>
      <c r="J394" s="77" t="s">
        <v>906</v>
      </c>
      <c r="K394" s="77" t="s">
        <v>907</v>
      </c>
      <c r="L394" s="77" t="s">
        <v>67</v>
      </c>
      <c r="M394" s="111">
        <v>1528783</v>
      </c>
      <c r="N394" s="111"/>
      <c r="O394" s="111">
        <v>1528783</v>
      </c>
      <c r="P394" s="126">
        <v>1</v>
      </c>
      <c r="Q394" s="111">
        <v>1528783</v>
      </c>
      <c r="R394" s="77" t="s">
        <v>134</v>
      </c>
      <c r="S394" s="77" t="s">
        <v>4711</v>
      </c>
      <c r="T394" s="77" t="s">
        <v>134</v>
      </c>
      <c r="U394" s="80" t="s">
        <v>4679</v>
      </c>
      <c r="V394" s="77" t="s">
        <v>134</v>
      </c>
      <c r="W394" s="77" t="s">
        <v>134</v>
      </c>
    </row>
    <row r="395" spans="1:23" s="48" customFormat="1" ht="75" x14ac:dyDescent="0.25">
      <c r="A395" s="77">
        <v>13102047</v>
      </c>
      <c r="B395" s="77" t="s">
        <v>14</v>
      </c>
      <c r="C395" s="70">
        <v>111</v>
      </c>
      <c r="D395" s="77" t="s">
        <v>214</v>
      </c>
      <c r="E395" s="77" t="s">
        <v>156</v>
      </c>
      <c r="F395" s="77" t="s">
        <v>908</v>
      </c>
      <c r="G395" s="77" t="s">
        <v>909</v>
      </c>
      <c r="H395" s="77" t="s">
        <v>56</v>
      </c>
      <c r="I395" s="78" t="s">
        <v>910</v>
      </c>
      <c r="J395" s="77" t="s">
        <v>391</v>
      </c>
      <c r="K395" s="77" t="s">
        <v>907</v>
      </c>
      <c r="L395" s="77" t="s">
        <v>67</v>
      </c>
      <c r="M395" s="111">
        <v>338140</v>
      </c>
      <c r="N395" s="111"/>
      <c r="O395" s="111">
        <v>338140</v>
      </c>
      <c r="P395" s="126">
        <v>1</v>
      </c>
      <c r="Q395" s="111">
        <v>338140</v>
      </c>
      <c r="R395" s="77" t="s">
        <v>68</v>
      </c>
      <c r="S395" s="77" t="s">
        <v>4711</v>
      </c>
      <c r="T395" s="77" t="s">
        <v>68</v>
      </c>
      <c r="U395" s="80" t="s">
        <v>4729</v>
      </c>
      <c r="V395" s="77" t="s">
        <v>134</v>
      </c>
      <c r="W395" s="77" t="s">
        <v>134</v>
      </c>
    </row>
    <row r="396" spans="1:23" s="48" customFormat="1" ht="75" x14ac:dyDescent="0.25">
      <c r="A396" s="77">
        <v>13102047</v>
      </c>
      <c r="B396" s="77" t="s">
        <v>14</v>
      </c>
      <c r="C396" s="70">
        <v>112</v>
      </c>
      <c r="D396" s="77" t="s">
        <v>214</v>
      </c>
      <c r="E396" s="77" t="s">
        <v>156</v>
      </c>
      <c r="F396" s="77" t="s">
        <v>908</v>
      </c>
      <c r="G396" s="77" t="s">
        <v>911</v>
      </c>
      <c r="H396" s="77" t="s">
        <v>56</v>
      </c>
      <c r="I396" s="78" t="s">
        <v>912</v>
      </c>
      <c r="J396" s="77" t="s">
        <v>913</v>
      </c>
      <c r="K396" s="77" t="s">
        <v>907</v>
      </c>
      <c r="L396" s="77" t="s">
        <v>67</v>
      </c>
      <c r="M396" s="111">
        <v>1613850</v>
      </c>
      <c r="N396" s="111"/>
      <c r="O396" s="111">
        <v>1613850</v>
      </c>
      <c r="P396" s="126">
        <v>1</v>
      </c>
      <c r="Q396" s="111">
        <v>1613850</v>
      </c>
      <c r="R396" s="77" t="s">
        <v>68</v>
      </c>
      <c r="S396" s="77" t="s">
        <v>4711</v>
      </c>
      <c r="T396" s="77" t="s">
        <v>134</v>
      </c>
      <c r="U396" s="80" t="s">
        <v>4679</v>
      </c>
      <c r="V396" s="77" t="s">
        <v>134</v>
      </c>
      <c r="W396" s="77" t="s">
        <v>134</v>
      </c>
    </row>
    <row r="397" spans="1:23" s="48" customFormat="1" ht="60" x14ac:dyDescent="0.25">
      <c r="A397" s="77">
        <v>13102047</v>
      </c>
      <c r="B397" s="77" t="s">
        <v>14</v>
      </c>
      <c r="C397" s="70">
        <v>113</v>
      </c>
      <c r="D397" s="77" t="s">
        <v>214</v>
      </c>
      <c r="E397" s="77" t="s">
        <v>156</v>
      </c>
      <c r="F397" s="77" t="s">
        <v>904</v>
      </c>
      <c r="G397" s="77" t="s">
        <v>914</v>
      </c>
      <c r="H397" s="77" t="s">
        <v>56</v>
      </c>
      <c r="I397" s="78" t="s">
        <v>915</v>
      </c>
      <c r="J397" s="77" t="s">
        <v>916</v>
      </c>
      <c r="K397" s="77" t="s">
        <v>907</v>
      </c>
      <c r="L397" s="77" t="s">
        <v>67</v>
      </c>
      <c r="M397" s="111">
        <v>65066</v>
      </c>
      <c r="N397" s="111"/>
      <c r="O397" s="111">
        <v>65066</v>
      </c>
      <c r="P397" s="126">
        <v>1</v>
      </c>
      <c r="Q397" s="111">
        <v>65066</v>
      </c>
      <c r="R397" s="77" t="s">
        <v>68</v>
      </c>
      <c r="S397" s="77" t="s">
        <v>4711</v>
      </c>
      <c r="T397" s="77" t="s">
        <v>134</v>
      </c>
      <c r="U397" s="80" t="s">
        <v>4679</v>
      </c>
      <c r="V397" s="77" t="s">
        <v>134</v>
      </c>
      <c r="W397" s="77" t="s">
        <v>134</v>
      </c>
    </row>
    <row r="398" spans="1:23" s="48" customFormat="1" ht="60" x14ac:dyDescent="0.25">
      <c r="A398" s="77">
        <v>13102047</v>
      </c>
      <c r="B398" s="77" t="s">
        <v>14</v>
      </c>
      <c r="C398" s="70">
        <v>114</v>
      </c>
      <c r="D398" s="77" t="s">
        <v>214</v>
      </c>
      <c r="E398" s="77" t="s">
        <v>156</v>
      </c>
      <c r="F398" s="77" t="s">
        <v>904</v>
      </c>
      <c r="G398" s="77" t="s">
        <v>917</v>
      </c>
      <c r="H398" s="77" t="s">
        <v>56</v>
      </c>
      <c r="I398" s="78" t="s">
        <v>918</v>
      </c>
      <c r="J398" s="77" t="s">
        <v>391</v>
      </c>
      <c r="K398" s="77" t="s">
        <v>907</v>
      </c>
      <c r="L398" s="77" t="s">
        <v>67</v>
      </c>
      <c r="M398" s="111">
        <v>57638</v>
      </c>
      <c r="N398" s="111"/>
      <c r="O398" s="111">
        <v>57638</v>
      </c>
      <c r="P398" s="126">
        <v>1</v>
      </c>
      <c r="Q398" s="111">
        <v>57638</v>
      </c>
      <c r="R398" s="77" t="s">
        <v>68</v>
      </c>
      <c r="S398" s="77" t="s">
        <v>4711</v>
      </c>
      <c r="T398" s="77" t="s">
        <v>134</v>
      </c>
      <c r="U398" s="80" t="s">
        <v>4679</v>
      </c>
      <c r="V398" s="77" t="s">
        <v>134</v>
      </c>
      <c r="W398" s="77" t="s">
        <v>134</v>
      </c>
    </row>
    <row r="399" spans="1:23" s="48" customFormat="1" ht="60" x14ac:dyDescent="0.25">
      <c r="A399" s="77">
        <v>13102047</v>
      </c>
      <c r="B399" s="77" t="s">
        <v>14</v>
      </c>
      <c r="C399" s="70">
        <v>115</v>
      </c>
      <c r="D399" s="77" t="s">
        <v>214</v>
      </c>
      <c r="E399" s="77" t="s">
        <v>156</v>
      </c>
      <c r="F399" s="77" t="s">
        <v>904</v>
      </c>
      <c r="G399" s="77" t="s">
        <v>919</v>
      </c>
      <c r="H399" s="77" t="s">
        <v>56</v>
      </c>
      <c r="I399" s="78" t="s">
        <v>4730</v>
      </c>
      <c r="J399" s="77" t="s">
        <v>391</v>
      </c>
      <c r="K399" s="77" t="s">
        <v>907</v>
      </c>
      <c r="L399" s="77" t="s">
        <v>67</v>
      </c>
      <c r="M399" s="111">
        <v>14858</v>
      </c>
      <c r="N399" s="111"/>
      <c r="O399" s="111">
        <v>14858</v>
      </c>
      <c r="P399" s="126">
        <v>1</v>
      </c>
      <c r="Q399" s="111">
        <v>14858</v>
      </c>
      <c r="R399" s="77" t="s">
        <v>134</v>
      </c>
      <c r="S399" s="77" t="s">
        <v>4711</v>
      </c>
      <c r="T399" s="77" t="s">
        <v>68</v>
      </c>
      <c r="U399" s="80" t="s">
        <v>4731</v>
      </c>
      <c r="V399" s="77" t="s">
        <v>134</v>
      </c>
      <c r="W399" s="77" t="s">
        <v>134</v>
      </c>
    </row>
    <row r="400" spans="1:23" s="48" customFormat="1" ht="105" x14ac:dyDescent="0.25">
      <c r="A400" s="77">
        <v>13102047</v>
      </c>
      <c r="B400" s="77" t="s">
        <v>14</v>
      </c>
      <c r="C400" s="70">
        <v>116</v>
      </c>
      <c r="D400" s="77" t="s">
        <v>214</v>
      </c>
      <c r="E400" s="77" t="s">
        <v>156</v>
      </c>
      <c r="F400" s="77" t="s">
        <v>904</v>
      </c>
      <c r="G400" s="77" t="s">
        <v>920</v>
      </c>
      <c r="H400" s="77" t="s">
        <v>57</v>
      </c>
      <c r="I400" s="78" t="s">
        <v>921</v>
      </c>
      <c r="J400" s="77" t="s">
        <v>922</v>
      </c>
      <c r="K400" s="77" t="s">
        <v>907</v>
      </c>
      <c r="L400" s="77" t="s">
        <v>67</v>
      </c>
      <c r="M400" s="111">
        <v>450341</v>
      </c>
      <c r="N400" s="111"/>
      <c r="O400" s="111">
        <v>450341</v>
      </c>
      <c r="P400" s="126">
        <v>1</v>
      </c>
      <c r="Q400" s="111">
        <v>450341</v>
      </c>
      <c r="R400" s="77" t="s">
        <v>68</v>
      </c>
      <c r="S400" s="77" t="s">
        <v>4711</v>
      </c>
      <c r="T400" s="77" t="s">
        <v>134</v>
      </c>
      <c r="U400" s="80" t="s">
        <v>4732</v>
      </c>
      <c r="V400" s="77" t="s">
        <v>134</v>
      </c>
      <c r="W400" s="77" t="s">
        <v>134</v>
      </c>
    </row>
    <row r="401" spans="1:23" s="48" customFormat="1" ht="60" x14ac:dyDescent="0.25">
      <c r="A401" s="77">
        <v>13102047</v>
      </c>
      <c r="B401" s="77" t="s">
        <v>14</v>
      </c>
      <c r="C401" s="70">
        <v>117</v>
      </c>
      <c r="D401" s="77" t="s">
        <v>214</v>
      </c>
      <c r="E401" s="77" t="s">
        <v>156</v>
      </c>
      <c r="F401" s="77" t="s">
        <v>904</v>
      </c>
      <c r="G401" s="77" t="s">
        <v>886</v>
      </c>
      <c r="H401" s="77" t="s">
        <v>58</v>
      </c>
      <c r="I401" s="78" t="s">
        <v>923</v>
      </c>
      <c r="J401" s="77" t="s">
        <v>391</v>
      </c>
      <c r="K401" s="77" t="s">
        <v>907</v>
      </c>
      <c r="L401" s="77" t="s">
        <v>67</v>
      </c>
      <c r="M401" s="111">
        <v>254630</v>
      </c>
      <c r="N401" s="111"/>
      <c r="O401" s="111">
        <v>254630</v>
      </c>
      <c r="P401" s="126">
        <v>1</v>
      </c>
      <c r="Q401" s="111">
        <v>254630</v>
      </c>
      <c r="R401" s="77" t="s">
        <v>134</v>
      </c>
      <c r="S401" s="77" t="s">
        <v>4711</v>
      </c>
      <c r="T401" s="77" t="s">
        <v>134</v>
      </c>
      <c r="U401" s="80" t="s">
        <v>4679</v>
      </c>
      <c r="V401" s="77" t="s">
        <v>134</v>
      </c>
      <c r="W401" s="77" t="s">
        <v>134</v>
      </c>
    </row>
    <row r="402" spans="1:23" s="48" customFormat="1" ht="60" x14ac:dyDescent="0.25">
      <c r="A402" s="77">
        <v>13102047</v>
      </c>
      <c r="B402" s="77" t="s">
        <v>14</v>
      </c>
      <c r="C402" s="70">
        <v>118</v>
      </c>
      <c r="D402" s="77" t="s">
        <v>214</v>
      </c>
      <c r="E402" s="77" t="s">
        <v>156</v>
      </c>
      <c r="F402" s="77" t="s">
        <v>904</v>
      </c>
      <c r="G402" s="77" t="s">
        <v>924</v>
      </c>
      <c r="H402" s="77" t="s">
        <v>56</v>
      </c>
      <c r="I402" s="78" t="s">
        <v>4733</v>
      </c>
      <c r="J402" s="77" t="s">
        <v>391</v>
      </c>
      <c r="K402" s="77" t="s">
        <v>907</v>
      </c>
      <c r="L402" s="77" t="s">
        <v>67</v>
      </c>
      <c r="M402" s="111">
        <v>76850</v>
      </c>
      <c r="N402" s="111"/>
      <c r="O402" s="111">
        <v>76850</v>
      </c>
      <c r="P402" s="126">
        <v>1</v>
      </c>
      <c r="Q402" s="111">
        <v>76850</v>
      </c>
      <c r="R402" s="77" t="s">
        <v>68</v>
      </c>
      <c r="S402" s="77" t="s">
        <v>4711</v>
      </c>
      <c r="T402" s="77" t="s">
        <v>68</v>
      </c>
      <c r="U402" s="80" t="s">
        <v>4731</v>
      </c>
      <c r="V402" s="77" t="s">
        <v>134</v>
      </c>
      <c r="W402" s="77" t="s">
        <v>134</v>
      </c>
    </row>
    <row r="403" spans="1:23" s="48" customFormat="1" ht="75" x14ac:dyDescent="0.25">
      <c r="A403" s="77">
        <v>13102047</v>
      </c>
      <c r="B403" s="77" t="s">
        <v>14</v>
      </c>
      <c r="C403" s="70">
        <v>119</v>
      </c>
      <c r="D403" s="77" t="s">
        <v>214</v>
      </c>
      <c r="E403" s="77" t="s">
        <v>156</v>
      </c>
      <c r="F403" s="77" t="s">
        <v>904</v>
      </c>
      <c r="G403" s="77" t="s">
        <v>925</v>
      </c>
      <c r="H403" s="77" t="s">
        <v>56</v>
      </c>
      <c r="I403" s="78" t="s">
        <v>4734</v>
      </c>
      <c r="J403" s="77" t="s">
        <v>391</v>
      </c>
      <c r="K403" s="77" t="s">
        <v>907</v>
      </c>
      <c r="L403" s="77" t="s">
        <v>67</v>
      </c>
      <c r="M403" s="111">
        <v>26898</v>
      </c>
      <c r="N403" s="111"/>
      <c r="O403" s="111">
        <v>26898</v>
      </c>
      <c r="P403" s="126">
        <v>1</v>
      </c>
      <c r="Q403" s="111">
        <v>26898</v>
      </c>
      <c r="R403" s="77" t="s">
        <v>68</v>
      </c>
      <c r="S403" s="77" t="s">
        <v>4711</v>
      </c>
      <c r="T403" s="77" t="s">
        <v>68</v>
      </c>
      <c r="U403" s="80" t="s">
        <v>4731</v>
      </c>
      <c r="V403" s="77" t="s">
        <v>134</v>
      </c>
      <c r="W403" s="77" t="s">
        <v>134</v>
      </c>
    </row>
    <row r="404" spans="1:23" s="48" customFormat="1" ht="75" x14ac:dyDescent="0.25">
      <c r="A404" s="77">
        <v>13102047</v>
      </c>
      <c r="B404" s="77" t="s">
        <v>14</v>
      </c>
      <c r="C404" s="70">
        <v>120</v>
      </c>
      <c r="D404" s="77" t="s">
        <v>214</v>
      </c>
      <c r="E404" s="77" t="s">
        <v>156</v>
      </c>
      <c r="F404" s="77" t="s">
        <v>908</v>
      </c>
      <c r="G404" s="77" t="s">
        <v>926</v>
      </c>
      <c r="H404" s="77" t="s">
        <v>59</v>
      </c>
      <c r="I404" s="78" t="s">
        <v>4735</v>
      </c>
      <c r="J404" s="77" t="s">
        <v>391</v>
      </c>
      <c r="K404" s="77" t="s">
        <v>907</v>
      </c>
      <c r="L404" s="77" t="s">
        <v>67</v>
      </c>
      <c r="M404" s="111">
        <v>2107484</v>
      </c>
      <c r="N404" s="111"/>
      <c r="O404" s="111">
        <v>2107484</v>
      </c>
      <c r="P404" s="126">
        <v>1</v>
      </c>
      <c r="Q404" s="111">
        <v>2107484</v>
      </c>
      <c r="R404" s="77" t="s">
        <v>68</v>
      </c>
      <c r="S404" s="77" t="s">
        <v>4711</v>
      </c>
      <c r="T404" s="77" t="s">
        <v>68</v>
      </c>
      <c r="U404" s="80" t="s">
        <v>4736</v>
      </c>
      <c r="V404" s="77" t="s">
        <v>134</v>
      </c>
      <c r="W404" s="77" t="s">
        <v>134</v>
      </c>
    </row>
    <row r="405" spans="1:23" s="48" customFormat="1" ht="75" x14ac:dyDescent="0.25">
      <c r="A405" s="77">
        <v>13102047</v>
      </c>
      <c r="B405" s="77" t="s">
        <v>14</v>
      </c>
      <c r="C405" s="70">
        <v>121</v>
      </c>
      <c r="D405" s="77" t="s">
        <v>214</v>
      </c>
      <c r="E405" s="77" t="s">
        <v>156</v>
      </c>
      <c r="F405" s="77" t="s">
        <v>908</v>
      </c>
      <c r="G405" s="77" t="s">
        <v>927</v>
      </c>
      <c r="H405" s="77" t="s">
        <v>59</v>
      </c>
      <c r="I405" s="78" t="s">
        <v>928</v>
      </c>
      <c r="J405" s="77" t="s">
        <v>391</v>
      </c>
      <c r="K405" s="77" t="s">
        <v>907</v>
      </c>
      <c r="L405" s="77" t="s">
        <v>67</v>
      </c>
      <c r="M405" s="111">
        <v>41755</v>
      </c>
      <c r="N405" s="111"/>
      <c r="O405" s="111">
        <v>41755</v>
      </c>
      <c r="P405" s="126">
        <v>1</v>
      </c>
      <c r="Q405" s="111">
        <v>41755</v>
      </c>
      <c r="R405" s="77" t="s">
        <v>68</v>
      </c>
      <c r="S405" s="77" t="s">
        <v>4711</v>
      </c>
      <c r="T405" s="77" t="s">
        <v>134</v>
      </c>
      <c r="U405" s="80" t="s">
        <v>4679</v>
      </c>
      <c r="V405" s="77" t="s">
        <v>134</v>
      </c>
      <c r="W405" s="77" t="s">
        <v>134</v>
      </c>
    </row>
    <row r="406" spans="1:23" s="48" customFormat="1" ht="75" x14ac:dyDescent="0.25">
      <c r="A406" s="77">
        <v>13102047</v>
      </c>
      <c r="B406" s="77" t="s">
        <v>14</v>
      </c>
      <c r="C406" s="70">
        <v>122</v>
      </c>
      <c r="D406" s="77" t="s">
        <v>214</v>
      </c>
      <c r="E406" s="77" t="s">
        <v>156</v>
      </c>
      <c r="F406" s="77" t="s">
        <v>929</v>
      </c>
      <c r="G406" s="77" t="s">
        <v>930</v>
      </c>
      <c r="H406" s="77" t="s">
        <v>56</v>
      </c>
      <c r="I406" s="78" t="s">
        <v>720</v>
      </c>
      <c r="J406" s="77" t="s">
        <v>720</v>
      </c>
      <c r="K406" s="77" t="s">
        <v>720</v>
      </c>
      <c r="L406" s="77" t="s">
        <v>67</v>
      </c>
      <c r="M406" s="111">
        <v>68345</v>
      </c>
      <c r="N406" s="111"/>
      <c r="O406" s="111">
        <v>68345</v>
      </c>
      <c r="P406" s="126">
        <v>1</v>
      </c>
      <c r="Q406" s="111">
        <v>68345</v>
      </c>
      <c r="R406" s="77" t="s">
        <v>68</v>
      </c>
      <c r="S406" s="77" t="s">
        <v>4678</v>
      </c>
      <c r="T406" s="77" t="s">
        <v>134</v>
      </c>
      <c r="U406" s="80" t="s">
        <v>4679</v>
      </c>
      <c r="V406" s="77" t="s">
        <v>134</v>
      </c>
      <c r="W406" s="77" t="s">
        <v>134</v>
      </c>
    </row>
    <row r="407" spans="1:23" s="48" customFormat="1" ht="60" x14ac:dyDescent="0.25">
      <c r="A407" s="77">
        <v>13102029</v>
      </c>
      <c r="B407" s="77" t="s">
        <v>14</v>
      </c>
      <c r="C407" s="70">
        <v>123</v>
      </c>
      <c r="D407" s="77" t="s">
        <v>214</v>
      </c>
      <c r="E407" s="77" t="s">
        <v>156</v>
      </c>
      <c r="F407" s="77" t="s">
        <v>931</v>
      </c>
      <c r="G407" s="77" t="s">
        <v>932</v>
      </c>
      <c r="H407" s="77" t="s">
        <v>56</v>
      </c>
      <c r="I407" s="78" t="s">
        <v>728</v>
      </c>
      <c r="J407" s="77" t="s">
        <v>933</v>
      </c>
      <c r="K407" s="77" t="s">
        <v>934</v>
      </c>
      <c r="L407" s="77" t="s">
        <v>73</v>
      </c>
      <c r="M407" s="111">
        <v>1545651</v>
      </c>
      <c r="N407" s="111"/>
      <c r="O407" s="111">
        <v>1545651</v>
      </c>
      <c r="P407" s="126">
        <v>1</v>
      </c>
      <c r="Q407" s="111">
        <v>1545651</v>
      </c>
      <c r="R407" s="77" t="s">
        <v>134</v>
      </c>
      <c r="S407" s="77" t="s">
        <v>4737</v>
      </c>
      <c r="T407" s="77" t="s">
        <v>134</v>
      </c>
      <c r="U407" s="80" t="s">
        <v>4679</v>
      </c>
      <c r="V407" s="77" t="s">
        <v>134</v>
      </c>
      <c r="W407" s="77" t="s">
        <v>134</v>
      </c>
    </row>
    <row r="408" spans="1:23" s="48" customFormat="1" ht="90" x14ac:dyDescent="0.25">
      <c r="A408" s="77">
        <v>13102029</v>
      </c>
      <c r="B408" s="77" t="s">
        <v>14</v>
      </c>
      <c r="C408" s="70">
        <v>124</v>
      </c>
      <c r="D408" s="77" t="s">
        <v>214</v>
      </c>
      <c r="E408" s="77" t="s">
        <v>156</v>
      </c>
      <c r="F408" s="77" t="s">
        <v>931</v>
      </c>
      <c r="G408" s="77" t="s">
        <v>935</v>
      </c>
      <c r="H408" s="77" t="s">
        <v>58</v>
      </c>
      <c r="I408" s="78" t="s">
        <v>936</v>
      </c>
      <c r="J408" s="77" t="s">
        <v>761</v>
      </c>
      <c r="K408" s="77" t="s">
        <v>934</v>
      </c>
      <c r="L408" s="77" t="s">
        <v>73</v>
      </c>
      <c r="M408" s="111">
        <v>6849898</v>
      </c>
      <c r="N408" s="111"/>
      <c r="O408" s="111">
        <v>6849898</v>
      </c>
      <c r="P408" s="126">
        <v>1</v>
      </c>
      <c r="Q408" s="111">
        <v>6849898</v>
      </c>
      <c r="R408" s="77" t="s">
        <v>134</v>
      </c>
      <c r="S408" s="77" t="s">
        <v>4737</v>
      </c>
      <c r="T408" s="77" t="s">
        <v>134</v>
      </c>
      <c r="U408" s="80" t="s">
        <v>4679</v>
      </c>
      <c r="V408" s="77" t="s">
        <v>134</v>
      </c>
      <c r="W408" s="77" t="s">
        <v>134</v>
      </c>
    </row>
    <row r="409" spans="1:23" s="48" customFormat="1" ht="60" x14ac:dyDescent="0.25">
      <c r="A409" s="77">
        <v>13102029</v>
      </c>
      <c r="B409" s="77" t="s">
        <v>14</v>
      </c>
      <c r="C409" s="70">
        <v>125</v>
      </c>
      <c r="D409" s="77" t="s">
        <v>214</v>
      </c>
      <c r="E409" s="77" t="s">
        <v>156</v>
      </c>
      <c r="F409" s="77" t="s">
        <v>937</v>
      </c>
      <c r="G409" s="77" t="s">
        <v>938</v>
      </c>
      <c r="H409" s="77" t="s">
        <v>58</v>
      </c>
      <c r="I409" s="78" t="s">
        <v>939</v>
      </c>
      <c r="J409" s="77" t="s">
        <v>940</v>
      </c>
      <c r="K409" s="77" t="s">
        <v>934</v>
      </c>
      <c r="L409" s="77" t="s">
        <v>73</v>
      </c>
      <c r="M409" s="111">
        <v>286907</v>
      </c>
      <c r="N409" s="111"/>
      <c r="O409" s="111">
        <v>286907</v>
      </c>
      <c r="P409" s="126">
        <v>1</v>
      </c>
      <c r="Q409" s="111">
        <v>286907</v>
      </c>
      <c r="R409" s="77" t="s">
        <v>134</v>
      </c>
      <c r="S409" s="77" t="s">
        <v>4737</v>
      </c>
      <c r="T409" s="77" t="s">
        <v>134</v>
      </c>
      <c r="U409" s="80" t="s">
        <v>4679</v>
      </c>
      <c r="V409" s="77" t="s">
        <v>134</v>
      </c>
      <c r="W409" s="77" t="s">
        <v>134</v>
      </c>
    </row>
    <row r="410" spans="1:23" s="48" customFormat="1" ht="90" x14ac:dyDescent="0.25">
      <c r="A410" s="77">
        <v>13102029</v>
      </c>
      <c r="B410" s="77" t="s">
        <v>14</v>
      </c>
      <c r="C410" s="70">
        <v>126</v>
      </c>
      <c r="D410" s="77" t="s">
        <v>214</v>
      </c>
      <c r="E410" s="77" t="s">
        <v>156</v>
      </c>
      <c r="F410" s="77" t="s">
        <v>937</v>
      </c>
      <c r="G410" s="77" t="s">
        <v>941</v>
      </c>
      <c r="H410" s="77" t="s">
        <v>58</v>
      </c>
      <c r="I410" s="78" t="s">
        <v>823</v>
      </c>
      <c r="J410" s="77" t="s">
        <v>942</v>
      </c>
      <c r="K410" s="77" t="s">
        <v>934</v>
      </c>
      <c r="L410" s="77" t="s">
        <v>73</v>
      </c>
      <c r="M410" s="111">
        <v>1475520</v>
      </c>
      <c r="N410" s="111"/>
      <c r="O410" s="111">
        <v>1475520</v>
      </c>
      <c r="P410" s="126">
        <v>1</v>
      </c>
      <c r="Q410" s="111">
        <v>1475520</v>
      </c>
      <c r="R410" s="77" t="s">
        <v>134</v>
      </c>
      <c r="S410" s="77" t="s">
        <v>4724</v>
      </c>
      <c r="T410" s="77" t="s">
        <v>134</v>
      </c>
      <c r="U410" s="80" t="s">
        <v>4679</v>
      </c>
      <c r="V410" s="77" t="s">
        <v>134</v>
      </c>
      <c r="W410" s="77" t="s">
        <v>134</v>
      </c>
    </row>
    <row r="411" spans="1:23" s="48" customFormat="1" ht="90" x14ac:dyDescent="0.25">
      <c r="A411" s="77">
        <v>13102029</v>
      </c>
      <c r="B411" s="77" t="s">
        <v>14</v>
      </c>
      <c r="C411" s="70">
        <v>127</v>
      </c>
      <c r="D411" s="77" t="s">
        <v>214</v>
      </c>
      <c r="E411" s="77" t="s">
        <v>156</v>
      </c>
      <c r="F411" s="77" t="s">
        <v>931</v>
      </c>
      <c r="G411" s="77" t="s">
        <v>943</v>
      </c>
      <c r="H411" s="77" t="s">
        <v>58</v>
      </c>
      <c r="I411" s="78" t="s">
        <v>944</v>
      </c>
      <c r="J411" s="77" t="s">
        <v>945</v>
      </c>
      <c r="K411" s="77" t="s">
        <v>934</v>
      </c>
      <c r="L411" s="77" t="s">
        <v>73</v>
      </c>
      <c r="M411" s="111">
        <v>46110</v>
      </c>
      <c r="N411" s="111"/>
      <c r="O411" s="111">
        <v>46110</v>
      </c>
      <c r="P411" s="126">
        <v>1</v>
      </c>
      <c r="Q411" s="111">
        <v>46110</v>
      </c>
      <c r="R411" s="77" t="s">
        <v>134</v>
      </c>
      <c r="S411" s="77" t="s">
        <v>4724</v>
      </c>
      <c r="T411" s="77" t="s">
        <v>134</v>
      </c>
      <c r="U411" s="80" t="s">
        <v>4679</v>
      </c>
      <c r="V411" s="77" t="s">
        <v>134</v>
      </c>
      <c r="W411" s="77" t="s">
        <v>134</v>
      </c>
    </row>
    <row r="412" spans="1:23" s="48" customFormat="1" ht="45" x14ac:dyDescent="0.25">
      <c r="A412" s="77">
        <v>13102029</v>
      </c>
      <c r="B412" s="77" t="s">
        <v>14</v>
      </c>
      <c r="C412" s="70">
        <v>128</v>
      </c>
      <c r="D412" s="77" t="s">
        <v>214</v>
      </c>
      <c r="E412" s="77" t="s">
        <v>156</v>
      </c>
      <c r="F412" s="77" t="s">
        <v>937</v>
      </c>
      <c r="G412" s="77" t="s">
        <v>946</v>
      </c>
      <c r="H412" s="77" t="s">
        <v>57</v>
      </c>
      <c r="I412" s="78" t="s">
        <v>947</v>
      </c>
      <c r="J412" s="77" t="s">
        <v>933</v>
      </c>
      <c r="K412" s="77" t="s">
        <v>934</v>
      </c>
      <c r="L412" s="77" t="s">
        <v>73</v>
      </c>
      <c r="M412" s="111">
        <v>961184</v>
      </c>
      <c r="N412" s="111"/>
      <c r="O412" s="111">
        <v>961184</v>
      </c>
      <c r="P412" s="126">
        <v>1</v>
      </c>
      <c r="Q412" s="111">
        <v>961184</v>
      </c>
      <c r="R412" s="77" t="s">
        <v>134</v>
      </c>
      <c r="S412" s="77" t="s">
        <v>4737</v>
      </c>
      <c r="T412" s="77" t="s">
        <v>134</v>
      </c>
      <c r="U412" s="80" t="s">
        <v>4679</v>
      </c>
      <c r="V412" s="77" t="s">
        <v>134</v>
      </c>
      <c r="W412" s="77" t="s">
        <v>134</v>
      </c>
    </row>
    <row r="413" spans="1:23" s="48" customFormat="1" ht="135" x14ac:dyDescent="0.25">
      <c r="A413" s="77">
        <v>13102029</v>
      </c>
      <c r="B413" s="77" t="s">
        <v>14</v>
      </c>
      <c r="C413" s="70">
        <v>129</v>
      </c>
      <c r="D413" s="77" t="s">
        <v>214</v>
      </c>
      <c r="E413" s="77" t="s">
        <v>156</v>
      </c>
      <c r="F413" s="77" t="s">
        <v>937</v>
      </c>
      <c r="G413" s="77" t="s">
        <v>948</v>
      </c>
      <c r="H413" s="77" t="s">
        <v>57</v>
      </c>
      <c r="I413" s="78" t="s">
        <v>720</v>
      </c>
      <c r="J413" s="77" t="s">
        <v>949</v>
      </c>
      <c r="K413" s="77" t="s">
        <v>934</v>
      </c>
      <c r="L413" s="77" t="s">
        <v>73</v>
      </c>
      <c r="M413" s="111">
        <v>81973</v>
      </c>
      <c r="N413" s="111"/>
      <c r="O413" s="111">
        <v>81973</v>
      </c>
      <c r="P413" s="126">
        <v>1</v>
      </c>
      <c r="Q413" s="111">
        <v>81973</v>
      </c>
      <c r="R413" s="77" t="s">
        <v>68</v>
      </c>
      <c r="S413" s="77" t="s">
        <v>4737</v>
      </c>
      <c r="T413" s="77" t="s">
        <v>134</v>
      </c>
      <c r="U413" s="80" t="s">
        <v>4679</v>
      </c>
      <c r="V413" s="77" t="s">
        <v>68</v>
      </c>
      <c r="W413" s="77" t="s">
        <v>134</v>
      </c>
    </row>
    <row r="414" spans="1:23" s="48" customFormat="1" ht="45" x14ac:dyDescent="0.25">
      <c r="A414" s="77">
        <v>13102029</v>
      </c>
      <c r="B414" s="77" t="s">
        <v>14</v>
      </c>
      <c r="C414" s="70">
        <v>130</v>
      </c>
      <c r="D414" s="77" t="s">
        <v>214</v>
      </c>
      <c r="E414" s="77" t="s">
        <v>156</v>
      </c>
      <c r="F414" s="77" t="s">
        <v>937</v>
      </c>
      <c r="G414" s="77" t="s">
        <v>950</v>
      </c>
      <c r="H414" s="77" t="s">
        <v>58</v>
      </c>
      <c r="I414" s="78" t="s">
        <v>728</v>
      </c>
      <c r="J414" s="77" t="s">
        <v>933</v>
      </c>
      <c r="K414" s="77" t="s">
        <v>934</v>
      </c>
      <c r="L414" s="77" t="s">
        <v>67</v>
      </c>
      <c r="M414" s="111">
        <v>61508</v>
      </c>
      <c r="N414" s="111"/>
      <c r="O414" s="111">
        <v>61508</v>
      </c>
      <c r="P414" s="126">
        <v>1</v>
      </c>
      <c r="Q414" s="111">
        <v>61508</v>
      </c>
      <c r="R414" s="77" t="s">
        <v>68</v>
      </c>
      <c r="S414" s="77" t="s">
        <v>4737</v>
      </c>
      <c r="T414" s="77" t="s">
        <v>134</v>
      </c>
      <c r="U414" s="80" t="s">
        <v>4738</v>
      </c>
      <c r="V414" s="77" t="s">
        <v>134</v>
      </c>
      <c r="W414" s="77" t="s">
        <v>134</v>
      </c>
    </row>
    <row r="415" spans="1:23" s="48" customFormat="1" ht="90" x14ac:dyDescent="0.25">
      <c r="A415" s="77">
        <v>13102029</v>
      </c>
      <c r="B415" s="77" t="s">
        <v>14</v>
      </c>
      <c r="C415" s="70">
        <v>131</v>
      </c>
      <c r="D415" s="77" t="s">
        <v>214</v>
      </c>
      <c r="E415" s="77" t="s">
        <v>156</v>
      </c>
      <c r="F415" s="77" t="s">
        <v>951</v>
      </c>
      <c r="G415" s="77" t="s">
        <v>952</v>
      </c>
      <c r="H415" s="77" t="s">
        <v>4739</v>
      </c>
      <c r="I415" s="78" t="s">
        <v>953</v>
      </c>
      <c r="J415" s="77" t="s">
        <v>954</v>
      </c>
      <c r="K415" s="77" t="s">
        <v>934</v>
      </c>
      <c r="L415" s="77" t="s">
        <v>4380</v>
      </c>
      <c r="M415" s="111">
        <v>0</v>
      </c>
      <c r="N415" s="111"/>
      <c r="O415" s="111">
        <v>0</v>
      </c>
      <c r="P415" s="126">
        <v>1</v>
      </c>
      <c r="Q415" s="111">
        <v>0</v>
      </c>
      <c r="R415" s="77" t="s">
        <v>134</v>
      </c>
      <c r="S415" s="77" t="s">
        <v>4724</v>
      </c>
      <c r="T415" s="77" t="s">
        <v>68</v>
      </c>
      <c r="U415" s="80" t="s">
        <v>4740</v>
      </c>
      <c r="V415" s="77" t="s">
        <v>134</v>
      </c>
      <c r="W415" s="77" t="s">
        <v>134</v>
      </c>
    </row>
    <row r="416" spans="1:23" s="48" customFormat="1" ht="60" x14ac:dyDescent="0.25">
      <c r="A416" s="77">
        <v>13102029</v>
      </c>
      <c r="B416" s="77" t="s">
        <v>14</v>
      </c>
      <c r="C416" s="70">
        <v>132</v>
      </c>
      <c r="D416" s="77" t="s">
        <v>214</v>
      </c>
      <c r="E416" s="77" t="s">
        <v>156</v>
      </c>
      <c r="F416" s="77" t="s">
        <v>931</v>
      </c>
      <c r="G416" s="77" t="s">
        <v>4741</v>
      </c>
      <c r="H416" s="77" t="s">
        <v>56</v>
      </c>
      <c r="I416" s="78" t="s">
        <v>4742</v>
      </c>
      <c r="J416" s="77" t="s">
        <v>391</v>
      </c>
      <c r="K416" s="77" t="s">
        <v>934</v>
      </c>
      <c r="L416" s="77" t="s">
        <v>67</v>
      </c>
      <c r="M416" s="111">
        <v>216973</v>
      </c>
      <c r="N416" s="111"/>
      <c r="O416" s="111">
        <v>216973</v>
      </c>
      <c r="P416" s="126">
        <v>1</v>
      </c>
      <c r="Q416" s="111">
        <v>216973</v>
      </c>
      <c r="R416" s="77" t="s">
        <v>68</v>
      </c>
      <c r="S416" s="77" t="s">
        <v>4737</v>
      </c>
      <c r="T416" s="77" t="s">
        <v>68</v>
      </c>
      <c r="U416" s="80" t="s">
        <v>4743</v>
      </c>
      <c r="V416" s="77" t="s">
        <v>134</v>
      </c>
      <c r="W416" s="77" t="s">
        <v>134</v>
      </c>
    </row>
    <row r="417" spans="1:23" s="48" customFormat="1" ht="75" x14ac:dyDescent="0.25">
      <c r="A417" s="77">
        <v>13102029</v>
      </c>
      <c r="B417" s="77" t="s">
        <v>14</v>
      </c>
      <c r="C417" s="70">
        <v>133</v>
      </c>
      <c r="D417" s="77" t="s">
        <v>214</v>
      </c>
      <c r="E417" s="77" t="s">
        <v>156</v>
      </c>
      <c r="F417" s="77" t="s">
        <v>931</v>
      </c>
      <c r="G417" s="77" t="s">
        <v>4744</v>
      </c>
      <c r="H417" s="77" t="s">
        <v>56</v>
      </c>
      <c r="I417" s="78" t="s">
        <v>4745</v>
      </c>
      <c r="J417" s="77" t="s">
        <v>391</v>
      </c>
      <c r="K417" s="77" t="s">
        <v>934</v>
      </c>
      <c r="L417" s="77" t="s">
        <v>4380</v>
      </c>
      <c r="M417" s="111">
        <v>0</v>
      </c>
      <c r="N417" s="111"/>
      <c r="O417" s="111">
        <v>0</v>
      </c>
      <c r="P417" s="126">
        <v>1</v>
      </c>
      <c r="Q417" s="111">
        <v>0</v>
      </c>
      <c r="R417" s="77" t="s">
        <v>68</v>
      </c>
      <c r="S417" s="77" t="s">
        <v>4737</v>
      </c>
      <c r="T417" s="77" t="s">
        <v>68</v>
      </c>
      <c r="U417" s="80" t="s">
        <v>4746</v>
      </c>
      <c r="V417" s="77" t="s">
        <v>134</v>
      </c>
      <c r="W417" s="77" t="s">
        <v>134</v>
      </c>
    </row>
    <row r="418" spans="1:23" s="48" customFormat="1" ht="75" x14ac:dyDescent="0.25">
      <c r="A418" s="77">
        <v>13102029</v>
      </c>
      <c r="B418" s="77" t="s">
        <v>14</v>
      </c>
      <c r="C418" s="70">
        <v>134</v>
      </c>
      <c r="D418" s="77" t="s">
        <v>214</v>
      </c>
      <c r="E418" s="77" t="s">
        <v>156</v>
      </c>
      <c r="F418" s="77" t="s">
        <v>931</v>
      </c>
      <c r="G418" s="77" t="s">
        <v>4747</v>
      </c>
      <c r="H418" s="77" t="s">
        <v>56</v>
      </c>
      <c r="I418" s="78" t="s">
        <v>4748</v>
      </c>
      <c r="J418" s="77" t="s">
        <v>391</v>
      </c>
      <c r="K418" s="77" t="s">
        <v>934</v>
      </c>
      <c r="L418" s="77" t="s">
        <v>67</v>
      </c>
      <c r="M418" s="111">
        <v>76850</v>
      </c>
      <c r="N418" s="111"/>
      <c r="O418" s="111">
        <v>76850</v>
      </c>
      <c r="P418" s="126">
        <v>1</v>
      </c>
      <c r="Q418" s="111">
        <v>76850</v>
      </c>
      <c r="R418" s="77" t="s">
        <v>68</v>
      </c>
      <c r="S418" s="77" t="s">
        <v>4737</v>
      </c>
      <c r="T418" s="77" t="s">
        <v>68</v>
      </c>
      <c r="U418" s="80" t="s">
        <v>4743</v>
      </c>
      <c r="V418" s="77" t="s">
        <v>134</v>
      </c>
      <c r="W418" s="77" t="s">
        <v>134</v>
      </c>
    </row>
    <row r="419" spans="1:23" s="48" customFormat="1" ht="75" x14ac:dyDescent="0.25">
      <c r="A419" s="77">
        <v>13102029</v>
      </c>
      <c r="B419" s="77" t="s">
        <v>14</v>
      </c>
      <c r="C419" s="70">
        <v>135</v>
      </c>
      <c r="D419" s="77" t="s">
        <v>214</v>
      </c>
      <c r="E419" s="77" t="s">
        <v>156</v>
      </c>
      <c r="F419" s="77" t="s">
        <v>951</v>
      </c>
      <c r="G419" s="77" t="s">
        <v>4749</v>
      </c>
      <c r="H419" s="77" t="s">
        <v>56</v>
      </c>
      <c r="I419" s="78" t="s">
        <v>956</v>
      </c>
      <c r="J419" s="77" t="s">
        <v>955</v>
      </c>
      <c r="K419" s="77" t="s">
        <v>934</v>
      </c>
      <c r="L419" s="77" t="s">
        <v>67</v>
      </c>
      <c r="M419" s="111">
        <v>153700</v>
      </c>
      <c r="N419" s="111"/>
      <c r="O419" s="111">
        <v>153700</v>
      </c>
      <c r="P419" s="126">
        <v>1</v>
      </c>
      <c r="Q419" s="111">
        <v>153700</v>
      </c>
      <c r="R419" s="77" t="s">
        <v>134</v>
      </c>
      <c r="S419" s="77" t="s">
        <v>4737</v>
      </c>
      <c r="T419" s="77" t="s">
        <v>68</v>
      </c>
      <c r="U419" s="80" t="s">
        <v>4750</v>
      </c>
      <c r="V419" s="77" t="s">
        <v>134</v>
      </c>
      <c r="W419" s="77" t="s">
        <v>134</v>
      </c>
    </row>
    <row r="420" spans="1:23" s="48" customFormat="1" ht="60" x14ac:dyDescent="0.25">
      <c r="A420" s="77">
        <v>13102029</v>
      </c>
      <c r="B420" s="77" t="s">
        <v>14</v>
      </c>
      <c r="C420" s="70">
        <v>136</v>
      </c>
      <c r="D420" s="77" t="s">
        <v>214</v>
      </c>
      <c r="E420" s="77" t="s">
        <v>156</v>
      </c>
      <c r="F420" s="77" t="s">
        <v>931</v>
      </c>
      <c r="G420" s="77" t="s">
        <v>957</v>
      </c>
      <c r="H420" s="77" t="s">
        <v>56</v>
      </c>
      <c r="I420" s="78" t="s">
        <v>484</v>
      </c>
      <c r="J420" s="77" t="s">
        <v>955</v>
      </c>
      <c r="K420" s="77" t="s">
        <v>934</v>
      </c>
      <c r="L420" s="77" t="s">
        <v>67</v>
      </c>
      <c r="M420" s="111">
        <v>76850</v>
      </c>
      <c r="N420" s="111"/>
      <c r="O420" s="111">
        <v>76850</v>
      </c>
      <c r="P420" s="126">
        <v>1</v>
      </c>
      <c r="Q420" s="111">
        <v>76850</v>
      </c>
      <c r="R420" s="77" t="s">
        <v>134</v>
      </c>
      <c r="S420" s="77" t="s">
        <v>4737</v>
      </c>
      <c r="T420" s="77" t="s">
        <v>134</v>
      </c>
      <c r="U420" s="80" t="s">
        <v>4679</v>
      </c>
      <c r="V420" s="77" t="s">
        <v>134</v>
      </c>
      <c r="W420" s="77" t="s">
        <v>134</v>
      </c>
    </row>
    <row r="421" spans="1:23" s="48" customFormat="1" ht="60" x14ac:dyDescent="0.25">
      <c r="A421" s="77">
        <v>13102029</v>
      </c>
      <c r="B421" s="77" t="s">
        <v>14</v>
      </c>
      <c r="C421" s="70">
        <v>137</v>
      </c>
      <c r="D421" s="77" t="s">
        <v>214</v>
      </c>
      <c r="E421" s="77" t="s">
        <v>156</v>
      </c>
      <c r="F421" s="77" t="s">
        <v>931</v>
      </c>
      <c r="G421" s="77" t="s">
        <v>958</v>
      </c>
      <c r="H421" s="77" t="s">
        <v>56</v>
      </c>
      <c r="I421" s="78" t="s">
        <v>484</v>
      </c>
      <c r="J421" s="77" t="s">
        <v>955</v>
      </c>
      <c r="K421" s="77" t="s">
        <v>934</v>
      </c>
      <c r="L421" s="77" t="s">
        <v>67</v>
      </c>
      <c r="M421" s="111">
        <v>76850</v>
      </c>
      <c r="N421" s="111"/>
      <c r="O421" s="111">
        <v>76850</v>
      </c>
      <c r="P421" s="126">
        <v>1</v>
      </c>
      <c r="Q421" s="111">
        <v>76850</v>
      </c>
      <c r="R421" s="77" t="s">
        <v>134</v>
      </c>
      <c r="S421" s="77" t="s">
        <v>4737</v>
      </c>
      <c r="T421" s="77" t="s">
        <v>134</v>
      </c>
      <c r="U421" s="80" t="s">
        <v>4679</v>
      </c>
      <c r="V421" s="77" t="s">
        <v>134</v>
      </c>
      <c r="W421" s="77" t="s">
        <v>134</v>
      </c>
    </row>
    <row r="422" spans="1:23" s="48" customFormat="1" ht="45" x14ac:dyDescent="0.25">
      <c r="A422" s="77">
        <v>13102029</v>
      </c>
      <c r="B422" s="77" t="s">
        <v>14</v>
      </c>
      <c r="C422" s="70">
        <v>138</v>
      </c>
      <c r="D422" s="77" t="s">
        <v>214</v>
      </c>
      <c r="E422" s="77" t="s">
        <v>156</v>
      </c>
      <c r="F422" s="77" t="s">
        <v>937</v>
      </c>
      <c r="G422" s="77" t="s">
        <v>959</v>
      </c>
      <c r="H422" s="77" t="s">
        <v>58</v>
      </c>
      <c r="I422" s="78" t="s">
        <v>960</v>
      </c>
      <c r="J422" s="77" t="s">
        <v>391</v>
      </c>
      <c r="K422" s="77" t="s">
        <v>934</v>
      </c>
      <c r="L422" s="77" t="s">
        <v>67</v>
      </c>
      <c r="M422" s="111">
        <v>572276</v>
      </c>
      <c r="N422" s="111"/>
      <c r="O422" s="111">
        <v>572276</v>
      </c>
      <c r="P422" s="126">
        <v>1</v>
      </c>
      <c r="Q422" s="111">
        <v>572276</v>
      </c>
      <c r="R422" s="77" t="s">
        <v>68</v>
      </c>
      <c r="S422" s="77" t="s">
        <v>4737</v>
      </c>
      <c r="T422" s="77" t="s">
        <v>134</v>
      </c>
      <c r="U422" s="80" t="s">
        <v>4679</v>
      </c>
      <c r="V422" s="77" t="s">
        <v>134</v>
      </c>
      <c r="W422" s="77" t="s">
        <v>134</v>
      </c>
    </row>
    <row r="423" spans="1:23" s="48" customFormat="1" ht="45" x14ac:dyDescent="0.25">
      <c r="A423" s="77">
        <v>13102029</v>
      </c>
      <c r="B423" s="77" t="s">
        <v>14</v>
      </c>
      <c r="C423" s="70">
        <v>139</v>
      </c>
      <c r="D423" s="77" t="s">
        <v>214</v>
      </c>
      <c r="E423" s="77" t="s">
        <v>156</v>
      </c>
      <c r="F423" s="77" t="s">
        <v>937</v>
      </c>
      <c r="G423" s="77" t="s">
        <v>961</v>
      </c>
      <c r="H423" s="77" t="s">
        <v>56</v>
      </c>
      <c r="I423" s="78" t="s">
        <v>962</v>
      </c>
      <c r="J423" s="77" t="s">
        <v>963</v>
      </c>
      <c r="K423" s="77" t="s">
        <v>934</v>
      </c>
      <c r="L423" s="77" t="s">
        <v>67</v>
      </c>
      <c r="M423" s="111">
        <v>16139</v>
      </c>
      <c r="N423" s="111"/>
      <c r="O423" s="111">
        <v>16139</v>
      </c>
      <c r="P423" s="126">
        <v>1</v>
      </c>
      <c r="Q423" s="111">
        <v>16139</v>
      </c>
      <c r="R423" s="77" t="s">
        <v>134</v>
      </c>
      <c r="S423" s="77" t="s">
        <v>4737</v>
      </c>
      <c r="T423" s="77" t="s">
        <v>134</v>
      </c>
      <c r="U423" s="80" t="s">
        <v>4679</v>
      </c>
      <c r="V423" s="77" t="s">
        <v>134</v>
      </c>
      <c r="W423" s="77" t="s">
        <v>134</v>
      </c>
    </row>
    <row r="424" spans="1:23" s="48" customFormat="1" ht="120" x14ac:dyDescent="0.25">
      <c r="A424" s="77">
        <v>13102029</v>
      </c>
      <c r="B424" s="77" t="s">
        <v>14</v>
      </c>
      <c r="C424" s="70">
        <v>140</v>
      </c>
      <c r="D424" s="77" t="s">
        <v>214</v>
      </c>
      <c r="E424" s="77" t="s">
        <v>156</v>
      </c>
      <c r="F424" s="77" t="s">
        <v>931</v>
      </c>
      <c r="G424" s="77" t="s">
        <v>964</v>
      </c>
      <c r="H424" s="77" t="s">
        <v>56</v>
      </c>
      <c r="I424" s="78" t="s">
        <v>965</v>
      </c>
      <c r="J424" s="77" t="s">
        <v>966</v>
      </c>
      <c r="K424" s="77" t="s">
        <v>934</v>
      </c>
      <c r="L424" s="77" t="s">
        <v>825</v>
      </c>
      <c r="M424" s="111">
        <v>93598</v>
      </c>
      <c r="N424" s="111"/>
      <c r="O424" s="111">
        <v>93598</v>
      </c>
      <c r="P424" s="126">
        <v>1</v>
      </c>
      <c r="Q424" s="111">
        <v>93598</v>
      </c>
      <c r="R424" s="77" t="s">
        <v>68</v>
      </c>
      <c r="S424" s="77" t="s">
        <v>4737</v>
      </c>
      <c r="T424" s="77" t="s">
        <v>134</v>
      </c>
      <c r="U424" s="80" t="s">
        <v>4679</v>
      </c>
      <c r="V424" s="77" t="s">
        <v>134</v>
      </c>
      <c r="W424" s="77" t="s">
        <v>134</v>
      </c>
    </row>
    <row r="425" spans="1:23" s="48" customFormat="1" ht="210" x14ac:dyDescent="0.25">
      <c r="A425" s="77">
        <v>13102029</v>
      </c>
      <c r="B425" s="77" t="s">
        <v>14</v>
      </c>
      <c r="C425" s="70">
        <v>141</v>
      </c>
      <c r="D425" s="77" t="s">
        <v>214</v>
      </c>
      <c r="E425" s="77" t="s">
        <v>156</v>
      </c>
      <c r="F425" s="77" t="s">
        <v>931</v>
      </c>
      <c r="G425" s="77" t="s">
        <v>967</v>
      </c>
      <c r="H425" s="77" t="s">
        <v>57</v>
      </c>
      <c r="I425" s="78" t="s">
        <v>968</v>
      </c>
      <c r="J425" s="77" t="s">
        <v>969</v>
      </c>
      <c r="K425" s="77" t="s">
        <v>934</v>
      </c>
      <c r="L425" s="77" t="s">
        <v>67</v>
      </c>
      <c r="M425" s="111">
        <v>3707834</v>
      </c>
      <c r="N425" s="111"/>
      <c r="O425" s="111">
        <v>3707834</v>
      </c>
      <c r="P425" s="126">
        <v>1</v>
      </c>
      <c r="Q425" s="111">
        <v>3707834</v>
      </c>
      <c r="R425" s="77" t="s">
        <v>134</v>
      </c>
      <c r="S425" s="77" t="s">
        <v>4737</v>
      </c>
      <c r="T425" s="77" t="s">
        <v>134</v>
      </c>
      <c r="U425" s="80" t="s">
        <v>4679</v>
      </c>
      <c r="V425" s="77" t="s">
        <v>134</v>
      </c>
      <c r="W425" s="77" t="s">
        <v>134</v>
      </c>
    </row>
    <row r="426" spans="1:23" s="48" customFormat="1" ht="60" x14ac:dyDescent="0.25">
      <c r="A426" s="77">
        <v>13102029</v>
      </c>
      <c r="B426" s="77" t="s">
        <v>14</v>
      </c>
      <c r="C426" s="70">
        <v>142</v>
      </c>
      <c r="D426" s="77" t="s">
        <v>214</v>
      </c>
      <c r="E426" s="77" t="s">
        <v>156</v>
      </c>
      <c r="F426" s="77" t="s">
        <v>931</v>
      </c>
      <c r="G426" s="77" t="s">
        <v>970</v>
      </c>
      <c r="H426" s="77" t="s">
        <v>56</v>
      </c>
      <c r="I426" s="78" t="s">
        <v>971</v>
      </c>
      <c r="J426" s="77" t="s">
        <v>391</v>
      </c>
      <c r="K426" s="77" t="s">
        <v>934</v>
      </c>
      <c r="L426" s="77" t="s">
        <v>67</v>
      </c>
      <c r="M426" s="111">
        <v>704458</v>
      </c>
      <c r="N426" s="111"/>
      <c r="O426" s="111">
        <v>704458</v>
      </c>
      <c r="P426" s="126">
        <v>1</v>
      </c>
      <c r="Q426" s="111">
        <v>704458</v>
      </c>
      <c r="R426" s="77" t="s">
        <v>134</v>
      </c>
      <c r="S426" s="77" t="s">
        <v>4737</v>
      </c>
      <c r="T426" s="77" t="s">
        <v>134</v>
      </c>
      <c r="U426" s="80" t="s">
        <v>4679</v>
      </c>
      <c r="V426" s="77" t="s">
        <v>134</v>
      </c>
      <c r="W426" s="77" t="s">
        <v>134</v>
      </c>
    </row>
    <row r="427" spans="1:23" s="48" customFormat="1" ht="90" x14ac:dyDescent="0.25">
      <c r="A427" s="77">
        <v>13102029</v>
      </c>
      <c r="B427" s="77" t="s">
        <v>14</v>
      </c>
      <c r="C427" s="70">
        <v>143</v>
      </c>
      <c r="D427" s="77" t="s">
        <v>214</v>
      </c>
      <c r="E427" s="77" t="s">
        <v>156</v>
      </c>
      <c r="F427" s="77" t="s">
        <v>937</v>
      </c>
      <c r="G427" s="77" t="s">
        <v>972</v>
      </c>
      <c r="H427" s="77" t="s">
        <v>56</v>
      </c>
      <c r="I427" s="78" t="s">
        <v>973</v>
      </c>
      <c r="J427" s="77" t="s">
        <v>391</v>
      </c>
      <c r="K427" s="77" t="s">
        <v>934</v>
      </c>
      <c r="L427" s="77" t="s">
        <v>67</v>
      </c>
      <c r="M427" s="111">
        <v>253093</v>
      </c>
      <c r="N427" s="111"/>
      <c r="O427" s="111">
        <v>253093</v>
      </c>
      <c r="P427" s="126">
        <v>1</v>
      </c>
      <c r="Q427" s="111">
        <v>253093</v>
      </c>
      <c r="R427" s="77" t="s">
        <v>134</v>
      </c>
      <c r="S427" s="77" t="s">
        <v>4737</v>
      </c>
      <c r="T427" s="77" t="s">
        <v>134</v>
      </c>
      <c r="U427" s="80" t="s">
        <v>4679</v>
      </c>
      <c r="V427" s="77" t="s">
        <v>134</v>
      </c>
      <c r="W427" s="77" t="s">
        <v>134</v>
      </c>
    </row>
    <row r="428" spans="1:23" s="48" customFormat="1" ht="60" x14ac:dyDescent="0.25">
      <c r="A428" s="77">
        <v>13102029</v>
      </c>
      <c r="B428" s="77" t="s">
        <v>14</v>
      </c>
      <c r="C428" s="70">
        <v>144</v>
      </c>
      <c r="D428" s="77" t="s">
        <v>214</v>
      </c>
      <c r="E428" s="77" t="s">
        <v>156</v>
      </c>
      <c r="F428" s="77" t="s">
        <v>931</v>
      </c>
      <c r="G428" s="77" t="s">
        <v>974</v>
      </c>
      <c r="H428" s="77" t="s">
        <v>56</v>
      </c>
      <c r="I428" s="78" t="s">
        <v>975</v>
      </c>
      <c r="J428" s="77" t="s">
        <v>391</v>
      </c>
      <c r="K428" s="77" t="s">
        <v>934</v>
      </c>
      <c r="L428" s="77" t="s">
        <v>67</v>
      </c>
      <c r="M428" s="111">
        <v>2017313</v>
      </c>
      <c r="N428" s="111"/>
      <c r="O428" s="111">
        <v>2017313</v>
      </c>
      <c r="P428" s="126">
        <v>1</v>
      </c>
      <c r="Q428" s="111">
        <v>2017313</v>
      </c>
      <c r="R428" s="77" t="s">
        <v>68</v>
      </c>
      <c r="S428" s="77" t="s">
        <v>4737</v>
      </c>
      <c r="T428" s="77" t="s">
        <v>134</v>
      </c>
      <c r="U428" s="80" t="s">
        <v>4679</v>
      </c>
      <c r="V428" s="77" t="s">
        <v>134</v>
      </c>
      <c r="W428" s="77" t="s">
        <v>134</v>
      </c>
    </row>
    <row r="429" spans="1:23" s="48" customFormat="1" ht="60" x14ac:dyDescent="0.25">
      <c r="A429" s="77">
        <v>13102029</v>
      </c>
      <c r="B429" s="77" t="s">
        <v>14</v>
      </c>
      <c r="C429" s="70">
        <v>145</v>
      </c>
      <c r="D429" s="77" t="s">
        <v>214</v>
      </c>
      <c r="E429" s="77" t="s">
        <v>156</v>
      </c>
      <c r="F429" s="77" t="s">
        <v>931</v>
      </c>
      <c r="G429" s="77" t="s">
        <v>976</v>
      </c>
      <c r="H429" s="77" t="s">
        <v>58</v>
      </c>
      <c r="I429" s="78" t="s">
        <v>4751</v>
      </c>
      <c r="J429" s="77" t="s">
        <v>977</v>
      </c>
      <c r="K429" s="77" t="s">
        <v>934</v>
      </c>
      <c r="L429" s="77" t="s">
        <v>67</v>
      </c>
      <c r="M429" s="111">
        <v>2017313</v>
      </c>
      <c r="N429" s="111"/>
      <c r="O429" s="111">
        <v>2017313</v>
      </c>
      <c r="P429" s="126">
        <v>1</v>
      </c>
      <c r="Q429" s="111">
        <v>2017313</v>
      </c>
      <c r="R429" s="77" t="s">
        <v>68</v>
      </c>
      <c r="S429" s="77" t="s">
        <v>4737</v>
      </c>
      <c r="T429" s="77" t="s">
        <v>68</v>
      </c>
      <c r="U429" s="80" t="s">
        <v>4752</v>
      </c>
      <c r="V429" s="77" t="s">
        <v>134</v>
      </c>
      <c r="W429" s="77" t="s">
        <v>134</v>
      </c>
    </row>
    <row r="430" spans="1:23" s="48" customFormat="1" ht="60" x14ac:dyDescent="0.25">
      <c r="A430" s="77">
        <v>13102029</v>
      </c>
      <c r="B430" s="77" t="s">
        <v>14</v>
      </c>
      <c r="C430" s="70">
        <v>146</v>
      </c>
      <c r="D430" s="77" t="s">
        <v>214</v>
      </c>
      <c r="E430" s="77" t="s">
        <v>156</v>
      </c>
      <c r="F430" s="77" t="s">
        <v>931</v>
      </c>
      <c r="G430" s="77" t="s">
        <v>978</v>
      </c>
      <c r="H430" s="77" t="s">
        <v>58</v>
      </c>
      <c r="I430" s="78" t="s">
        <v>4753</v>
      </c>
      <c r="J430" s="77" t="s">
        <v>977</v>
      </c>
      <c r="K430" s="77" t="s">
        <v>934</v>
      </c>
      <c r="L430" s="77" t="s">
        <v>67</v>
      </c>
      <c r="M430" s="111">
        <v>1393035</v>
      </c>
      <c r="N430" s="111"/>
      <c r="O430" s="111">
        <v>1393035</v>
      </c>
      <c r="P430" s="126">
        <v>1</v>
      </c>
      <c r="Q430" s="111">
        <v>1393035</v>
      </c>
      <c r="R430" s="77" t="s">
        <v>68</v>
      </c>
      <c r="S430" s="77" t="s">
        <v>4737</v>
      </c>
      <c r="T430" s="77" t="s">
        <v>68</v>
      </c>
      <c r="U430" s="80" t="s">
        <v>4754</v>
      </c>
      <c r="V430" s="77" t="s">
        <v>134</v>
      </c>
      <c r="W430" s="77" t="s">
        <v>134</v>
      </c>
    </row>
    <row r="431" spans="1:23" s="48" customFormat="1" ht="45" x14ac:dyDescent="0.25">
      <c r="A431" s="77">
        <v>13102029</v>
      </c>
      <c r="B431" s="77" t="s">
        <v>14</v>
      </c>
      <c r="C431" s="70">
        <v>147</v>
      </c>
      <c r="D431" s="77" t="s">
        <v>214</v>
      </c>
      <c r="E431" s="77" t="s">
        <v>156</v>
      </c>
      <c r="F431" s="77" t="s">
        <v>937</v>
      </c>
      <c r="G431" s="77" t="s">
        <v>979</v>
      </c>
      <c r="H431" s="77" t="s">
        <v>58</v>
      </c>
      <c r="I431" s="78" t="s">
        <v>4755</v>
      </c>
      <c r="J431" s="77" t="s">
        <v>977</v>
      </c>
      <c r="K431" s="77" t="s">
        <v>934</v>
      </c>
      <c r="L431" s="77" t="s">
        <v>67</v>
      </c>
      <c r="M431" s="111">
        <v>912722</v>
      </c>
      <c r="N431" s="111"/>
      <c r="O431" s="111">
        <v>912722</v>
      </c>
      <c r="P431" s="126">
        <v>1</v>
      </c>
      <c r="Q431" s="111">
        <v>912722</v>
      </c>
      <c r="R431" s="77" t="s">
        <v>68</v>
      </c>
      <c r="S431" s="77" t="s">
        <v>4737</v>
      </c>
      <c r="T431" s="77" t="s">
        <v>68</v>
      </c>
      <c r="U431" s="80" t="s">
        <v>4756</v>
      </c>
      <c r="V431" s="77" t="s">
        <v>134</v>
      </c>
      <c r="W431" s="77" t="s">
        <v>134</v>
      </c>
    </row>
    <row r="432" spans="1:23" s="48" customFormat="1" ht="60" x14ac:dyDescent="0.25">
      <c r="A432" s="77">
        <v>13102029</v>
      </c>
      <c r="B432" s="77" t="s">
        <v>14</v>
      </c>
      <c r="C432" s="70">
        <v>148</v>
      </c>
      <c r="D432" s="77" t="s">
        <v>214</v>
      </c>
      <c r="E432" s="77" t="s">
        <v>156</v>
      </c>
      <c r="F432" s="77" t="s">
        <v>931</v>
      </c>
      <c r="G432" s="77" t="s">
        <v>980</v>
      </c>
      <c r="H432" s="77" t="s">
        <v>56</v>
      </c>
      <c r="I432" s="78" t="s">
        <v>981</v>
      </c>
      <c r="J432" s="77" t="s">
        <v>982</v>
      </c>
      <c r="K432" s="77" t="s">
        <v>934</v>
      </c>
      <c r="L432" s="77" t="s">
        <v>825</v>
      </c>
      <c r="M432" s="111">
        <v>68876</v>
      </c>
      <c r="N432" s="111"/>
      <c r="O432" s="111">
        <v>68876</v>
      </c>
      <c r="P432" s="126">
        <v>1</v>
      </c>
      <c r="Q432" s="111">
        <v>68876</v>
      </c>
      <c r="R432" s="77" t="s">
        <v>134</v>
      </c>
      <c r="S432" s="77" t="s">
        <v>4737</v>
      </c>
      <c r="T432" s="77" t="s">
        <v>134</v>
      </c>
      <c r="U432" s="80" t="s">
        <v>4679</v>
      </c>
      <c r="V432" s="77" t="s">
        <v>134</v>
      </c>
      <c r="W432" s="77" t="s">
        <v>134</v>
      </c>
    </row>
    <row r="433" spans="1:23" s="48" customFormat="1" ht="45" x14ac:dyDescent="0.25">
      <c r="A433" s="77">
        <v>13102029</v>
      </c>
      <c r="B433" s="77" t="s">
        <v>14</v>
      </c>
      <c r="C433" s="70">
        <v>149</v>
      </c>
      <c r="D433" s="77" t="s">
        <v>214</v>
      </c>
      <c r="E433" s="77" t="s">
        <v>156</v>
      </c>
      <c r="F433" s="77" t="s">
        <v>937</v>
      </c>
      <c r="G433" s="77" t="s">
        <v>983</v>
      </c>
      <c r="H433" s="77" t="s">
        <v>56</v>
      </c>
      <c r="I433" s="78" t="s">
        <v>728</v>
      </c>
      <c r="J433" s="77" t="s">
        <v>391</v>
      </c>
      <c r="K433" s="77" t="s">
        <v>934</v>
      </c>
      <c r="L433" s="77" t="s">
        <v>825</v>
      </c>
      <c r="M433" s="111">
        <v>51233</v>
      </c>
      <c r="N433" s="111"/>
      <c r="O433" s="111">
        <v>51233</v>
      </c>
      <c r="P433" s="126">
        <v>1</v>
      </c>
      <c r="Q433" s="111">
        <v>51233</v>
      </c>
      <c r="R433" s="77" t="s">
        <v>134</v>
      </c>
      <c r="S433" s="77" t="s">
        <v>4737</v>
      </c>
      <c r="T433" s="77" t="s">
        <v>68</v>
      </c>
      <c r="U433" s="80" t="s">
        <v>4757</v>
      </c>
      <c r="V433" s="77" t="s">
        <v>134</v>
      </c>
      <c r="W433" s="77" t="s">
        <v>134</v>
      </c>
    </row>
    <row r="434" spans="1:23" s="48" customFormat="1" ht="45" x14ac:dyDescent="0.25">
      <c r="A434" s="77">
        <v>13102029</v>
      </c>
      <c r="B434" s="77" t="s">
        <v>14</v>
      </c>
      <c r="C434" s="70">
        <v>150</v>
      </c>
      <c r="D434" s="77" t="s">
        <v>214</v>
      </c>
      <c r="E434" s="77" t="s">
        <v>156</v>
      </c>
      <c r="F434" s="77" t="s">
        <v>937</v>
      </c>
      <c r="G434" s="77" t="s">
        <v>984</v>
      </c>
      <c r="H434" s="77" t="s">
        <v>56</v>
      </c>
      <c r="I434" s="78" t="s">
        <v>939</v>
      </c>
      <c r="J434" s="77" t="s">
        <v>391</v>
      </c>
      <c r="K434" s="77" t="s">
        <v>934</v>
      </c>
      <c r="L434" s="77" t="s">
        <v>67</v>
      </c>
      <c r="M434" s="111">
        <v>34459</v>
      </c>
      <c r="N434" s="111"/>
      <c r="O434" s="111">
        <v>34459</v>
      </c>
      <c r="P434" s="126">
        <v>1</v>
      </c>
      <c r="Q434" s="111">
        <v>34459</v>
      </c>
      <c r="R434" s="77" t="s">
        <v>134</v>
      </c>
      <c r="S434" s="77" t="s">
        <v>4737</v>
      </c>
      <c r="T434" s="77" t="s">
        <v>68</v>
      </c>
      <c r="U434" s="80" t="s">
        <v>4758</v>
      </c>
      <c r="V434" s="77" t="s">
        <v>134</v>
      </c>
      <c r="W434" s="77" t="s">
        <v>134</v>
      </c>
    </row>
    <row r="435" spans="1:23" s="48" customFormat="1" ht="90" x14ac:dyDescent="0.25">
      <c r="A435" s="77">
        <v>13102029</v>
      </c>
      <c r="B435" s="77" t="s">
        <v>14</v>
      </c>
      <c r="C435" s="70">
        <v>151</v>
      </c>
      <c r="D435" s="77" t="s">
        <v>214</v>
      </c>
      <c r="E435" s="77" t="s">
        <v>156</v>
      </c>
      <c r="F435" s="77" t="s">
        <v>951</v>
      </c>
      <c r="G435" s="77" t="s">
        <v>985</v>
      </c>
      <c r="H435" s="77" t="s">
        <v>56</v>
      </c>
      <c r="I435" s="78" t="s">
        <v>720</v>
      </c>
      <c r="J435" s="77" t="s">
        <v>873</v>
      </c>
      <c r="K435" s="77" t="s">
        <v>934</v>
      </c>
      <c r="L435" s="77" t="s">
        <v>67</v>
      </c>
      <c r="M435" s="111">
        <v>68723</v>
      </c>
      <c r="N435" s="111"/>
      <c r="O435" s="111">
        <v>68723</v>
      </c>
      <c r="P435" s="126">
        <v>1</v>
      </c>
      <c r="Q435" s="111">
        <v>68723</v>
      </c>
      <c r="R435" s="77" t="s">
        <v>134</v>
      </c>
      <c r="S435" s="77" t="s">
        <v>4724</v>
      </c>
      <c r="T435" s="77" t="s">
        <v>134</v>
      </c>
      <c r="U435" s="80" t="s">
        <v>4679</v>
      </c>
      <c r="V435" s="77" t="s">
        <v>134</v>
      </c>
      <c r="W435" s="77" t="s">
        <v>134</v>
      </c>
    </row>
    <row r="436" spans="1:23" s="48" customFormat="1" ht="75" x14ac:dyDescent="0.25">
      <c r="A436" s="77">
        <v>13102029</v>
      </c>
      <c r="B436" s="77" t="s">
        <v>14</v>
      </c>
      <c r="C436" s="70">
        <v>152</v>
      </c>
      <c r="D436" s="77" t="s">
        <v>214</v>
      </c>
      <c r="E436" s="77" t="s">
        <v>156</v>
      </c>
      <c r="F436" s="77" t="s">
        <v>951</v>
      </c>
      <c r="G436" s="77" t="s">
        <v>986</v>
      </c>
      <c r="H436" s="77" t="s">
        <v>56</v>
      </c>
      <c r="I436" s="78" t="s">
        <v>987</v>
      </c>
      <c r="J436" s="77" t="s">
        <v>391</v>
      </c>
      <c r="K436" s="77" t="s">
        <v>934</v>
      </c>
      <c r="L436" s="77" t="s">
        <v>67</v>
      </c>
      <c r="M436" s="111">
        <v>18444</v>
      </c>
      <c r="N436" s="111"/>
      <c r="O436" s="111">
        <v>18444</v>
      </c>
      <c r="P436" s="126">
        <v>1</v>
      </c>
      <c r="Q436" s="111">
        <v>18444</v>
      </c>
      <c r="R436" s="77" t="s">
        <v>134</v>
      </c>
      <c r="S436" s="77" t="s">
        <v>4737</v>
      </c>
      <c r="T436" s="77" t="s">
        <v>134</v>
      </c>
      <c r="U436" s="80" t="s">
        <v>4679</v>
      </c>
      <c r="V436" s="77" t="s">
        <v>134</v>
      </c>
      <c r="W436" s="77" t="s">
        <v>134</v>
      </c>
    </row>
    <row r="437" spans="1:23" s="48" customFormat="1" ht="60" x14ac:dyDescent="0.25">
      <c r="A437" s="77">
        <v>13102029</v>
      </c>
      <c r="B437" s="77" t="s">
        <v>14</v>
      </c>
      <c r="C437" s="70">
        <v>153</v>
      </c>
      <c r="D437" s="77" t="s">
        <v>214</v>
      </c>
      <c r="E437" s="77" t="s">
        <v>156</v>
      </c>
      <c r="F437" s="77" t="s">
        <v>931</v>
      </c>
      <c r="G437" s="77" t="s">
        <v>4759</v>
      </c>
      <c r="H437" s="77" t="s">
        <v>56</v>
      </c>
      <c r="I437" s="78" t="s">
        <v>823</v>
      </c>
      <c r="J437" s="77" t="s">
        <v>988</v>
      </c>
      <c r="K437" s="77" t="s">
        <v>934</v>
      </c>
      <c r="L437" s="77" t="s">
        <v>67</v>
      </c>
      <c r="M437" s="111">
        <v>128083</v>
      </c>
      <c r="N437" s="111"/>
      <c r="O437" s="111">
        <v>128083</v>
      </c>
      <c r="P437" s="126">
        <v>1</v>
      </c>
      <c r="Q437" s="111">
        <v>128083</v>
      </c>
      <c r="R437" s="77" t="s">
        <v>68</v>
      </c>
      <c r="S437" s="77" t="s">
        <v>4737</v>
      </c>
      <c r="T437" s="77" t="s">
        <v>68</v>
      </c>
      <c r="U437" s="80" t="s">
        <v>4760</v>
      </c>
      <c r="V437" s="77" t="s">
        <v>134</v>
      </c>
      <c r="W437" s="77" t="s">
        <v>134</v>
      </c>
    </row>
    <row r="438" spans="1:23" s="48" customFormat="1" ht="60" x14ac:dyDescent="0.25">
      <c r="A438" s="77">
        <v>13102029</v>
      </c>
      <c r="B438" s="77" t="s">
        <v>14</v>
      </c>
      <c r="C438" s="70">
        <v>154</v>
      </c>
      <c r="D438" s="77" t="s">
        <v>214</v>
      </c>
      <c r="E438" s="77" t="s">
        <v>156</v>
      </c>
      <c r="F438" s="77" t="s">
        <v>937</v>
      </c>
      <c r="G438" s="77" t="s">
        <v>989</v>
      </c>
      <c r="H438" s="77" t="s">
        <v>57</v>
      </c>
      <c r="I438" s="78" t="s">
        <v>990</v>
      </c>
      <c r="J438" s="77" t="s">
        <v>991</v>
      </c>
      <c r="K438" s="77" t="s">
        <v>934</v>
      </c>
      <c r="L438" s="77" t="s">
        <v>67</v>
      </c>
      <c r="M438" s="111">
        <v>1104847</v>
      </c>
      <c r="N438" s="111"/>
      <c r="O438" s="111">
        <v>1104847</v>
      </c>
      <c r="P438" s="126">
        <v>1</v>
      </c>
      <c r="Q438" s="111">
        <v>1104847</v>
      </c>
      <c r="R438" s="77" t="s">
        <v>134</v>
      </c>
      <c r="S438" s="77" t="s">
        <v>4737</v>
      </c>
      <c r="T438" s="77" t="s">
        <v>134</v>
      </c>
      <c r="U438" s="80" t="s">
        <v>4679</v>
      </c>
      <c r="V438" s="77" t="s">
        <v>134</v>
      </c>
      <c r="W438" s="77" t="s">
        <v>134</v>
      </c>
    </row>
    <row r="439" spans="1:23" s="48" customFormat="1" ht="105" x14ac:dyDescent="0.25">
      <c r="A439" s="77">
        <v>13102029</v>
      </c>
      <c r="B439" s="77" t="s">
        <v>14</v>
      </c>
      <c r="C439" s="70">
        <v>155</v>
      </c>
      <c r="D439" s="77" t="s">
        <v>214</v>
      </c>
      <c r="E439" s="77" t="s">
        <v>156</v>
      </c>
      <c r="F439" s="77" t="s">
        <v>931</v>
      </c>
      <c r="G439" s="77" t="s">
        <v>992</v>
      </c>
      <c r="H439" s="77" t="s">
        <v>57</v>
      </c>
      <c r="I439" s="78" t="s">
        <v>4761</v>
      </c>
      <c r="J439" s="77" t="s">
        <v>993</v>
      </c>
      <c r="K439" s="77" t="s">
        <v>934</v>
      </c>
      <c r="L439" s="77" t="s">
        <v>825</v>
      </c>
      <c r="M439" s="111">
        <v>1300868</v>
      </c>
      <c r="N439" s="111"/>
      <c r="O439" s="111">
        <v>1300868</v>
      </c>
      <c r="P439" s="126">
        <v>1</v>
      </c>
      <c r="Q439" s="111">
        <v>1300868</v>
      </c>
      <c r="R439" s="77" t="s">
        <v>134</v>
      </c>
      <c r="S439" s="77" t="s">
        <v>4737</v>
      </c>
      <c r="T439" s="77" t="s">
        <v>134</v>
      </c>
      <c r="U439" s="80" t="s">
        <v>4679</v>
      </c>
      <c r="V439" s="77" t="s">
        <v>134</v>
      </c>
      <c r="W439" s="77" t="s">
        <v>134</v>
      </c>
    </row>
    <row r="440" spans="1:23" s="48" customFormat="1" ht="60" x14ac:dyDescent="0.25">
      <c r="A440" s="77">
        <v>13102029</v>
      </c>
      <c r="B440" s="77" t="s">
        <v>14</v>
      </c>
      <c r="C440" s="70">
        <v>156</v>
      </c>
      <c r="D440" s="77" t="s">
        <v>214</v>
      </c>
      <c r="E440" s="77" t="s">
        <v>156</v>
      </c>
      <c r="F440" s="77" t="s">
        <v>931</v>
      </c>
      <c r="G440" s="77" t="s">
        <v>994</v>
      </c>
      <c r="H440" s="77" t="s">
        <v>57</v>
      </c>
      <c r="I440" s="78" t="s">
        <v>995</v>
      </c>
      <c r="J440" s="77" t="s">
        <v>391</v>
      </c>
      <c r="K440" s="77" t="s">
        <v>934</v>
      </c>
      <c r="L440" s="77" t="s">
        <v>67</v>
      </c>
      <c r="M440" s="111">
        <v>4173981</v>
      </c>
      <c r="N440" s="111"/>
      <c r="O440" s="111">
        <v>4173981</v>
      </c>
      <c r="P440" s="126">
        <v>1</v>
      </c>
      <c r="Q440" s="111">
        <v>4173981</v>
      </c>
      <c r="R440" s="77" t="s">
        <v>68</v>
      </c>
      <c r="S440" s="77" t="s">
        <v>4737</v>
      </c>
      <c r="T440" s="77" t="s">
        <v>134</v>
      </c>
      <c r="U440" s="80" t="s">
        <v>4679</v>
      </c>
      <c r="V440" s="77" t="s">
        <v>134</v>
      </c>
      <c r="W440" s="77" t="s">
        <v>134</v>
      </c>
    </row>
    <row r="441" spans="1:23" s="48" customFormat="1" ht="60" x14ac:dyDescent="0.25">
      <c r="A441" s="77">
        <v>13102029</v>
      </c>
      <c r="B441" s="77" t="s">
        <v>14</v>
      </c>
      <c r="C441" s="70">
        <v>157</v>
      </c>
      <c r="D441" s="77" t="s">
        <v>214</v>
      </c>
      <c r="E441" s="77" t="s">
        <v>156</v>
      </c>
      <c r="F441" s="77" t="s">
        <v>931</v>
      </c>
      <c r="G441" s="77" t="s">
        <v>996</v>
      </c>
      <c r="H441" s="77" t="s">
        <v>57</v>
      </c>
      <c r="I441" s="78" t="s">
        <v>997</v>
      </c>
      <c r="J441" s="77" t="s">
        <v>391</v>
      </c>
      <c r="K441" s="77" t="s">
        <v>934</v>
      </c>
      <c r="L441" s="77" t="s">
        <v>4380</v>
      </c>
      <c r="M441" s="111">
        <v>0</v>
      </c>
      <c r="N441" s="111"/>
      <c r="O441" s="111">
        <v>0</v>
      </c>
      <c r="P441" s="126">
        <v>1</v>
      </c>
      <c r="Q441" s="111">
        <v>0</v>
      </c>
      <c r="R441" s="77" t="s">
        <v>134</v>
      </c>
      <c r="S441" s="77" t="s">
        <v>4737</v>
      </c>
      <c r="T441" s="77" t="s">
        <v>68</v>
      </c>
      <c r="U441" s="80" t="s">
        <v>4725</v>
      </c>
      <c r="V441" s="77" t="s">
        <v>134</v>
      </c>
      <c r="W441" s="77" t="s">
        <v>134</v>
      </c>
    </row>
    <row r="442" spans="1:23" s="48" customFormat="1" ht="60" x14ac:dyDescent="0.25">
      <c r="A442" s="77">
        <v>13102029</v>
      </c>
      <c r="B442" s="77" t="s">
        <v>14</v>
      </c>
      <c r="C442" s="70">
        <v>158</v>
      </c>
      <c r="D442" s="77" t="s">
        <v>214</v>
      </c>
      <c r="E442" s="77" t="s">
        <v>156</v>
      </c>
      <c r="F442" s="77" t="s">
        <v>931</v>
      </c>
      <c r="G442" s="77" t="s">
        <v>892</v>
      </c>
      <c r="H442" s="77" t="s">
        <v>58</v>
      </c>
      <c r="I442" s="78" t="s">
        <v>998</v>
      </c>
      <c r="J442" s="77" t="s">
        <v>391</v>
      </c>
      <c r="K442" s="77" t="s">
        <v>934</v>
      </c>
      <c r="L442" s="77" t="s">
        <v>67</v>
      </c>
      <c r="M442" s="111">
        <v>3522292</v>
      </c>
      <c r="N442" s="111"/>
      <c r="O442" s="111">
        <v>3522292</v>
      </c>
      <c r="P442" s="126">
        <v>1</v>
      </c>
      <c r="Q442" s="111">
        <v>3522292</v>
      </c>
      <c r="R442" s="77" t="s">
        <v>68</v>
      </c>
      <c r="S442" s="77" t="s">
        <v>4737</v>
      </c>
      <c r="T442" s="77" t="s">
        <v>134</v>
      </c>
      <c r="U442" s="80" t="s">
        <v>4679</v>
      </c>
      <c r="V442" s="77" t="s">
        <v>134</v>
      </c>
      <c r="W442" s="77" t="s">
        <v>134</v>
      </c>
    </row>
    <row r="443" spans="1:23" s="48" customFormat="1" ht="45" x14ac:dyDescent="0.25">
      <c r="A443" s="77">
        <v>13102029</v>
      </c>
      <c r="B443" s="77" t="s">
        <v>14</v>
      </c>
      <c r="C443" s="70">
        <v>159</v>
      </c>
      <c r="D443" s="77" t="s">
        <v>214</v>
      </c>
      <c r="E443" s="77" t="s">
        <v>156</v>
      </c>
      <c r="F443" s="77" t="s">
        <v>937</v>
      </c>
      <c r="G443" s="77" t="s">
        <v>999</v>
      </c>
      <c r="H443" s="77" t="s">
        <v>58</v>
      </c>
      <c r="I443" s="78" t="s">
        <v>1000</v>
      </c>
      <c r="J443" s="77" t="s">
        <v>391</v>
      </c>
      <c r="K443" s="77" t="s">
        <v>934</v>
      </c>
      <c r="L443" s="77" t="s">
        <v>67</v>
      </c>
      <c r="M443" s="111">
        <v>201859</v>
      </c>
      <c r="N443" s="111"/>
      <c r="O443" s="111">
        <v>201859</v>
      </c>
      <c r="P443" s="126">
        <v>1</v>
      </c>
      <c r="Q443" s="111">
        <v>201859</v>
      </c>
      <c r="R443" s="77" t="s">
        <v>134</v>
      </c>
      <c r="S443" s="77" t="s">
        <v>4737</v>
      </c>
      <c r="T443" s="77" t="s">
        <v>134</v>
      </c>
      <c r="U443" s="80" t="s">
        <v>4679</v>
      </c>
      <c r="V443" s="77" t="s">
        <v>134</v>
      </c>
      <c r="W443" s="77" t="s">
        <v>134</v>
      </c>
    </row>
    <row r="444" spans="1:23" s="48" customFormat="1" ht="45" x14ac:dyDescent="0.25">
      <c r="A444" s="77">
        <v>13102029</v>
      </c>
      <c r="B444" s="77" t="s">
        <v>14</v>
      </c>
      <c r="C444" s="70">
        <v>160</v>
      </c>
      <c r="D444" s="77" t="s">
        <v>214</v>
      </c>
      <c r="E444" s="77" t="s">
        <v>156</v>
      </c>
      <c r="F444" s="77" t="s">
        <v>937</v>
      </c>
      <c r="G444" s="77" t="s">
        <v>1001</v>
      </c>
      <c r="H444" s="77" t="s">
        <v>58</v>
      </c>
      <c r="I444" s="78" t="s">
        <v>1002</v>
      </c>
      <c r="J444" s="77" t="s">
        <v>391</v>
      </c>
      <c r="K444" s="77" t="s">
        <v>934</v>
      </c>
      <c r="L444" s="77" t="s">
        <v>67</v>
      </c>
      <c r="M444" s="111">
        <v>148064</v>
      </c>
      <c r="N444" s="111"/>
      <c r="O444" s="111">
        <v>148064</v>
      </c>
      <c r="P444" s="126">
        <v>1</v>
      </c>
      <c r="Q444" s="111">
        <v>148064</v>
      </c>
      <c r="R444" s="77" t="s">
        <v>134</v>
      </c>
      <c r="S444" s="77" t="s">
        <v>4737</v>
      </c>
      <c r="T444" s="77" t="s">
        <v>134</v>
      </c>
      <c r="U444" s="80" t="s">
        <v>4679</v>
      </c>
      <c r="V444" s="77" t="s">
        <v>134</v>
      </c>
      <c r="W444" s="77" t="s">
        <v>134</v>
      </c>
    </row>
    <row r="445" spans="1:23" s="48" customFormat="1" ht="45" x14ac:dyDescent="0.25">
      <c r="A445" s="77">
        <v>13102029</v>
      </c>
      <c r="B445" s="77" t="s">
        <v>14</v>
      </c>
      <c r="C445" s="70">
        <v>161</v>
      </c>
      <c r="D445" s="77" t="s">
        <v>214</v>
      </c>
      <c r="E445" s="77" t="s">
        <v>156</v>
      </c>
      <c r="F445" s="77" t="s">
        <v>937</v>
      </c>
      <c r="G445" s="77" t="s">
        <v>1003</v>
      </c>
      <c r="H445" s="77" t="s">
        <v>58</v>
      </c>
      <c r="I445" s="78" t="s">
        <v>1004</v>
      </c>
      <c r="J445" s="77" t="s">
        <v>391</v>
      </c>
      <c r="K445" s="77" t="s">
        <v>934</v>
      </c>
      <c r="L445" s="77" t="s">
        <v>67</v>
      </c>
      <c r="M445" s="111">
        <v>320208</v>
      </c>
      <c r="N445" s="111"/>
      <c r="O445" s="111">
        <v>320208</v>
      </c>
      <c r="P445" s="126">
        <v>1</v>
      </c>
      <c r="Q445" s="111">
        <v>320208</v>
      </c>
      <c r="R445" s="77" t="s">
        <v>134</v>
      </c>
      <c r="S445" s="77" t="s">
        <v>4737</v>
      </c>
      <c r="T445" s="77" t="s">
        <v>134</v>
      </c>
      <c r="U445" s="80" t="s">
        <v>4679</v>
      </c>
      <c r="V445" s="77" t="s">
        <v>134</v>
      </c>
      <c r="W445" s="77" t="s">
        <v>134</v>
      </c>
    </row>
    <row r="446" spans="1:23" s="48" customFormat="1" ht="60" x14ac:dyDescent="0.25">
      <c r="A446" s="77">
        <v>13102029</v>
      </c>
      <c r="B446" s="77" t="s">
        <v>14</v>
      </c>
      <c r="C446" s="70">
        <v>162</v>
      </c>
      <c r="D446" s="77" t="s">
        <v>214</v>
      </c>
      <c r="E446" s="77" t="s">
        <v>156</v>
      </c>
      <c r="F446" s="77" t="s">
        <v>931</v>
      </c>
      <c r="G446" s="77" t="s">
        <v>1005</v>
      </c>
      <c r="H446" s="77" t="s">
        <v>58</v>
      </c>
      <c r="I446" s="78" t="s">
        <v>1006</v>
      </c>
      <c r="J446" s="77" t="s">
        <v>391</v>
      </c>
      <c r="K446" s="77" t="s">
        <v>934</v>
      </c>
      <c r="L446" s="77" t="s">
        <v>67</v>
      </c>
      <c r="M446" s="111">
        <v>2881876</v>
      </c>
      <c r="N446" s="111"/>
      <c r="O446" s="111">
        <v>2881876</v>
      </c>
      <c r="P446" s="126">
        <v>1</v>
      </c>
      <c r="Q446" s="111">
        <v>2881876</v>
      </c>
      <c r="R446" s="77" t="s">
        <v>68</v>
      </c>
      <c r="S446" s="77" t="s">
        <v>4737</v>
      </c>
      <c r="T446" s="77" t="s">
        <v>134</v>
      </c>
      <c r="U446" s="80" t="s">
        <v>4679</v>
      </c>
      <c r="V446" s="77" t="s">
        <v>134</v>
      </c>
      <c r="W446" s="77" t="s">
        <v>134</v>
      </c>
    </row>
    <row r="447" spans="1:23" s="48" customFormat="1" ht="60" x14ac:dyDescent="0.25">
      <c r="A447" s="77">
        <v>13102029</v>
      </c>
      <c r="B447" s="77" t="s">
        <v>14</v>
      </c>
      <c r="C447" s="70">
        <v>163</v>
      </c>
      <c r="D447" s="77" t="s">
        <v>214</v>
      </c>
      <c r="E447" s="77" t="s">
        <v>156</v>
      </c>
      <c r="F447" s="77" t="s">
        <v>931</v>
      </c>
      <c r="G447" s="77" t="s">
        <v>1007</v>
      </c>
      <c r="H447" s="77" t="s">
        <v>58</v>
      </c>
      <c r="I447" s="78" t="s">
        <v>1008</v>
      </c>
      <c r="J447" s="77" t="s">
        <v>391</v>
      </c>
      <c r="K447" s="77" t="s">
        <v>934</v>
      </c>
      <c r="L447" s="77" t="s">
        <v>67</v>
      </c>
      <c r="M447" s="111">
        <v>768500</v>
      </c>
      <c r="N447" s="111"/>
      <c r="O447" s="111">
        <v>768500</v>
      </c>
      <c r="P447" s="126">
        <v>1</v>
      </c>
      <c r="Q447" s="111">
        <v>768500</v>
      </c>
      <c r="R447" s="77" t="s">
        <v>134</v>
      </c>
      <c r="S447" s="77" t="s">
        <v>4737</v>
      </c>
      <c r="T447" s="77" t="s">
        <v>134</v>
      </c>
      <c r="U447" s="80" t="s">
        <v>4679</v>
      </c>
      <c r="V447" s="77" t="s">
        <v>134</v>
      </c>
      <c r="W447" s="77" t="s">
        <v>134</v>
      </c>
    </row>
    <row r="448" spans="1:23" s="48" customFormat="1" ht="60" x14ac:dyDescent="0.25">
      <c r="A448" s="77">
        <v>13102029</v>
      </c>
      <c r="B448" s="77" t="s">
        <v>14</v>
      </c>
      <c r="C448" s="70">
        <v>164</v>
      </c>
      <c r="D448" s="77" t="s">
        <v>214</v>
      </c>
      <c r="E448" s="77" t="s">
        <v>156</v>
      </c>
      <c r="F448" s="77" t="s">
        <v>931</v>
      </c>
      <c r="G448" s="77" t="s">
        <v>1009</v>
      </c>
      <c r="H448" s="77" t="s">
        <v>58</v>
      </c>
      <c r="I448" s="78" t="s">
        <v>1010</v>
      </c>
      <c r="J448" s="77" t="s">
        <v>391</v>
      </c>
      <c r="K448" s="77" t="s">
        <v>934</v>
      </c>
      <c r="L448" s="77" t="s">
        <v>67</v>
      </c>
      <c r="M448" s="111">
        <v>3035576</v>
      </c>
      <c r="N448" s="111"/>
      <c r="O448" s="111">
        <v>3035576</v>
      </c>
      <c r="P448" s="126">
        <v>1</v>
      </c>
      <c r="Q448" s="111">
        <v>3035576</v>
      </c>
      <c r="R448" s="77" t="s">
        <v>134</v>
      </c>
      <c r="S448" s="77" t="s">
        <v>4737</v>
      </c>
      <c r="T448" s="77" t="s">
        <v>134</v>
      </c>
      <c r="U448" s="80" t="s">
        <v>4679</v>
      </c>
      <c r="V448" s="77" t="s">
        <v>134</v>
      </c>
      <c r="W448" s="77" t="s">
        <v>134</v>
      </c>
    </row>
    <row r="449" spans="1:23" s="48" customFormat="1" ht="45" x14ac:dyDescent="0.25">
      <c r="A449" s="77">
        <v>13102029</v>
      </c>
      <c r="B449" s="77" t="s">
        <v>14</v>
      </c>
      <c r="C449" s="70">
        <v>165</v>
      </c>
      <c r="D449" s="77" t="s">
        <v>214</v>
      </c>
      <c r="E449" s="77" t="s">
        <v>156</v>
      </c>
      <c r="F449" s="77" t="s">
        <v>937</v>
      </c>
      <c r="G449" s="77" t="s">
        <v>1011</v>
      </c>
      <c r="H449" s="77" t="s">
        <v>58</v>
      </c>
      <c r="I449" s="78" t="s">
        <v>1012</v>
      </c>
      <c r="J449" s="77" t="s">
        <v>391</v>
      </c>
      <c r="K449" s="77" t="s">
        <v>934</v>
      </c>
      <c r="L449" s="77" t="s">
        <v>67</v>
      </c>
      <c r="M449" s="111">
        <v>602248</v>
      </c>
      <c r="N449" s="111"/>
      <c r="O449" s="111">
        <v>602248</v>
      </c>
      <c r="P449" s="126">
        <v>1</v>
      </c>
      <c r="Q449" s="111">
        <v>602248</v>
      </c>
      <c r="R449" s="77" t="s">
        <v>134</v>
      </c>
      <c r="S449" s="77" t="s">
        <v>4737</v>
      </c>
      <c r="T449" s="77" t="s">
        <v>134</v>
      </c>
      <c r="U449" s="80" t="s">
        <v>4679</v>
      </c>
      <c r="V449" s="77" t="s">
        <v>134</v>
      </c>
      <c r="W449" s="77" t="s">
        <v>134</v>
      </c>
    </row>
    <row r="450" spans="1:23" s="48" customFormat="1" ht="45" x14ac:dyDescent="0.25">
      <c r="A450" s="77">
        <v>13102029</v>
      </c>
      <c r="B450" s="77" t="s">
        <v>14</v>
      </c>
      <c r="C450" s="70">
        <v>166</v>
      </c>
      <c r="D450" s="77" t="s">
        <v>214</v>
      </c>
      <c r="E450" s="77" t="s">
        <v>156</v>
      </c>
      <c r="F450" s="77" t="s">
        <v>937</v>
      </c>
      <c r="G450" s="77" t="s">
        <v>1013</v>
      </c>
      <c r="H450" s="77" t="s">
        <v>58</v>
      </c>
      <c r="I450" s="78" t="s">
        <v>1014</v>
      </c>
      <c r="J450" s="77" t="s">
        <v>391</v>
      </c>
      <c r="K450" s="77" t="s">
        <v>934</v>
      </c>
      <c r="L450" s="77" t="s">
        <v>67</v>
      </c>
      <c r="M450" s="111">
        <v>528472</v>
      </c>
      <c r="N450" s="111"/>
      <c r="O450" s="111">
        <v>528472</v>
      </c>
      <c r="P450" s="126">
        <v>1</v>
      </c>
      <c r="Q450" s="111">
        <v>528472</v>
      </c>
      <c r="R450" s="77" t="s">
        <v>134</v>
      </c>
      <c r="S450" s="77" t="s">
        <v>4737</v>
      </c>
      <c r="T450" s="77" t="s">
        <v>134</v>
      </c>
      <c r="U450" s="80" t="s">
        <v>4679</v>
      </c>
      <c r="V450" s="77" t="s">
        <v>134</v>
      </c>
      <c r="W450" s="77" t="s">
        <v>134</v>
      </c>
    </row>
    <row r="451" spans="1:23" s="48" customFormat="1" ht="45" x14ac:dyDescent="0.25">
      <c r="A451" s="77">
        <v>13102029</v>
      </c>
      <c r="B451" s="77" t="s">
        <v>14</v>
      </c>
      <c r="C451" s="70">
        <v>167</v>
      </c>
      <c r="D451" s="77" t="s">
        <v>214</v>
      </c>
      <c r="E451" s="77" t="s">
        <v>156</v>
      </c>
      <c r="F451" s="77" t="s">
        <v>937</v>
      </c>
      <c r="G451" s="77" t="s">
        <v>1015</v>
      </c>
      <c r="H451" s="77" t="s">
        <v>58</v>
      </c>
      <c r="I451" s="78" t="s">
        <v>1016</v>
      </c>
      <c r="J451" s="77" t="s">
        <v>391</v>
      </c>
      <c r="K451" s="77" t="s">
        <v>934</v>
      </c>
      <c r="L451" s="77" t="s">
        <v>67</v>
      </c>
      <c r="M451" s="111">
        <v>845350</v>
      </c>
      <c r="N451" s="111"/>
      <c r="O451" s="111">
        <v>845350</v>
      </c>
      <c r="P451" s="126">
        <v>1</v>
      </c>
      <c r="Q451" s="111">
        <v>845350</v>
      </c>
      <c r="R451" s="77" t="s">
        <v>134</v>
      </c>
      <c r="S451" s="77" t="s">
        <v>4737</v>
      </c>
      <c r="T451" s="77" t="s">
        <v>134</v>
      </c>
      <c r="U451" s="80" t="s">
        <v>4679</v>
      </c>
      <c r="V451" s="77" t="s">
        <v>134</v>
      </c>
      <c r="W451" s="77" t="s">
        <v>134</v>
      </c>
    </row>
    <row r="452" spans="1:23" s="48" customFormat="1" ht="45" x14ac:dyDescent="0.25">
      <c r="A452" s="77">
        <v>13102029</v>
      </c>
      <c r="B452" s="77" t="s">
        <v>14</v>
      </c>
      <c r="C452" s="70">
        <v>168</v>
      </c>
      <c r="D452" s="77" t="s">
        <v>214</v>
      </c>
      <c r="E452" s="77" t="s">
        <v>156</v>
      </c>
      <c r="F452" s="77" t="s">
        <v>937</v>
      </c>
      <c r="G452" s="77" t="s">
        <v>1017</v>
      </c>
      <c r="H452" s="77" t="s">
        <v>58</v>
      </c>
      <c r="I452" s="78" t="s">
        <v>1016</v>
      </c>
      <c r="J452" s="77" t="s">
        <v>391</v>
      </c>
      <c r="K452" s="77" t="s">
        <v>934</v>
      </c>
      <c r="L452" s="77" t="s">
        <v>67</v>
      </c>
      <c r="M452" s="111">
        <v>211338</v>
      </c>
      <c r="N452" s="111"/>
      <c r="O452" s="111">
        <v>211338</v>
      </c>
      <c r="P452" s="126">
        <v>1</v>
      </c>
      <c r="Q452" s="111">
        <v>211338</v>
      </c>
      <c r="R452" s="77" t="s">
        <v>134</v>
      </c>
      <c r="S452" s="77" t="s">
        <v>4737</v>
      </c>
      <c r="T452" s="77" t="s">
        <v>134</v>
      </c>
      <c r="U452" s="80" t="s">
        <v>4679</v>
      </c>
      <c r="V452" s="77" t="s">
        <v>134</v>
      </c>
      <c r="W452" s="77" t="s">
        <v>134</v>
      </c>
    </row>
    <row r="453" spans="1:23" s="48" customFormat="1" ht="60" x14ac:dyDescent="0.25">
      <c r="A453" s="77">
        <v>13102029</v>
      </c>
      <c r="B453" s="77" t="s">
        <v>14</v>
      </c>
      <c r="C453" s="70">
        <v>169</v>
      </c>
      <c r="D453" s="77" t="s">
        <v>214</v>
      </c>
      <c r="E453" s="77" t="s">
        <v>156</v>
      </c>
      <c r="F453" s="77" t="s">
        <v>931</v>
      </c>
      <c r="G453" s="77" t="s">
        <v>1018</v>
      </c>
      <c r="H453" s="77" t="s">
        <v>58</v>
      </c>
      <c r="I453" s="78" t="s">
        <v>1019</v>
      </c>
      <c r="J453" s="77" t="s">
        <v>391</v>
      </c>
      <c r="K453" s="77" t="s">
        <v>934</v>
      </c>
      <c r="L453" s="77" t="s">
        <v>67</v>
      </c>
      <c r="M453" s="111">
        <v>546404</v>
      </c>
      <c r="N453" s="111"/>
      <c r="O453" s="111">
        <v>546404</v>
      </c>
      <c r="P453" s="126">
        <v>1</v>
      </c>
      <c r="Q453" s="111">
        <v>546404</v>
      </c>
      <c r="R453" s="77" t="s">
        <v>134</v>
      </c>
      <c r="S453" s="77" t="s">
        <v>4737</v>
      </c>
      <c r="T453" s="77" t="s">
        <v>134</v>
      </c>
      <c r="U453" s="80" t="s">
        <v>4679</v>
      </c>
      <c r="V453" s="77" t="s">
        <v>134</v>
      </c>
      <c r="W453" s="77" t="s">
        <v>134</v>
      </c>
    </row>
    <row r="454" spans="1:23" s="48" customFormat="1" ht="60" x14ac:dyDescent="0.25">
      <c r="A454" s="77">
        <v>13102029</v>
      </c>
      <c r="B454" s="77" t="s">
        <v>14</v>
      </c>
      <c r="C454" s="70">
        <v>170</v>
      </c>
      <c r="D454" s="77" t="s">
        <v>214</v>
      </c>
      <c r="E454" s="77" t="s">
        <v>156</v>
      </c>
      <c r="F454" s="77" t="s">
        <v>931</v>
      </c>
      <c r="G454" s="77" t="s">
        <v>1020</v>
      </c>
      <c r="H454" s="77" t="s">
        <v>58</v>
      </c>
      <c r="I454" s="78" t="s">
        <v>1021</v>
      </c>
      <c r="J454" s="77" t="s">
        <v>391</v>
      </c>
      <c r="K454" s="77" t="s">
        <v>934</v>
      </c>
      <c r="L454" s="77" t="s">
        <v>67</v>
      </c>
      <c r="M454" s="111">
        <v>104004</v>
      </c>
      <c r="N454" s="111"/>
      <c r="O454" s="111">
        <v>104004</v>
      </c>
      <c r="P454" s="126">
        <v>1</v>
      </c>
      <c r="Q454" s="111">
        <v>104004</v>
      </c>
      <c r="R454" s="77" t="s">
        <v>134</v>
      </c>
      <c r="S454" s="77" t="s">
        <v>4737</v>
      </c>
      <c r="T454" s="77" t="s">
        <v>134</v>
      </c>
      <c r="U454" s="80" t="s">
        <v>4679</v>
      </c>
      <c r="V454" s="77" t="s">
        <v>134</v>
      </c>
      <c r="W454" s="77" t="s">
        <v>134</v>
      </c>
    </row>
    <row r="455" spans="1:23" s="48" customFormat="1" ht="105" x14ac:dyDescent="0.25">
      <c r="A455" s="77">
        <v>13102029</v>
      </c>
      <c r="B455" s="77" t="s">
        <v>14</v>
      </c>
      <c r="C455" s="70">
        <v>171</v>
      </c>
      <c r="D455" s="77" t="s">
        <v>214</v>
      </c>
      <c r="E455" s="77" t="s">
        <v>156</v>
      </c>
      <c r="F455" s="77" t="s">
        <v>951</v>
      </c>
      <c r="G455" s="77" t="s">
        <v>1022</v>
      </c>
      <c r="H455" s="77" t="s">
        <v>56</v>
      </c>
      <c r="I455" s="78" t="s">
        <v>4762</v>
      </c>
      <c r="J455" s="77" t="s">
        <v>391</v>
      </c>
      <c r="K455" s="77" t="s">
        <v>934</v>
      </c>
      <c r="L455" s="77" t="s">
        <v>67</v>
      </c>
      <c r="M455" s="111">
        <v>730075</v>
      </c>
      <c r="N455" s="111"/>
      <c r="O455" s="111">
        <v>730075</v>
      </c>
      <c r="P455" s="126">
        <v>1</v>
      </c>
      <c r="Q455" s="111">
        <v>730075</v>
      </c>
      <c r="R455" s="77" t="s">
        <v>68</v>
      </c>
      <c r="S455" s="77" t="s">
        <v>4737</v>
      </c>
      <c r="T455" s="77" t="s">
        <v>68</v>
      </c>
      <c r="U455" s="80" t="s">
        <v>4763</v>
      </c>
      <c r="V455" s="77" t="s">
        <v>134</v>
      </c>
      <c r="W455" s="77" t="s">
        <v>134</v>
      </c>
    </row>
    <row r="456" spans="1:23" s="48" customFormat="1" ht="75" x14ac:dyDescent="0.25">
      <c r="A456" s="77">
        <v>13102029</v>
      </c>
      <c r="B456" s="77" t="s">
        <v>14</v>
      </c>
      <c r="C456" s="70">
        <v>172</v>
      </c>
      <c r="D456" s="77" t="s">
        <v>214</v>
      </c>
      <c r="E456" s="77" t="s">
        <v>156</v>
      </c>
      <c r="F456" s="77" t="s">
        <v>951</v>
      </c>
      <c r="G456" s="77" t="s">
        <v>1023</v>
      </c>
      <c r="H456" s="77" t="s">
        <v>56</v>
      </c>
      <c r="I456" s="78" t="s">
        <v>720</v>
      </c>
      <c r="J456" s="77" t="s">
        <v>895</v>
      </c>
      <c r="K456" s="77" t="s">
        <v>934</v>
      </c>
      <c r="L456" s="77" t="s">
        <v>67</v>
      </c>
      <c r="M456" s="111">
        <v>68723</v>
      </c>
      <c r="N456" s="111"/>
      <c r="O456" s="111">
        <v>68723</v>
      </c>
      <c r="P456" s="126">
        <v>1</v>
      </c>
      <c r="Q456" s="111">
        <v>68723</v>
      </c>
      <c r="R456" s="77" t="s">
        <v>134</v>
      </c>
      <c r="S456" s="77" t="s">
        <v>4737</v>
      </c>
      <c r="T456" s="77" t="s">
        <v>134</v>
      </c>
      <c r="U456" s="80" t="s">
        <v>4679</v>
      </c>
      <c r="V456" s="77" t="s">
        <v>134</v>
      </c>
      <c r="W456" s="77" t="s">
        <v>134</v>
      </c>
    </row>
    <row r="457" spans="1:23" s="48" customFormat="1" ht="90" x14ac:dyDescent="0.25">
      <c r="A457" s="77">
        <v>13102029</v>
      </c>
      <c r="B457" s="77" t="s">
        <v>14</v>
      </c>
      <c r="C457" s="70">
        <v>173</v>
      </c>
      <c r="D457" s="77" t="s">
        <v>214</v>
      </c>
      <c r="E457" s="77" t="s">
        <v>156</v>
      </c>
      <c r="F457" s="77" t="s">
        <v>951</v>
      </c>
      <c r="G457" s="77" t="s">
        <v>1024</v>
      </c>
      <c r="H457" s="77" t="s">
        <v>56</v>
      </c>
      <c r="I457" s="78" t="s">
        <v>1025</v>
      </c>
      <c r="J457" s="77" t="s">
        <v>391</v>
      </c>
      <c r="K457" s="77" t="s">
        <v>934</v>
      </c>
      <c r="L457" s="77" t="s">
        <v>67</v>
      </c>
      <c r="M457" s="111">
        <v>15114</v>
      </c>
      <c r="N457" s="111"/>
      <c r="O457" s="111">
        <v>15114</v>
      </c>
      <c r="P457" s="126">
        <v>1</v>
      </c>
      <c r="Q457" s="111">
        <v>15114</v>
      </c>
      <c r="R457" s="77" t="s">
        <v>134</v>
      </c>
      <c r="S457" s="77" t="s">
        <v>4737</v>
      </c>
      <c r="T457" s="77" t="s">
        <v>134</v>
      </c>
      <c r="U457" s="80" t="s">
        <v>4679</v>
      </c>
      <c r="V457" s="77" t="s">
        <v>134</v>
      </c>
      <c r="W457" s="77" t="s">
        <v>134</v>
      </c>
    </row>
    <row r="458" spans="1:23" s="48" customFormat="1" ht="60" x14ac:dyDescent="0.25">
      <c r="A458" s="77">
        <v>13102029</v>
      </c>
      <c r="B458" s="77" t="s">
        <v>14</v>
      </c>
      <c r="C458" s="70">
        <v>174</v>
      </c>
      <c r="D458" s="77" t="s">
        <v>214</v>
      </c>
      <c r="E458" s="77" t="s">
        <v>156</v>
      </c>
      <c r="F458" s="77" t="s">
        <v>931</v>
      </c>
      <c r="G458" s="77" t="s">
        <v>1026</v>
      </c>
      <c r="H458" s="77" t="s">
        <v>60</v>
      </c>
      <c r="I458" s="78" t="s">
        <v>823</v>
      </c>
      <c r="J458" s="77" t="s">
        <v>1027</v>
      </c>
      <c r="K458" s="77" t="s">
        <v>934</v>
      </c>
      <c r="L458" s="77" t="s">
        <v>67</v>
      </c>
      <c r="M458" s="111">
        <v>384250</v>
      </c>
      <c r="N458" s="111"/>
      <c r="O458" s="111">
        <v>384250</v>
      </c>
      <c r="P458" s="126">
        <v>1</v>
      </c>
      <c r="Q458" s="111">
        <v>384250</v>
      </c>
      <c r="R458" s="77" t="s">
        <v>68</v>
      </c>
      <c r="S458" s="77" t="s">
        <v>4737</v>
      </c>
      <c r="T458" s="77" t="s">
        <v>68</v>
      </c>
      <c r="U458" s="80" t="s">
        <v>4764</v>
      </c>
      <c r="V458" s="77" t="s">
        <v>134</v>
      </c>
      <c r="W458" s="77" t="s">
        <v>134</v>
      </c>
    </row>
    <row r="459" spans="1:23" s="48" customFormat="1" ht="75" x14ac:dyDescent="0.25">
      <c r="A459" s="77">
        <v>13102029</v>
      </c>
      <c r="B459" s="77" t="s">
        <v>14</v>
      </c>
      <c r="C459" s="70">
        <v>175</v>
      </c>
      <c r="D459" s="77" t="s">
        <v>214</v>
      </c>
      <c r="E459" s="77" t="s">
        <v>156</v>
      </c>
      <c r="F459" s="77" t="s">
        <v>951</v>
      </c>
      <c r="G459" s="77" t="s">
        <v>1028</v>
      </c>
      <c r="H459" s="77" t="s">
        <v>59</v>
      </c>
      <c r="I459" s="78" t="s">
        <v>1029</v>
      </c>
      <c r="J459" s="77" t="s">
        <v>391</v>
      </c>
      <c r="K459" s="77" t="s">
        <v>934</v>
      </c>
      <c r="L459" s="77" t="s">
        <v>67</v>
      </c>
      <c r="M459" s="111">
        <v>2317540</v>
      </c>
      <c r="N459" s="111"/>
      <c r="O459" s="111">
        <v>2317540</v>
      </c>
      <c r="P459" s="126">
        <v>1</v>
      </c>
      <c r="Q459" s="111">
        <v>2317540</v>
      </c>
      <c r="R459" s="77" t="s">
        <v>68</v>
      </c>
      <c r="S459" s="77" t="s">
        <v>4737</v>
      </c>
      <c r="T459" s="77" t="s">
        <v>134</v>
      </c>
      <c r="U459" s="80" t="s">
        <v>4679</v>
      </c>
      <c r="V459" s="77" t="s">
        <v>134</v>
      </c>
      <c r="W459" s="77" t="s">
        <v>134</v>
      </c>
    </row>
    <row r="460" spans="1:23" s="48" customFormat="1" ht="90" x14ac:dyDescent="0.25">
      <c r="A460" s="77">
        <v>13102029</v>
      </c>
      <c r="B460" s="77" t="s">
        <v>14</v>
      </c>
      <c r="C460" s="70">
        <v>176</v>
      </c>
      <c r="D460" s="77" t="s">
        <v>214</v>
      </c>
      <c r="E460" s="77" t="s">
        <v>156</v>
      </c>
      <c r="F460" s="77" t="s">
        <v>937</v>
      </c>
      <c r="G460" s="77" t="s">
        <v>4765</v>
      </c>
      <c r="H460" s="77" t="s">
        <v>59</v>
      </c>
      <c r="I460" s="78" t="s">
        <v>1030</v>
      </c>
      <c r="J460" s="77" t="s">
        <v>391</v>
      </c>
      <c r="K460" s="77" t="s">
        <v>934</v>
      </c>
      <c r="L460" s="77" t="s">
        <v>67</v>
      </c>
      <c r="M460" s="111">
        <v>188026</v>
      </c>
      <c r="N460" s="111"/>
      <c r="O460" s="111">
        <v>188026</v>
      </c>
      <c r="P460" s="126">
        <v>1</v>
      </c>
      <c r="Q460" s="111">
        <v>188026</v>
      </c>
      <c r="R460" s="77" t="s">
        <v>68</v>
      </c>
      <c r="S460" s="77" t="s">
        <v>4724</v>
      </c>
      <c r="T460" s="77" t="s">
        <v>68</v>
      </c>
      <c r="U460" s="80" t="s">
        <v>4750</v>
      </c>
      <c r="V460" s="77" t="s">
        <v>134</v>
      </c>
      <c r="W460" s="77" t="s">
        <v>134</v>
      </c>
    </row>
    <row r="461" spans="1:23" s="48" customFormat="1" ht="90" x14ac:dyDescent="0.25">
      <c r="A461" s="77">
        <v>13102029</v>
      </c>
      <c r="B461" s="77" t="s">
        <v>14</v>
      </c>
      <c r="C461" s="70">
        <v>177</v>
      </c>
      <c r="D461" s="77" t="s">
        <v>214</v>
      </c>
      <c r="E461" s="77" t="s">
        <v>156</v>
      </c>
      <c r="F461" s="77" t="s">
        <v>1031</v>
      </c>
      <c r="G461" s="77" t="s">
        <v>1032</v>
      </c>
      <c r="H461" s="77" t="s">
        <v>56</v>
      </c>
      <c r="I461" s="78" t="s">
        <v>720</v>
      </c>
      <c r="J461" s="77" t="s">
        <v>720</v>
      </c>
      <c r="K461" s="77" t="s">
        <v>720</v>
      </c>
      <c r="L461" s="77" t="s">
        <v>67</v>
      </c>
      <c r="M461" s="111">
        <v>68345</v>
      </c>
      <c r="N461" s="111"/>
      <c r="O461" s="111">
        <v>68345</v>
      </c>
      <c r="P461" s="126">
        <v>1</v>
      </c>
      <c r="Q461" s="111">
        <v>68345</v>
      </c>
      <c r="R461" s="77" t="s">
        <v>68</v>
      </c>
      <c r="S461" s="77" t="s">
        <v>4678</v>
      </c>
      <c r="T461" s="77" t="s">
        <v>134</v>
      </c>
      <c r="U461" s="80" t="s">
        <v>4679</v>
      </c>
      <c r="V461" s="77" t="s">
        <v>134</v>
      </c>
      <c r="W461" s="77" t="s">
        <v>134</v>
      </c>
    </row>
    <row r="462" spans="1:23" s="48" customFormat="1" ht="75" x14ac:dyDescent="0.25">
      <c r="A462" s="77">
        <v>13102011</v>
      </c>
      <c r="B462" s="77" t="s">
        <v>14</v>
      </c>
      <c r="C462" s="70">
        <v>178</v>
      </c>
      <c r="D462" s="77" t="s">
        <v>214</v>
      </c>
      <c r="E462" s="77" t="s">
        <v>156</v>
      </c>
      <c r="F462" s="77" t="s">
        <v>1033</v>
      </c>
      <c r="G462" s="77" t="s">
        <v>1034</v>
      </c>
      <c r="H462" s="77" t="s">
        <v>58</v>
      </c>
      <c r="I462" s="78" t="s">
        <v>1035</v>
      </c>
      <c r="J462" s="77" t="s">
        <v>272</v>
      </c>
      <c r="K462" s="77" t="s">
        <v>1036</v>
      </c>
      <c r="L462" s="77" t="s">
        <v>67</v>
      </c>
      <c r="M462" s="111">
        <v>2472009</v>
      </c>
      <c r="N462" s="111"/>
      <c r="O462" s="111">
        <v>2472009</v>
      </c>
      <c r="P462" s="126">
        <v>1</v>
      </c>
      <c r="Q462" s="111">
        <v>2472009</v>
      </c>
      <c r="R462" s="77" t="s">
        <v>134</v>
      </c>
      <c r="S462" s="77" t="s">
        <v>4766</v>
      </c>
      <c r="T462" s="77" t="s">
        <v>134</v>
      </c>
      <c r="U462" s="80" t="s">
        <v>4679</v>
      </c>
      <c r="V462" s="77" t="s">
        <v>134</v>
      </c>
      <c r="W462" s="77" t="s">
        <v>134</v>
      </c>
    </row>
    <row r="463" spans="1:23" s="48" customFormat="1" ht="90" x14ac:dyDescent="0.25">
      <c r="A463" s="77">
        <v>13102011</v>
      </c>
      <c r="B463" s="77" t="s">
        <v>14</v>
      </c>
      <c r="C463" s="70">
        <v>179</v>
      </c>
      <c r="D463" s="77" t="s">
        <v>214</v>
      </c>
      <c r="E463" s="77" t="s">
        <v>156</v>
      </c>
      <c r="F463" s="77" t="s">
        <v>1033</v>
      </c>
      <c r="G463" s="77" t="s">
        <v>1037</v>
      </c>
      <c r="H463" s="77" t="s">
        <v>58</v>
      </c>
      <c r="I463" s="78" t="s">
        <v>1038</v>
      </c>
      <c r="J463" s="77" t="s">
        <v>1039</v>
      </c>
      <c r="K463" s="77" t="s">
        <v>1036</v>
      </c>
      <c r="L463" s="77" t="s">
        <v>67</v>
      </c>
      <c r="M463" s="111">
        <v>71727</v>
      </c>
      <c r="N463" s="111"/>
      <c r="O463" s="111">
        <v>71727</v>
      </c>
      <c r="P463" s="126">
        <v>1</v>
      </c>
      <c r="Q463" s="111">
        <v>71727</v>
      </c>
      <c r="R463" s="77" t="s">
        <v>68</v>
      </c>
      <c r="S463" s="77" t="s">
        <v>4766</v>
      </c>
      <c r="T463" s="77" t="s">
        <v>134</v>
      </c>
      <c r="U463" s="80" t="s">
        <v>4679</v>
      </c>
      <c r="V463" s="77" t="s">
        <v>68</v>
      </c>
      <c r="W463" s="77" t="s">
        <v>134</v>
      </c>
    </row>
    <row r="464" spans="1:23" s="48" customFormat="1" ht="165" x14ac:dyDescent="0.25">
      <c r="A464" s="77">
        <v>13102011</v>
      </c>
      <c r="B464" s="77" t="s">
        <v>14</v>
      </c>
      <c r="C464" s="70">
        <v>180</v>
      </c>
      <c r="D464" s="77" t="s">
        <v>214</v>
      </c>
      <c r="E464" s="77" t="s">
        <v>156</v>
      </c>
      <c r="F464" s="77" t="s">
        <v>1033</v>
      </c>
      <c r="G464" s="77" t="s">
        <v>1040</v>
      </c>
      <c r="H464" s="77" t="s">
        <v>58</v>
      </c>
      <c r="I464" s="78" t="s">
        <v>1041</v>
      </c>
      <c r="J464" s="77" t="s">
        <v>1042</v>
      </c>
      <c r="K464" s="77" t="s">
        <v>1036</v>
      </c>
      <c r="L464" s="77" t="s">
        <v>67</v>
      </c>
      <c r="M464" s="111">
        <v>60751</v>
      </c>
      <c r="N464" s="111"/>
      <c r="O464" s="111">
        <v>60751</v>
      </c>
      <c r="P464" s="126">
        <v>1</v>
      </c>
      <c r="Q464" s="111">
        <v>60751</v>
      </c>
      <c r="R464" s="77" t="s">
        <v>68</v>
      </c>
      <c r="S464" s="77" t="s">
        <v>4766</v>
      </c>
      <c r="T464" s="77" t="s">
        <v>134</v>
      </c>
      <c r="U464" s="80" t="s">
        <v>4679</v>
      </c>
      <c r="V464" s="77" t="s">
        <v>68</v>
      </c>
      <c r="W464" s="77" t="s">
        <v>134</v>
      </c>
    </row>
    <row r="465" spans="1:23" s="48" customFormat="1" ht="45" x14ac:dyDescent="0.25">
      <c r="A465" s="77">
        <v>13102011</v>
      </c>
      <c r="B465" s="77" t="s">
        <v>14</v>
      </c>
      <c r="C465" s="70">
        <v>181</v>
      </c>
      <c r="D465" s="77" t="s">
        <v>214</v>
      </c>
      <c r="E465" s="77" t="s">
        <v>156</v>
      </c>
      <c r="F465" s="77" t="s">
        <v>1033</v>
      </c>
      <c r="G465" s="77" t="s">
        <v>1043</v>
      </c>
      <c r="H465" s="77" t="s">
        <v>4767</v>
      </c>
      <c r="I465" s="78" t="s">
        <v>823</v>
      </c>
      <c r="J465" s="77" t="s">
        <v>391</v>
      </c>
      <c r="K465" s="77" t="s">
        <v>1036</v>
      </c>
      <c r="L465" s="77" t="s">
        <v>4380</v>
      </c>
      <c r="M465" s="111">
        <v>0</v>
      </c>
      <c r="N465" s="111"/>
      <c r="O465" s="111">
        <v>0</v>
      </c>
      <c r="P465" s="126">
        <v>1</v>
      </c>
      <c r="Q465" s="111">
        <v>0</v>
      </c>
      <c r="R465" s="77" t="s">
        <v>134</v>
      </c>
      <c r="S465" s="77" t="s">
        <v>4766</v>
      </c>
      <c r="T465" s="77" t="s">
        <v>68</v>
      </c>
      <c r="U465" s="80" t="s">
        <v>4725</v>
      </c>
      <c r="V465" s="77" t="s">
        <v>134</v>
      </c>
      <c r="W465" s="77" t="s">
        <v>134</v>
      </c>
    </row>
    <row r="466" spans="1:23" s="48" customFormat="1" ht="45" x14ac:dyDescent="0.25">
      <c r="A466" s="77">
        <v>13102011</v>
      </c>
      <c r="B466" s="77" t="s">
        <v>14</v>
      </c>
      <c r="C466" s="70">
        <v>182</v>
      </c>
      <c r="D466" s="77" t="s">
        <v>214</v>
      </c>
      <c r="E466" s="77" t="s">
        <v>156</v>
      </c>
      <c r="F466" s="77" t="s">
        <v>1033</v>
      </c>
      <c r="G466" s="77" t="s">
        <v>4768</v>
      </c>
      <c r="H466" s="77" t="s">
        <v>4767</v>
      </c>
      <c r="I466" s="78" t="s">
        <v>1044</v>
      </c>
      <c r="J466" s="77" t="s">
        <v>391</v>
      </c>
      <c r="K466" s="77" t="s">
        <v>1036</v>
      </c>
      <c r="L466" s="77" t="s">
        <v>4380</v>
      </c>
      <c r="M466" s="111">
        <v>0</v>
      </c>
      <c r="N466" s="111"/>
      <c r="O466" s="111">
        <v>0</v>
      </c>
      <c r="P466" s="126">
        <v>1</v>
      </c>
      <c r="Q466" s="111">
        <v>0</v>
      </c>
      <c r="R466" s="77" t="s">
        <v>68</v>
      </c>
      <c r="S466" s="77" t="s">
        <v>4766</v>
      </c>
      <c r="T466" s="77" t="s">
        <v>68</v>
      </c>
      <c r="U466" s="80" t="s">
        <v>4769</v>
      </c>
      <c r="V466" s="77" t="s">
        <v>134</v>
      </c>
      <c r="W466" s="77" t="s">
        <v>134</v>
      </c>
    </row>
    <row r="467" spans="1:23" s="48" customFormat="1" ht="75" x14ac:dyDescent="0.25">
      <c r="A467" s="77">
        <v>13102011</v>
      </c>
      <c r="B467" s="77" t="s">
        <v>14</v>
      </c>
      <c r="C467" s="70">
        <v>183</v>
      </c>
      <c r="D467" s="77" t="s">
        <v>214</v>
      </c>
      <c r="E467" s="77" t="s">
        <v>156</v>
      </c>
      <c r="F467" s="77" t="s">
        <v>1045</v>
      </c>
      <c r="G467" s="77" t="s">
        <v>1046</v>
      </c>
      <c r="H467" s="77" t="s">
        <v>57</v>
      </c>
      <c r="I467" s="78" t="s">
        <v>1047</v>
      </c>
      <c r="J467" s="77" t="s">
        <v>391</v>
      </c>
      <c r="K467" s="77" t="s">
        <v>1036</v>
      </c>
      <c r="L467" s="77" t="s">
        <v>67</v>
      </c>
      <c r="M467" s="111">
        <v>898121</v>
      </c>
      <c r="N467" s="111"/>
      <c r="O467" s="111">
        <v>898121</v>
      </c>
      <c r="P467" s="126">
        <v>1</v>
      </c>
      <c r="Q467" s="111">
        <v>898121</v>
      </c>
      <c r="R467" s="77" t="s">
        <v>134</v>
      </c>
      <c r="S467" s="77" t="s">
        <v>4766</v>
      </c>
      <c r="T467" s="77" t="s">
        <v>134</v>
      </c>
      <c r="U467" s="80" t="s">
        <v>4679</v>
      </c>
      <c r="V467" s="77" t="s">
        <v>134</v>
      </c>
      <c r="W467" s="77" t="s">
        <v>134</v>
      </c>
    </row>
    <row r="468" spans="1:23" s="48" customFormat="1" ht="60" x14ac:dyDescent="0.25">
      <c r="A468" s="77">
        <v>13102011</v>
      </c>
      <c r="B468" s="77" t="s">
        <v>14</v>
      </c>
      <c r="C468" s="70">
        <v>184</v>
      </c>
      <c r="D468" s="77" t="s">
        <v>214</v>
      </c>
      <c r="E468" s="77" t="s">
        <v>156</v>
      </c>
      <c r="F468" s="77" t="s">
        <v>1048</v>
      </c>
      <c r="G468" s="77" t="s">
        <v>1049</v>
      </c>
      <c r="H468" s="77" t="s">
        <v>59</v>
      </c>
      <c r="I468" s="78" t="s">
        <v>1050</v>
      </c>
      <c r="J468" s="77" t="s">
        <v>391</v>
      </c>
      <c r="K468" s="77" t="s">
        <v>1036</v>
      </c>
      <c r="L468" s="77" t="s">
        <v>67</v>
      </c>
      <c r="M468" s="111">
        <v>240284</v>
      </c>
      <c r="N468" s="111"/>
      <c r="O468" s="111">
        <v>240284</v>
      </c>
      <c r="P468" s="126">
        <v>1</v>
      </c>
      <c r="Q468" s="111">
        <v>240284</v>
      </c>
      <c r="R468" s="77" t="s">
        <v>68</v>
      </c>
      <c r="S468" s="77" t="s">
        <v>4766</v>
      </c>
      <c r="T468" s="77" t="s">
        <v>134</v>
      </c>
      <c r="U468" s="80" t="s">
        <v>4679</v>
      </c>
      <c r="V468" s="77" t="s">
        <v>134</v>
      </c>
      <c r="W468" s="77" t="s">
        <v>134</v>
      </c>
    </row>
    <row r="469" spans="1:23" s="48" customFormat="1" ht="120" x14ac:dyDescent="0.25">
      <c r="A469" s="77">
        <v>13102011</v>
      </c>
      <c r="B469" s="77" t="s">
        <v>14</v>
      </c>
      <c r="C469" s="70">
        <v>185</v>
      </c>
      <c r="D469" s="77" t="s">
        <v>214</v>
      </c>
      <c r="E469" s="77" t="s">
        <v>156</v>
      </c>
      <c r="F469" s="77" t="s">
        <v>1033</v>
      </c>
      <c r="G469" s="77" t="s">
        <v>1051</v>
      </c>
      <c r="H469" s="77" t="s">
        <v>59</v>
      </c>
      <c r="I469" s="78" t="s">
        <v>4770</v>
      </c>
      <c r="J469" s="77" t="s">
        <v>391</v>
      </c>
      <c r="K469" s="77" t="s">
        <v>1036</v>
      </c>
      <c r="L469" s="77" t="s">
        <v>67</v>
      </c>
      <c r="M469" s="111">
        <v>1252520</v>
      </c>
      <c r="N469" s="111"/>
      <c r="O469" s="111">
        <v>1252520</v>
      </c>
      <c r="P469" s="126">
        <v>1</v>
      </c>
      <c r="Q469" s="111">
        <v>1252520</v>
      </c>
      <c r="R469" s="77" t="s">
        <v>68</v>
      </c>
      <c r="S469" s="77" t="s">
        <v>4766</v>
      </c>
      <c r="T469" s="77" t="s">
        <v>68</v>
      </c>
      <c r="U469" s="80" t="s">
        <v>4771</v>
      </c>
      <c r="V469" s="77" t="s">
        <v>134</v>
      </c>
      <c r="W469" s="77" t="s">
        <v>134</v>
      </c>
    </row>
    <row r="470" spans="1:23" s="48" customFormat="1" ht="75" x14ac:dyDescent="0.25">
      <c r="A470" s="77">
        <v>13102011</v>
      </c>
      <c r="B470" s="77" t="s">
        <v>14</v>
      </c>
      <c r="C470" s="70">
        <v>186</v>
      </c>
      <c r="D470" s="77" t="s">
        <v>214</v>
      </c>
      <c r="E470" s="77" t="s">
        <v>156</v>
      </c>
      <c r="F470" s="77" t="s">
        <v>1052</v>
      </c>
      <c r="G470" s="77" t="s">
        <v>1053</v>
      </c>
      <c r="H470" s="77" t="s">
        <v>56</v>
      </c>
      <c r="I470" s="78" t="s">
        <v>720</v>
      </c>
      <c r="J470" s="77" t="s">
        <v>720</v>
      </c>
      <c r="K470" s="77" t="s">
        <v>720</v>
      </c>
      <c r="L470" s="77" t="s">
        <v>67</v>
      </c>
      <c r="M470" s="111">
        <v>68345</v>
      </c>
      <c r="N470" s="111"/>
      <c r="O470" s="111">
        <v>68345</v>
      </c>
      <c r="P470" s="126">
        <v>1</v>
      </c>
      <c r="Q470" s="111">
        <v>68345</v>
      </c>
      <c r="R470" s="77" t="s">
        <v>68</v>
      </c>
      <c r="S470" s="77" t="s">
        <v>4678</v>
      </c>
      <c r="T470" s="77" t="s">
        <v>134</v>
      </c>
      <c r="U470" s="80" t="s">
        <v>4679</v>
      </c>
      <c r="V470" s="77" t="s">
        <v>134</v>
      </c>
      <c r="W470" s="77" t="s">
        <v>134</v>
      </c>
    </row>
    <row r="471" spans="1:23" s="48" customFormat="1" ht="60" x14ac:dyDescent="0.25">
      <c r="A471" s="77">
        <v>13102040</v>
      </c>
      <c r="B471" s="77" t="s">
        <v>14</v>
      </c>
      <c r="C471" s="70">
        <v>187</v>
      </c>
      <c r="D471" s="77" t="s">
        <v>214</v>
      </c>
      <c r="E471" s="77" t="s">
        <v>156</v>
      </c>
      <c r="F471" s="77" t="s">
        <v>1054</v>
      </c>
      <c r="G471" s="77" t="s">
        <v>1055</v>
      </c>
      <c r="H471" s="77" t="s">
        <v>58</v>
      </c>
      <c r="I471" s="78" t="s">
        <v>1056</v>
      </c>
      <c r="J471" s="77" t="s">
        <v>1057</v>
      </c>
      <c r="K471" s="77" t="s">
        <v>1058</v>
      </c>
      <c r="L471" s="77" t="s">
        <v>73</v>
      </c>
      <c r="M471" s="111">
        <v>184440</v>
      </c>
      <c r="N471" s="111"/>
      <c r="O471" s="111">
        <v>184440</v>
      </c>
      <c r="P471" s="126">
        <v>1</v>
      </c>
      <c r="Q471" s="111">
        <v>184440</v>
      </c>
      <c r="R471" s="77" t="s">
        <v>134</v>
      </c>
      <c r="S471" s="77" t="s">
        <v>4772</v>
      </c>
      <c r="T471" s="77" t="s">
        <v>134</v>
      </c>
      <c r="U471" s="80" t="s">
        <v>4679</v>
      </c>
      <c r="V471" s="77" t="s">
        <v>68</v>
      </c>
      <c r="W471" s="77" t="s">
        <v>134</v>
      </c>
    </row>
    <row r="472" spans="1:23" s="48" customFormat="1" ht="60" x14ac:dyDescent="0.25">
      <c r="A472" s="77">
        <v>13102040</v>
      </c>
      <c r="B472" s="77" t="s">
        <v>14</v>
      </c>
      <c r="C472" s="70">
        <v>188</v>
      </c>
      <c r="D472" s="77" t="s">
        <v>214</v>
      </c>
      <c r="E472" s="77" t="s">
        <v>156</v>
      </c>
      <c r="F472" s="77" t="s">
        <v>1054</v>
      </c>
      <c r="G472" s="77" t="s">
        <v>1059</v>
      </c>
      <c r="H472" s="77" t="s">
        <v>58</v>
      </c>
      <c r="I472" s="78" t="s">
        <v>263</v>
      </c>
      <c r="J472" s="77" t="s">
        <v>761</v>
      </c>
      <c r="K472" s="77" t="s">
        <v>1058</v>
      </c>
      <c r="L472" s="77" t="s">
        <v>73</v>
      </c>
      <c r="M472" s="111">
        <v>286907</v>
      </c>
      <c r="N472" s="111"/>
      <c r="O472" s="111">
        <v>286907</v>
      </c>
      <c r="P472" s="126">
        <v>1</v>
      </c>
      <c r="Q472" s="111">
        <v>286907</v>
      </c>
      <c r="R472" s="77" t="s">
        <v>134</v>
      </c>
      <c r="S472" s="77" t="s">
        <v>4772</v>
      </c>
      <c r="T472" s="77" t="s">
        <v>134</v>
      </c>
      <c r="U472" s="80" t="s">
        <v>4679</v>
      </c>
      <c r="V472" s="77" t="s">
        <v>134</v>
      </c>
      <c r="W472" s="77" t="s">
        <v>134</v>
      </c>
    </row>
    <row r="473" spans="1:23" s="48" customFormat="1" ht="60" x14ac:dyDescent="0.25">
      <c r="A473" s="77">
        <v>13102040</v>
      </c>
      <c r="B473" s="77" t="s">
        <v>14</v>
      </c>
      <c r="C473" s="70">
        <v>189</v>
      </c>
      <c r="D473" s="77" t="s">
        <v>214</v>
      </c>
      <c r="E473" s="77" t="s">
        <v>156</v>
      </c>
      <c r="F473" s="77" t="s">
        <v>1054</v>
      </c>
      <c r="G473" s="77" t="s">
        <v>1060</v>
      </c>
      <c r="H473" s="77" t="s">
        <v>58</v>
      </c>
      <c r="I473" s="78" t="s">
        <v>263</v>
      </c>
      <c r="J473" s="77" t="s">
        <v>761</v>
      </c>
      <c r="K473" s="77" t="s">
        <v>1058</v>
      </c>
      <c r="L473" s="77" t="s">
        <v>73</v>
      </c>
      <c r="M473" s="111">
        <v>427798</v>
      </c>
      <c r="N473" s="111"/>
      <c r="O473" s="111">
        <v>427798</v>
      </c>
      <c r="P473" s="126">
        <v>1</v>
      </c>
      <c r="Q473" s="111">
        <v>427798</v>
      </c>
      <c r="R473" s="77" t="s">
        <v>134</v>
      </c>
      <c r="S473" s="77" t="s">
        <v>4772</v>
      </c>
      <c r="T473" s="77" t="s">
        <v>134</v>
      </c>
      <c r="U473" s="80" t="s">
        <v>4679</v>
      </c>
      <c r="V473" s="77" t="s">
        <v>134</v>
      </c>
      <c r="W473" s="77" t="s">
        <v>134</v>
      </c>
    </row>
    <row r="474" spans="1:23" s="48" customFormat="1" ht="60" x14ac:dyDescent="0.25">
      <c r="A474" s="77">
        <v>13102040</v>
      </c>
      <c r="B474" s="77" t="s">
        <v>14</v>
      </c>
      <c r="C474" s="70">
        <v>190</v>
      </c>
      <c r="D474" s="77" t="s">
        <v>214</v>
      </c>
      <c r="E474" s="77" t="s">
        <v>156</v>
      </c>
      <c r="F474" s="77" t="s">
        <v>1054</v>
      </c>
      <c r="G474" s="77" t="s">
        <v>1061</v>
      </c>
      <c r="H474" s="77" t="s">
        <v>58</v>
      </c>
      <c r="I474" s="78" t="s">
        <v>263</v>
      </c>
      <c r="J474" s="77" t="s">
        <v>761</v>
      </c>
      <c r="K474" s="77" t="s">
        <v>1058</v>
      </c>
      <c r="L474" s="77" t="s">
        <v>73</v>
      </c>
      <c r="M474" s="111">
        <v>427798</v>
      </c>
      <c r="N474" s="111"/>
      <c r="O474" s="111">
        <v>427798</v>
      </c>
      <c r="P474" s="126">
        <v>1</v>
      </c>
      <c r="Q474" s="111">
        <v>427798</v>
      </c>
      <c r="R474" s="77" t="s">
        <v>134</v>
      </c>
      <c r="S474" s="77" t="s">
        <v>4772</v>
      </c>
      <c r="T474" s="77" t="s">
        <v>134</v>
      </c>
      <c r="U474" s="80" t="s">
        <v>4679</v>
      </c>
      <c r="V474" s="77" t="s">
        <v>134</v>
      </c>
      <c r="W474" s="77" t="s">
        <v>134</v>
      </c>
    </row>
    <row r="475" spans="1:23" s="48" customFormat="1" ht="60" x14ac:dyDescent="0.25">
      <c r="A475" s="77">
        <v>13102040</v>
      </c>
      <c r="B475" s="77" t="s">
        <v>14</v>
      </c>
      <c r="C475" s="70">
        <v>191</v>
      </c>
      <c r="D475" s="77" t="s">
        <v>214</v>
      </c>
      <c r="E475" s="77" t="s">
        <v>156</v>
      </c>
      <c r="F475" s="77" t="s">
        <v>1062</v>
      </c>
      <c r="G475" s="77" t="s">
        <v>1063</v>
      </c>
      <c r="H475" s="77" t="s">
        <v>58</v>
      </c>
      <c r="I475" s="78" t="s">
        <v>728</v>
      </c>
      <c r="J475" s="77" t="s">
        <v>272</v>
      </c>
      <c r="K475" s="77" t="s">
        <v>1058</v>
      </c>
      <c r="L475" s="77" t="s">
        <v>73</v>
      </c>
      <c r="M475" s="111">
        <v>57666</v>
      </c>
      <c r="N475" s="111"/>
      <c r="O475" s="111">
        <v>57666</v>
      </c>
      <c r="P475" s="126">
        <v>1</v>
      </c>
      <c r="Q475" s="111">
        <v>57666</v>
      </c>
      <c r="R475" s="77" t="s">
        <v>134</v>
      </c>
      <c r="S475" s="77" t="s">
        <v>4772</v>
      </c>
      <c r="T475" s="77" t="s">
        <v>134</v>
      </c>
      <c r="U475" s="80" t="s">
        <v>4729</v>
      </c>
      <c r="V475" s="77" t="s">
        <v>68</v>
      </c>
      <c r="W475" s="77" t="s">
        <v>134</v>
      </c>
    </row>
    <row r="476" spans="1:23" s="48" customFormat="1" ht="60" x14ac:dyDescent="0.25">
      <c r="A476" s="77">
        <v>13102040</v>
      </c>
      <c r="B476" s="77" t="s">
        <v>14</v>
      </c>
      <c r="C476" s="70">
        <v>192</v>
      </c>
      <c r="D476" s="77" t="s">
        <v>214</v>
      </c>
      <c r="E476" s="77" t="s">
        <v>156</v>
      </c>
      <c r="F476" s="77" t="s">
        <v>1054</v>
      </c>
      <c r="G476" s="77" t="s">
        <v>1064</v>
      </c>
      <c r="H476" s="77" t="s">
        <v>56</v>
      </c>
      <c r="I476" s="78" t="s">
        <v>4773</v>
      </c>
      <c r="J476" s="77" t="s">
        <v>272</v>
      </c>
      <c r="K476" s="77" t="s">
        <v>1058</v>
      </c>
      <c r="L476" s="77" t="s">
        <v>4380</v>
      </c>
      <c r="M476" s="111">
        <v>0</v>
      </c>
      <c r="N476" s="111"/>
      <c r="O476" s="111">
        <v>0</v>
      </c>
      <c r="P476" s="126">
        <v>1</v>
      </c>
      <c r="Q476" s="111">
        <v>0</v>
      </c>
      <c r="R476" s="77" t="s">
        <v>134</v>
      </c>
      <c r="S476" s="77" t="s">
        <v>4772</v>
      </c>
      <c r="T476" s="77" t="s">
        <v>68</v>
      </c>
      <c r="U476" s="80" t="s">
        <v>4774</v>
      </c>
      <c r="V476" s="77" t="s">
        <v>134</v>
      </c>
      <c r="W476" s="77" t="s">
        <v>134</v>
      </c>
    </row>
    <row r="477" spans="1:23" s="48" customFormat="1" ht="90" x14ac:dyDescent="0.25">
      <c r="A477" s="77">
        <v>13102040</v>
      </c>
      <c r="B477" s="77" t="s">
        <v>14</v>
      </c>
      <c r="C477" s="70">
        <v>193</v>
      </c>
      <c r="D477" s="77" t="s">
        <v>214</v>
      </c>
      <c r="E477" s="77" t="s">
        <v>156</v>
      </c>
      <c r="F477" s="77" t="s">
        <v>1065</v>
      </c>
      <c r="G477" s="77" t="s">
        <v>1066</v>
      </c>
      <c r="H477" s="77" t="s">
        <v>4739</v>
      </c>
      <c r="I477" s="78" t="s">
        <v>1067</v>
      </c>
      <c r="J477" s="77" t="s">
        <v>954</v>
      </c>
      <c r="K477" s="77" t="s">
        <v>1058</v>
      </c>
      <c r="L477" s="77" t="s">
        <v>4380</v>
      </c>
      <c r="M477" s="111">
        <v>0</v>
      </c>
      <c r="N477" s="111"/>
      <c r="O477" s="111">
        <v>0</v>
      </c>
      <c r="P477" s="126">
        <v>1</v>
      </c>
      <c r="Q477" s="111">
        <v>0</v>
      </c>
      <c r="R477" s="77" t="s">
        <v>134</v>
      </c>
      <c r="S477" s="77" t="s">
        <v>4724</v>
      </c>
      <c r="T477" s="77" t="s">
        <v>68</v>
      </c>
      <c r="U477" s="80" t="s">
        <v>4775</v>
      </c>
      <c r="V477" s="77" t="s">
        <v>134</v>
      </c>
      <c r="W477" s="77" t="s">
        <v>134</v>
      </c>
    </row>
    <row r="478" spans="1:23" s="48" customFormat="1" ht="90" x14ac:dyDescent="0.25">
      <c r="A478" s="77">
        <v>13102040</v>
      </c>
      <c r="B478" s="77" t="s">
        <v>14</v>
      </c>
      <c r="C478" s="70">
        <v>194</v>
      </c>
      <c r="D478" s="77" t="s">
        <v>214</v>
      </c>
      <c r="E478" s="77" t="s">
        <v>156</v>
      </c>
      <c r="F478" s="77" t="s">
        <v>1068</v>
      </c>
      <c r="G478" s="77" t="s">
        <v>4776</v>
      </c>
      <c r="H478" s="77" t="s">
        <v>56</v>
      </c>
      <c r="I478" s="78" t="s">
        <v>1069</v>
      </c>
      <c r="J478" s="77" t="s">
        <v>391</v>
      </c>
      <c r="K478" s="77" t="s">
        <v>1058</v>
      </c>
      <c r="L478" s="77" t="s">
        <v>67</v>
      </c>
      <c r="M478" s="111">
        <v>122960</v>
      </c>
      <c r="N478" s="111"/>
      <c r="O478" s="111">
        <v>122960</v>
      </c>
      <c r="P478" s="126">
        <v>1</v>
      </c>
      <c r="Q478" s="111">
        <v>122960</v>
      </c>
      <c r="R478" s="77" t="s">
        <v>68</v>
      </c>
      <c r="S478" s="77" t="s">
        <v>4772</v>
      </c>
      <c r="T478" s="77" t="s">
        <v>68</v>
      </c>
      <c r="U478" s="80" t="s">
        <v>4729</v>
      </c>
      <c r="V478" s="77" t="s">
        <v>68</v>
      </c>
      <c r="W478" s="77" t="s">
        <v>134</v>
      </c>
    </row>
    <row r="479" spans="1:23" s="48" customFormat="1" ht="90" x14ac:dyDescent="0.25">
      <c r="A479" s="77">
        <v>13102040</v>
      </c>
      <c r="B479" s="77" t="s">
        <v>14</v>
      </c>
      <c r="C479" s="70">
        <v>195</v>
      </c>
      <c r="D479" s="77" t="s">
        <v>214</v>
      </c>
      <c r="E479" s="77" t="s">
        <v>156</v>
      </c>
      <c r="F479" s="77" t="s">
        <v>1070</v>
      </c>
      <c r="G479" s="77" t="s">
        <v>1071</v>
      </c>
      <c r="H479" s="77" t="s">
        <v>58</v>
      </c>
      <c r="I479" s="78" t="s">
        <v>1072</v>
      </c>
      <c r="J479" s="77" t="s">
        <v>391</v>
      </c>
      <c r="K479" s="77" t="s">
        <v>1058</v>
      </c>
      <c r="L479" s="77" t="s">
        <v>4380</v>
      </c>
      <c r="M479" s="111">
        <v>0</v>
      </c>
      <c r="N479" s="111"/>
      <c r="O479" s="111">
        <v>0</v>
      </c>
      <c r="P479" s="126">
        <v>1</v>
      </c>
      <c r="Q479" s="111">
        <v>0</v>
      </c>
      <c r="R479" s="77" t="s">
        <v>68</v>
      </c>
      <c r="S479" s="77" t="s">
        <v>4772</v>
      </c>
      <c r="T479" s="77" t="s">
        <v>68</v>
      </c>
      <c r="U479" s="80" t="s">
        <v>4777</v>
      </c>
      <c r="V479" s="77" t="s">
        <v>134</v>
      </c>
      <c r="W479" s="77" t="s">
        <v>134</v>
      </c>
    </row>
    <row r="480" spans="1:23" s="48" customFormat="1" ht="60" x14ac:dyDescent="0.25">
      <c r="A480" s="77">
        <v>13102040</v>
      </c>
      <c r="B480" s="77" t="s">
        <v>14</v>
      </c>
      <c r="C480" s="70">
        <v>196</v>
      </c>
      <c r="D480" s="77" t="s">
        <v>214</v>
      </c>
      <c r="E480" s="77" t="s">
        <v>156</v>
      </c>
      <c r="F480" s="77" t="s">
        <v>1065</v>
      </c>
      <c r="G480" s="77" t="s">
        <v>1073</v>
      </c>
      <c r="H480" s="77" t="s">
        <v>58</v>
      </c>
      <c r="I480" s="78" t="s">
        <v>1074</v>
      </c>
      <c r="J480" s="77" t="s">
        <v>391</v>
      </c>
      <c r="K480" s="77" t="s">
        <v>1058</v>
      </c>
      <c r="L480" s="77" t="s">
        <v>4380</v>
      </c>
      <c r="M480" s="111">
        <v>0</v>
      </c>
      <c r="N480" s="111"/>
      <c r="O480" s="111">
        <v>0</v>
      </c>
      <c r="P480" s="126">
        <v>1</v>
      </c>
      <c r="Q480" s="111">
        <v>0</v>
      </c>
      <c r="R480" s="77" t="s">
        <v>68</v>
      </c>
      <c r="S480" s="77" t="s">
        <v>4772</v>
      </c>
      <c r="T480" s="77" t="s">
        <v>68</v>
      </c>
      <c r="U480" s="80" t="s">
        <v>4777</v>
      </c>
      <c r="V480" s="77" t="s">
        <v>134</v>
      </c>
      <c r="W480" s="77" t="s">
        <v>134</v>
      </c>
    </row>
    <row r="481" spans="1:23" s="48" customFormat="1" ht="90" x14ac:dyDescent="0.25">
      <c r="A481" s="77">
        <v>13102040</v>
      </c>
      <c r="B481" s="77" t="s">
        <v>14</v>
      </c>
      <c r="C481" s="70">
        <v>197</v>
      </c>
      <c r="D481" s="77" t="s">
        <v>214</v>
      </c>
      <c r="E481" s="77" t="s">
        <v>156</v>
      </c>
      <c r="F481" s="77" t="s">
        <v>1054</v>
      </c>
      <c r="G481" s="77" t="s">
        <v>1075</v>
      </c>
      <c r="H481" s="77" t="s">
        <v>58</v>
      </c>
      <c r="I481" s="78" t="s">
        <v>1076</v>
      </c>
      <c r="J481" s="77" t="s">
        <v>391</v>
      </c>
      <c r="K481" s="77" t="s">
        <v>1058</v>
      </c>
      <c r="L481" s="77" t="s">
        <v>4380</v>
      </c>
      <c r="M481" s="111">
        <v>0</v>
      </c>
      <c r="N481" s="111"/>
      <c r="O481" s="111">
        <v>0</v>
      </c>
      <c r="P481" s="126">
        <v>1</v>
      </c>
      <c r="Q481" s="111">
        <v>0</v>
      </c>
      <c r="R481" s="77" t="s">
        <v>68</v>
      </c>
      <c r="S481" s="77" t="s">
        <v>4724</v>
      </c>
      <c r="T481" s="77" t="s">
        <v>68</v>
      </c>
      <c r="U481" s="80" t="s">
        <v>4777</v>
      </c>
      <c r="V481" s="77" t="s">
        <v>134</v>
      </c>
      <c r="W481" s="77" t="s">
        <v>134</v>
      </c>
    </row>
    <row r="482" spans="1:23" s="48" customFormat="1" ht="60" x14ac:dyDescent="0.25">
      <c r="A482" s="77">
        <v>13102040</v>
      </c>
      <c r="B482" s="77" t="s">
        <v>14</v>
      </c>
      <c r="C482" s="70">
        <v>198</v>
      </c>
      <c r="D482" s="77" t="s">
        <v>214</v>
      </c>
      <c r="E482" s="77" t="s">
        <v>156</v>
      </c>
      <c r="F482" s="77" t="s">
        <v>1065</v>
      </c>
      <c r="G482" s="77" t="s">
        <v>1077</v>
      </c>
      <c r="H482" s="77" t="s">
        <v>56</v>
      </c>
      <c r="I482" s="78" t="s">
        <v>1078</v>
      </c>
      <c r="J482" s="77" t="s">
        <v>916</v>
      </c>
      <c r="K482" s="77" t="s">
        <v>1058</v>
      </c>
      <c r="L482" s="77" t="s">
        <v>67</v>
      </c>
      <c r="M482" s="111">
        <v>32533</v>
      </c>
      <c r="N482" s="111"/>
      <c r="O482" s="111">
        <v>32533</v>
      </c>
      <c r="P482" s="126">
        <v>1</v>
      </c>
      <c r="Q482" s="111">
        <v>32533</v>
      </c>
      <c r="R482" s="77" t="s">
        <v>134</v>
      </c>
      <c r="S482" s="77" t="s">
        <v>4772</v>
      </c>
      <c r="T482" s="77" t="s">
        <v>134</v>
      </c>
      <c r="U482" s="80" t="s">
        <v>4679</v>
      </c>
      <c r="V482" s="77" t="s">
        <v>134</v>
      </c>
      <c r="W482" s="77" t="s">
        <v>134</v>
      </c>
    </row>
    <row r="483" spans="1:23" s="48" customFormat="1" ht="60" x14ac:dyDescent="0.25">
      <c r="A483" s="77">
        <v>13102040</v>
      </c>
      <c r="B483" s="77" t="s">
        <v>14</v>
      </c>
      <c r="C483" s="70">
        <v>199</v>
      </c>
      <c r="D483" s="77" t="s">
        <v>214</v>
      </c>
      <c r="E483" s="77" t="s">
        <v>156</v>
      </c>
      <c r="F483" s="77" t="s">
        <v>1065</v>
      </c>
      <c r="G483" s="77" t="s">
        <v>1079</v>
      </c>
      <c r="H483" s="77" t="s">
        <v>56</v>
      </c>
      <c r="I483" s="78" t="s">
        <v>1080</v>
      </c>
      <c r="J483" s="77" t="s">
        <v>878</v>
      </c>
      <c r="K483" s="77" t="s">
        <v>1058</v>
      </c>
      <c r="L483" s="77" t="s">
        <v>73</v>
      </c>
      <c r="M483" s="111">
        <v>12808</v>
      </c>
      <c r="N483" s="111"/>
      <c r="O483" s="111">
        <v>12808</v>
      </c>
      <c r="P483" s="126">
        <v>1</v>
      </c>
      <c r="Q483" s="111">
        <v>12808</v>
      </c>
      <c r="R483" s="77" t="s">
        <v>134</v>
      </c>
      <c r="S483" s="77" t="s">
        <v>4772</v>
      </c>
      <c r="T483" s="77" t="s">
        <v>134</v>
      </c>
      <c r="U483" s="80" t="s">
        <v>4679</v>
      </c>
      <c r="V483" s="77" t="s">
        <v>134</v>
      </c>
      <c r="W483" s="77" t="s">
        <v>134</v>
      </c>
    </row>
    <row r="484" spans="1:23" s="48" customFormat="1" ht="60" x14ac:dyDescent="0.25">
      <c r="A484" s="77">
        <v>13102040</v>
      </c>
      <c r="B484" s="77" t="s">
        <v>14</v>
      </c>
      <c r="C484" s="70">
        <v>200</v>
      </c>
      <c r="D484" s="77" t="s">
        <v>214</v>
      </c>
      <c r="E484" s="77" t="s">
        <v>156</v>
      </c>
      <c r="F484" s="77" t="s">
        <v>1054</v>
      </c>
      <c r="G484" s="77" t="s">
        <v>1081</v>
      </c>
      <c r="H484" s="77" t="s">
        <v>56</v>
      </c>
      <c r="I484" s="78" t="s">
        <v>1082</v>
      </c>
      <c r="J484" s="77" t="s">
        <v>391</v>
      </c>
      <c r="K484" s="77" t="s">
        <v>1058</v>
      </c>
      <c r="L484" s="77" t="s">
        <v>73</v>
      </c>
      <c r="M484" s="111">
        <v>160104</v>
      </c>
      <c r="N484" s="111"/>
      <c r="O484" s="111">
        <v>160104</v>
      </c>
      <c r="P484" s="126">
        <v>1</v>
      </c>
      <c r="Q484" s="111">
        <v>160104</v>
      </c>
      <c r="R484" s="77" t="s">
        <v>134</v>
      </c>
      <c r="S484" s="77" t="s">
        <v>4772</v>
      </c>
      <c r="T484" s="77" t="s">
        <v>134</v>
      </c>
      <c r="U484" s="80" t="s">
        <v>4679</v>
      </c>
      <c r="V484" s="77" t="s">
        <v>134</v>
      </c>
      <c r="W484" s="77" t="s">
        <v>134</v>
      </c>
    </row>
    <row r="485" spans="1:23" s="48" customFormat="1" ht="60" x14ac:dyDescent="0.25">
      <c r="A485" s="77">
        <v>13102040</v>
      </c>
      <c r="B485" s="77" t="s">
        <v>14</v>
      </c>
      <c r="C485" s="70">
        <v>201</v>
      </c>
      <c r="D485" s="77" t="s">
        <v>214</v>
      </c>
      <c r="E485" s="77" t="s">
        <v>156</v>
      </c>
      <c r="F485" s="77" t="s">
        <v>1054</v>
      </c>
      <c r="G485" s="77" t="s">
        <v>1083</v>
      </c>
      <c r="H485" s="77" t="s">
        <v>56</v>
      </c>
      <c r="I485" s="78" t="s">
        <v>1084</v>
      </c>
      <c r="J485" s="77" t="s">
        <v>391</v>
      </c>
      <c r="K485" s="77" t="s">
        <v>1058</v>
      </c>
      <c r="L485" s="77" t="s">
        <v>73</v>
      </c>
      <c r="M485" s="111">
        <v>125009</v>
      </c>
      <c r="N485" s="111"/>
      <c r="O485" s="111">
        <v>125009</v>
      </c>
      <c r="P485" s="126">
        <v>1</v>
      </c>
      <c r="Q485" s="111">
        <v>125009</v>
      </c>
      <c r="R485" s="77" t="s">
        <v>134</v>
      </c>
      <c r="S485" s="77" t="s">
        <v>4772</v>
      </c>
      <c r="T485" s="77" t="s">
        <v>134</v>
      </c>
      <c r="U485" s="80" t="s">
        <v>4679</v>
      </c>
      <c r="V485" s="77" t="s">
        <v>134</v>
      </c>
      <c r="W485" s="77" t="s">
        <v>134</v>
      </c>
    </row>
    <row r="486" spans="1:23" s="48" customFormat="1" ht="60" x14ac:dyDescent="0.25">
      <c r="A486" s="77">
        <v>13102040</v>
      </c>
      <c r="B486" s="77" t="s">
        <v>14</v>
      </c>
      <c r="C486" s="70">
        <v>202</v>
      </c>
      <c r="D486" s="77" t="s">
        <v>214</v>
      </c>
      <c r="E486" s="77" t="s">
        <v>156</v>
      </c>
      <c r="F486" s="77" t="s">
        <v>1054</v>
      </c>
      <c r="G486" s="77" t="s">
        <v>1085</v>
      </c>
      <c r="H486" s="77" t="s">
        <v>56</v>
      </c>
      <c r="I486" s="78" t="s">
        <v>1086</v>
      </c>
      <c r="J486" s="77" t="s">
        <v>391</v>
      </c>
      <c r="K486" s="77" t="s">
        <v>1058</v>
      </c>
      <c r="L486" s="77" t="s">
        <v>73</v>
      </c>
      <c r="M486" s="111">
        <v>280246</v>
      </c>
      <c r="N486" s="111"/>
      <c r="O486" s="111">
        <v>280246</v>
      </c>
      <c r="P486" s="126">
        <v>1</v>
      </c>
      <c r="Q486" s="111">
        <v>280246</v>
      </c>
      <c r="R486" s="77" t="s">
        <v>134</v>
      </c>
      <c r="S486" s="77" t="s">
        <v>4772</v>
      </c>
      <c r="T486" s="77" t="s">
        <v>134</v>
      </c>
      <c r="U486" s="80" t="s">
        <v>4679</v>
      </c>
      <c r="V486" s="77" t="s">
        <v>134</v>
      </c>
      <c r="W486" s="77" t="s">
        <v>134</v>
      </c>
    </row>
    <row r="487" spans="1:23" s="48" customFormat="1" ht="60" x14ac:dyDescent="0.25">
      <c r="A487" s="77">
        <v>13102040</v>
      </c>
      <c r="B487" s="77" t="s">
        <v>14</v>
      </c>
      <c r="C487" s="70">
        <v>203</v>
      </c>
      <c r="D487" s="77" t="s">
        <v>214</v>
      </c>
      <c r="E487" s="77" t="s">
        <v>156</v>
      </c>
      <c r="F487" s="77" t="s">
        <v>1065</v>
      </c>
      <c r="G487" s="77" t="s">
        <v>1087</v>
      </c>
      <c r="H487" s="77" t="s">
        <v>56</v>
      </c>
      <c r="I487" s="78" t="s">
        <v>1088</v>
      </c>
      <c r="J487" s="77" t="s">
        <v>391</v>
      </c>
      <c r="K487" s="77" t="s">
        <v>1058</v>
      </c>
      <c r="L487" s="77" t="s">
        <v>4380</v>
      </c>
      <c r="M487" s="111">
        <v>0</v>
      </c>
      <c r="N487" s="111"/>
      <c r="O487" s="111">
        <v>0</v>
      </c>
      <c r="P487" s="126">
        <v>1</v>
      </c>
      <c r="Q487" s="111">
        <v>0</v>
      </c>
      <c r="R487" s="77" t="s">
        <v>134</v>
      </c>
      <c r="S487" s="77" t="s">
        <v>4772</v>
      </c>
      <c r="T487" s="77" t="s">
        <v>68</v>
      </c>
      <c r="U487" s="80" t="s">
        <v>4778</v>
      </c>
      <c r="V487" s="77" t="s">
        <v>134</v>
      </c>
      <c r="W487" s="77" t="s">
        <v>134</v>
      </c>
    </row>
    <row r="488" spans="1:23" s="48" customFormat="1" ht="90" x14ac:dyDescent="0.25">
      <c r="A488" s="77">
        <v>13102040</v>
      </c>
      <c r="B488" s="77" t="s">
        <v>14</v>
      </c>
      <c r="C488" s="70">
        <v>204</v>
      </c>
      <c r="D488" s="77" t="s">
        <v>214</v>
      </c>
      <c r="E488" s="77" t="s">
        <v>156</v>
      </c>
      <c r="F488" s="77" t="s">
        <v>1070</v>
      </c>
      <c r="G488" s="77" t="s">
        <v>1089</v>
      </c>
      <c r="H488" s="77" t="s">
        <v>56</v>
      </c>
      <c r="I488" s="78" t="s">
        <v>720</v>
      </c>
      <c r="J488" s="77" t="s">
        <v>873</v>
      </c>
      <c r="K488" s="77" t="s">
        <v>1058</v>
      </c>
      <c r="L488" s="77" t="s">
        <v>67</v>
      </c>
      <c r="M488" s="111">
        <v>68723</v>
      </c>
      <c r="N488" s="111"/>
      <c r="O488" s="111">
        <v>68723</v>
      </c>
      <c r="P488" s="126">
        <v>1</v>
      </c>
      <c r="Q488" s="111">
        <v>68723</v>
      </c>
      <c r="R488" s="77" t="s">
        <v>68</v>
      </c>
      <c r="S488" s="77" t="s">
        <v>4724</v>
      </c>
      <c r="T488" s="77" t="s">
        <v>134</v>
      </c>
      <c r="U488" s="80" t="s">
        <v>4679</v>
      </c>
      <c r="V488" s="77" t="s">
        <v>134</v>
      </c>
      <c r="W488" s="77" t="s">
        <v>134</v>
      </c>
    </row>
    <row r="489" spans="1:23" s="48" customFormat="1" ht="90" x14ac:dyDescent="0.25">
      <c r="A489" s="77">
        <v>13102040</v>
      </c>
      <c r="B489" s="77" t="s">
        <v>14</v>
      </c>
      <c r="C489" s="70">
        <v>205</v>
      </c>
      <c r="D489" s="77" t="s">
        <v>214</v>
      </c>
      <c r="E489" s="77" t="s">
        <v>156</v>
      </c>
      <c r="F489" s="77" t="s">
        <v>1070</v>
      </c>
      <c r="G489" s="77" t="s">
        <v>1090</v>
      </c>
      <c r="H489" s="77" t="s">
        <v>56</v>
      </c>
      <c r="I489" s="78" t="s">
        <v>987</v>
      </c>
      <c r="J489" s="77" t="s">
        <v>391</v>
      </c>
      <c r="K489" s="77" t="s">
        <v>1058</v>
      </c>
      <c r="L489" s="77" t="s">
        <v>67</v>
      </c>
      <c r="M489" s="111">
        <v>18444</v>
      </c>
      <c r="N489" s="111"/>
      <c r="O489" s="111">
        <v>18444</v>
      </c>
      <c r="P489" s="126">
        <v>1</v>
      </c>
      <c r="Q489" s="111">
        <v>18444</v>
      </c>
      <c r="R489" s="77" t="s">
        <v>134</v>
      </c>
      <c r="S489" s="77" t="s">
        <v>4772</v>
      </c>
      <c r="T489" s="77" t="s">
        <v>134</v>
      </c>
      <c r="U489" s="80" t="s">
        <v>4679</v>
      </c>
      <c r="V489" s="77" t="s">
        <v>134</v>
      </c>
      <c r="W489" s="77" t="s">
        <v>134</v>
      </c>
    </row>
    <row r="490" spans="1:23" s="48" customFormat="1" ht="75" x14ac:dyDescent="0.25">
      <c r="A490" s="77">
        <v>13102040</v>
      </c>
      <c r="B490" s="77" t="s">
        <v>14</v>
      </c>
      <c r="C490" s="70">
        <v>206</v>
      </c>
      <c r="D490" s="77" t="s">
        <v>214</v>
      </c>
      <c r="E490" s="77" t="s">
        <v>156</v>
      </c>
      <c r="F490" s="77" t="s">
        <v>1065</v>
      </c>
      <c r="G490" s="77" t="s">
        <v>1091</v>
      </c>
      <c r="H490" s="77" t="s">
        <v>57</v>
      </c>
      <c r="I490" s="78" t="s">
        <v>1092</v>
      </c>
      <c r="J490" s="77" t="s">
        <v>391</v>
      </c>
      <c r="K490" s="77" t="s">
        <v>1058</v>
      </c>
      <c r="L490" s="77" t="s">
        <v>73</v>
      </c>
      <c r="M490" s="111">
        <v>248226</v>
      </c>
      <c r="N490" s="111"/>
      <c r="O490" s="111">
        <v>248226</v>
      </c>
      <c r="P490" s="126">
        <v>1</v>
      </c>
      <c r="Q490" s="111">
        <v>248226</v>
      </c>
      <c r="R490" s="77" t="s">
        <v>134</v>
      </c>
      <c r="S490" s="77" t="s">
        <v>4772</v>
      </c>
      <c r="T490" s="77" t="s">
        <v>134</v>
      </c>
      <c r="U490" s="80" t="s">
        <v>4679</v>
      </c>
      <c r="V490" s="77" t="s">
        <v>134</v>
      </c>
      <c r="W490" s="77" t="s">
        <v>134</v>
      </c>
    </row>
    <row r="491" spans="1:23" s="48" customFormat="1" ht="60" x14ac:dyDescent="0.25">
      <c r="A491" s="77">
        <v>13102040</v>
      </c>
      <c r="B491" s="77" t="s">
        <v>14</v>
      </c>
      <c r="C491" s="70">
        <v>207</v>
      </c>
      <c r="D491" s="77" t="s">
        <v>214</v>
      </c>
      <c r="E491" s="77" t="s">
        <v>156</v>
      </c>
      <c r="F491" s="77" t="s">
        <v>1054</v>
      </c>
      <c r="G491" s="77" t="s">
        <v>1093</v>
      </c>
      <c r="H491" s="77" t="s">
        <v>58</v>
      </c>
      <c r="I491" s="78" t="s">
        <v>1094</v>
      </c>
      <c r="J491" s="77" t="s">
        <v>391</v>
      </c>
      <c r="K491" s="77" t="s">
        <v>1058</v>
      </c>
      <c r="L491" s="77" t="s">
        <v>67</v>
      </c>
      <c r="M491" s="111">
        <v>115275</v>
      </c>
      <c r="N491" s="111"/>
      <c r="O491" s="111">
        <v>115275</v>
      </c>
      <c r="P491" s="126">
        <v>1</v>
      </c>
      <c r="Q491" s="111">
        <v>115275</v>
      </c>
      <c r="R491" s="77" t="s">
        <v>68</v>
      </c>
      <c r="S491" s="77" t="s">
        <v>4772</v>
      </c>
      <c r="T491" s="77" t="s">
        <v>134</v>
      </c>
      <c r="U491" s="80" t="s">
        <v>4679</v>
      </c>
      <c r="V491" s="77" t="s">
        <v>134</v>
      </c>
      <c r="W491" s="77" t="s">
        <v>134</v>
      </c>
    </row>
    <row r="492" spans="1:23" s="48" customFormat="1" ht="60" x14ac:dyDescent="0.25">
      <c r="A492" s="77">
        <v>13102040</v>
      </c>
      <c r="B492" s="77" t="s">
        <v>14</v>
      </c>
      <c r="C492" s="70">
        <v>208</v>
      </c>
      <c r="D492" s="77" t="s">
        <v>214</v>
      </c>
      <c r="E492" s="77" t="s">
        <v>156</v>
      </c>
      <c r="F492" s="77" t="s">
        <v>1062</v>
      </c>
      <c r="G492" s="77" t="s">
        <v>1095</v>
      </c>
      <c r="H492" s="77" t="s">
        <v>58</v>
      </c>
      <c r="I492" s="78" t="s">
        <v>1096</v>
      </c>
      <c r="J492" s="77" t="s">
        <v>391</v>
      </c>
      <c r="K492" s="77" t="s">
        <v>1058</v>
      </c>
      <c r="L492" s="77" t="s">
        <v>67</v>
      </c>
      <c r="M492" s="111">
        <v>149345</v>
      </c>
      <c r="N492" s="111"/>
      <c r="O492" s="111">
        <v>149345</v>
      </c>
      <c r="P492" s="126">
        <v>1</v>
      </c>
      <c r="Q492" s="111">
        <v>149345</v>
      </c>
      <c r="R492" s="77" t="s">
        <v>134</v>
      </c>
      <c r="S492" s="77" t="s">
        <v>4772</v>
      </c>
      <c r="T492" s="77" t="s">
        <v>134</v>
      </c>
      <c r="U492" s="80" t="s">
        <v>4679</v>
      </c>
      <c r="V492" s="77" t="s">
        <v>134</v>
      </c>
      <c r="W492" s="77" t="s">
        <v>134</v>
      </c>
    </row>
    <row r="493" spans="1:23" s="48" customFormat="1" ht="60" x14ac:dyDescent="0.25">
      <c r="A493" s="77">
        <v>13102040</v>
      </c>
      <c r="B493" s="77" t="s">
        <v>14</v>
      </c>
      <c r="C493" s="70">
        <v>209</v>
      </c>
      <c r="D493" s="77" t="s">
        <v>214</v>
      </c>
      <c r="E493" s="77" t="s">
        <v>156</v>
      </c>
      <c r="F493" s="77" t="s">
        <v>1054</v>
      </c>
      <c r="G493" s="77" t="s">
        <v>1097</v>
      </c>
      <c r="H493" s="77" t="s">
        <v>58</v>
      </c>
      <c r="I493" s="78" t="s">
        <v>1098</v>
      </c>
      <c r="J493" s="77" t="s">
        <v>391</v>
      </c>
      <c r="K493" s="77" t="s">
        <v>1058</v>
      </c>
      <c r="L493" s="77" t="s">
        <v>67</v>
      </c>
      <c r="M493" s="111">
        <v>46879</v>
      </c>
      <c r="N493" s="111"/>
      <c r="O493" s="111">
        <v>46879</v>
      </c>
      <c r="P493" s="126">
        <v>1</v>
      </c>
      <c r="Q493" s="111">
        <v>46879</v>
      </c>
      <c r="R493" s="77" t="s">
        <v>134</v>
      </c>
      <c r="S493" s="77" t="s">
        <v>4772</v>
      </c>
      <c r="T493" s="77" t="s">
        <v>134</v>
      </c>
      <c r="U493" s="80" t="s">
        <v>4679</v>
      </c>
      <c r="V493" s="77" t="s">
        <v>134</v>
      </c>
      <c r="W493" s="77" t="s">
        <v>134</v>
      </c>
    </row>
    <row r="494" spans="1:23" s="48" customFormat="1" ht="60" x14ac:dyDescent="0.25">
      <c r="A494" s="77">
        <v>13102040</v>
      </c>
      <c r="B494" s="77" t="s">
        <v>14</v>
      </c>
      <c r="C494" s="70">
        <v>210</v>
      </c>
      <c r="D494" s="77" t="s">
        <v>214</v>
      </c>
      <c r="E494" s="77" t="s">
        <v>156</v>
      </c>
      <c r="F494" s="77" t="s">
        <v>1054</v>
      </c>
      <c r="G494" s="77" t="s">
        <v>1099</v>
      </c>
      <c r="H494" s="77" t="s">
        <v>58</v>
      </c>
      <c r="I494" s="78" t="s">
        <v>1100</v>
      </c>
      <c r="J494" s="77" t="s">
        <v>391</v>
      </c>
      <c r="K494" s="77" t="s">
        <v>1058</v>
      </c>
      <c r="L494" s="77" t="s">
        <v>73</v>
      </c>
      <c r="M494" s="111">
        <v>347874</v>
      </c>
      <c r="N494" s="111"/>
      <c r="O494" s="111">
        <v>347874</v>
      </c>
      <c r="P494" s="126">
        <v>1</v>
      </c>
      <c r="Q494" s="111">
        <v>347874</v>
      </c>
      <c r="R494" s="77" t="s">
        <v>134</v>
      </c>
      <c r="S494" s="77" t="s">
        <v>4772</v>
      </c>
      <c r="T494" s="77" t="s">
        <v>134</v>
      </c>
      <c r="U494" s="80" t="s">
        <v>4679</v>
      </c>
      <c r="V494" s="77" t="s">
        <v>134</v>
      </c>
      <c r="W494" s="77" t="s">
        <v>134</v>
      </c>
    </row>
    <row r="495" spans="1:23" s="48" customFormat="1" ht="60" x14ac:dyDescent="0.25">
      <c r="A495" s="77">
        <v>13102040</v>
      </c>
      <c r="B495" s="77" t="s">
        <v>14</v>
      </c>
      <c r="C495" s="70">
        <v>211</v>
      </c>
      <c r="D495" s="77" t="s">
        <v>214</v>
      </c>
      <c r="E495" s="77" t="s">
        <v>156</v>
      </c>
      <c r="F495" s="77" t="s">
        <v>1065</v>
      </c>
      <c r="G495" s="77" t="s">
        <v>1101</v>
      </c>
      <c r="H495" s="77" t="s">
        <v>58</v>
      </c>
      <c r="I495" s="78" t="s">
        <v>1102</v>
      </c>
      <c r="J495" s="77" t="s">
        <v>391</v>
      </c>
      <c r="K495" s="77" t="s">
        <v>1058</v>
      </c>
      <c r="L495" s="77" t="s">
        <v>73</v>
      </c>
      <c r="M495" s="111">
        <v>352229</v>
      </c>
      <c r="N495" s="111"/>
      <c r="O495" s="111">
        <v>352229</v>
      </c>
      <c r="P495" s="126">
        <v>1</v>
      </c>
      <c r="Q495" s="111">
        <v>352229</v>
      </c>
      <c r="R495" s="77" t="s">
        <v>134</v>
      </c>
      <c r="S495" s="77" t="s">
        <v>4772</v>
      </c>
      <c r="T495" s="77" t="s">
        <v>134</v>
      </c>
      <c r="U495" s="80" t="s">
        <v>4679</v>
      </c>
      <c r="V495" s="77" t="s">
        <v>134</v>
      </c>
      <c r="W495" s="77" t="s">
        <v>134</v>
      </c>
    </row>
    <row r="496" spans="1:23" s="48" customFormat="1" ht="60" x14ac:dyDescent="0.25">
      <c r="A496" s="77">
        <v>13102040</v>
      </c>
      <c r="B496" s="77" t="s">
        <v>14</v>
      </c>
      <c r="C496" s="70">
        <v>212</v>
      </c>
      <c r="D496" s="77" t="s">
        <v>214</v>
      </c>
      <c r="E496" s="77" t="s">
        <v>156</v>
      </c>
      <c r="F496" s="77" t="s">
        <v>1065</v>
      </c>
      <c r="G496" s="77" t="s">
        <v>1103</v>
      </c>
      <c r="H496" s="77" t="s">
        <v>58</v>
      </c>
      <c r="I496" s="78" t="s">
        <v>1104</v>
      </c>
      <c r="J496" s="77" t="s">
        <v>391</v>
      </c>
      <c r="K496" s="77" t="s">
        <v>1058</v>
      </c>
      <c r="L496" s="77" t="s">
        <v>73</v>
      </c>
      <c r="M496" s="111">
        <v>273586</v>
      </c>
      <c r="N496" s="111"/>
      <c r="O496" s="111">
        <v>273586</v>
      </c>
      <c r="P496" s="126">
        <v>1</v>
      </c>
      <c r="Q496" s="111">
        <v>273586</v>
      </c>
      <c r="R496" s="77" t="s">
        <v>134</v>
      </c>
      <c r="S496" s="77" t="s">
        <v>4772</v>
      </c>
      <c r="T496" s="77" t="s">
        <v>134</v>
      </c>
      <c r="U496" s="80" t="s">
        <v>4679</v>
      </c>
      <c r="V496" s="77" t="s">
        <v>134</v>
      </c>
      <c r="W496" s="77" t="s">
        <v>134</v>
      </c>
    </row>
    <row r="497" spans="1:23" s="48" customFormat="1" ht="60" x14ac:dyDescent="0.25">
      <c r="A497" s="77">
        <v>13102040</v>
      </c>
      <c r="B497" s="77" t="s">
        <v>14</v>
      </c>
      <c r="C497" s="70">
        <v>213</v>
      </c>
      <c r="D497" s="77" t="s">
        <v>214</v>
      </c>
      <c r="E497" s="77" t="s">
        <v>156</v>
      </c>
      <c r="F497" s="77" t="s">
        <v>1054</v>
      </c>
      <c r="G497" s="77" t="s">
        <v>1105</v>
      </c>
      <c r="H497" s="77" t="s">
        <v>58</v>
      </c>
      <c r="I497" s="78" t="s">
        <v>1106</v>
      </c>
      <c r="J497" s="77" t="s">
        <v>391</v>
      </c>
      <c r="K497" s="77" t="s">
        <v>1058</v>
      </c>
      <c r="L497" s="77" t="s">
        <v>73</v>
      </c>
      <c r="M497" s="111">
        <v>63786</v>
      </c>
      <c r="N497" s="111"/>
      <c r="O497" s="111">
        <v>63786</v>
      </c>
      <c r="P497" s="126">
        <v>1</v>
      </c>
      <c r="Q497" s="111">
        <v>63786</v>
      </c>
      <c r="R497" s="77" t="s">
        <v>134</v>
      </c>
      <c r="S497" s="77" t="s">
        <v>4772</v>
      </c>
      <c r="T497" s="77" t="s">
        <v>134</v>
      </c>
      <c r="U497" s="80" t="s">
        <v>4679</v>
      </c>
      <c r="V497" s="77" t="s">
        <v>134</v>
      </c>
      <c r="W497" s="77" t="s">
        <v>134</v>
      </c>
    </row>
    <row r="498" spans="1:23" s="48" customFormat="1" ht="60" x14ac:dyDescent="0.25">
      <c r="A498" s="77">
        <v>13102040</v>
      </c>
      <c r="B498" s="77" t="s">
        <v>14</v>
      </c>
      <c r="C498" s="70">
        <v>214</v>
      </c>
      <c r="D498" s="77" t="s">
        <v>214</v>
      </c>
      <c r="E498" s="77" t="s">
        <v>156</v>
      </c>
      <c r="F498" s="77" t="s">
        <v>1065</v>
      </c>
      <c r="G498" s="77" t="s">
        <v>1107</v>
      </c>
      <c r="H498" s="77" t="s">
        <v>58</v>
      </c>
      <c r="I498" s="78" t="s">
        <v>1108</v>
      </c>
      <c r="J498" s="77" t="s">
        <v>391</v>
      </c>
      <c r="K498" s="77" t="s">
        <v>1058</v>
      </c>
      <c r="L498" s="77" t="s">
        <v>67</v>
      </c>
      <c r="M498" s="111">
        <v>84791</v>
      </c>
      <c r="N498" s="111"/>
      <c r="O498" s="111">
        <v>84791</v>
      </c>
      <c r="P498" s="126">
        <v>1</v>
      </c>
      <c r="Q498" s="111">
        <v>84791</v>
      </c>
      <c r="R498" s="77" t="s">
        <v>134</v>
      </c>
      <c r="S498" s="77" t="s">
        <v>4772</v>
      </c>
      <c r="T498" s="77" t="s">
        <v>134</v>
      </c>
      <c r="U498" s="80" t="s">
        <v>4679</v>
      </c>
      <c r="V498" s="77" t="s">
        <v>134</v>
      </c>
      <c r="W498" s="77" t="s">
        <v>134</v>
      </c>
    </row>
    <row r="499" spans="1:23" s="48" customFormat="1" ht="60" x14ac:dyDescent="0.25">
      <c r="A499" s="77">
        <v>13102040</v>
      </c>
      <c r="B499" s="77" t="s">
        <v>14</v>
      </c>
      <c r="C499" s="70">
        <v>215</v>
      </c>
      <c r="D499" s="77" t="s">
        <v>214</v>
      </c>
      <c r="E499" s="77" t="s">
        <v>156</v>
      </c>
      <c r="F499" s="77" t="s">
        <v>1054</v>
      </c>
      <c r="G499" s="77" t="s">
        <v>1109</v>
      </c>
      <c r="H499" s="77" t="s">
        <v>58</v>
      </c>
      <c r="I499" s="78" t="s">
        <v>1110</v>
      </c>
      <c r="J499" s="77" t="s">
        <v>391</v>
      </c>
      <c r="K499" s="77" t="s">
        <v>1058</v>
      </c>
      <c r="L499" s="77" t="s">
        <v>67</v>
      </c>
      <c r="M499" s="111">
        <v>64042</v>
      </c>
      <c r="N499" s="111"/>
      <c r="O499" s="111">
        <v>64042</v>
      </c>
      <c r="P499" s="126">
        <v>1</v>
      </c>
      <c r="Q499" s="111">
        <v>64042</v>
      </c>
      <c r="R499" s="77" t="s">
        <v>134</v>
      </c>
      <c r="S499" s="77" t="s">
        <v>4772</v>
      </c>
      <c r="T499" s="77" t="s">
        <v>134</v>
      </c>
      <c r="U499" s="80" t="s">
        <v>4679</v>
      </c>
      <c r="V499" s="77" t="s">
        <v>134</v>
      </c>
      <c r="W499" s="77" t="s">
        <v>134</v>
      </c>
    </row>
    <row r="500" spans="1:23" s="48" customFormat="1" ht="60" x14ac:dyDescent="0.25">
      <c r="A500" s="77">
        <v>13102040</v>
      </c>
      <c r="B500" s="77" t="s">
        <v>14</v>
      </c>
      <c r="C500" s="70">
        <v>216</v>
      </c>
      <c r="D500" s="77" t="s">
        <v>214</v>
      </c>
      <c r="E500" s="77" t="s">
        <v>156</v>
      </c>
      <c r="F500" s="77" t="s">
        <v>1065</v>
      </c>
      <c r="G500" s="77" t="s">
        <v>1111</v>
      </c>
      <c r="H500" s="77" t="s">
        <v>58</v>
      </c>
      <c r="I500" s="78" t="s">
        <v>1112</v>
      </c>
      <c r="J500" s="77" t="s">
        <v>391</v>
      </c>
      <c r="K500" s="77" t="s">
        <v>1058</v>
      </c>
      <c r="L500" s="77" t="s">
        <v>67</v>
      </c>
      <c r="M500" s="111">
        <v>46110</v>
      </c>
      <c r="N500" s="111"/>
      <c r="O500" s="111">
        <v>46110</v>
      </c>
      <c r="P500" s="126">
        <v>1</v>
      </c>
      <c r="Q500" s="111">
        <v>46110</v>
      </c>
      <c r="R500" s="77" t="s">
        <v>68</v>
      </c>
      <c r="S500" s="77" t="s">
        <v>4772</v>
      </c>
      <c r="T500" s="77" t="s">
        <v>134</v>
      </c>
      <c r="U500" s="80" t="s">
        <v>4679</v>
      </c>
      <c r="V500" s="77" t="s">
        <v>134</v>
      </c>
      <c r="W500" s="77" t="s">
        <v>134</v>
      </c>
    </row>
    <row r="501" spans="1:23" s="48" customFormat="1" ht="165" x14ac:dyDescent="0.25">
      <c r="A501" s="77">
        <v>13102040</v>
      </c>
      <c r="B501" s="77" t="s">
        <v>14</v>
      </c>
      <c r="C501" s="70">
        <v>217</v>
      </c>
      <c r="D501" s="77" t="s">
        <v>214</v>
      </c>
      <c r="E501" s="77" t="s">
        <v>156</v>
      </c>
      <c r="F501" s="77" t="s">
        <v>1070</v>
      </c>
      <c r="G501" s="77" t="s">
        <v>1113</v>
      </c>
      <c r="H501" s="77" t="s">
        <v>56</v>
      </c>
      <c r="I501" s="78" t="s">
        <v>1114</v>
      </c>
      <c r="J501" s="77" t="s">
        <v>391</v>
      </c>
      <c r="K501" s="77" t="s">
        <v>1058</v>
      </c>
      <c r="L501" s="77" t="s">
        <v>67</v>
      </c>
      <c r="M501" s="111">
        <v>365038</v>
      </c>
      <c r="N501" s="111"/>
      <c r="O501" s="111">
        <v>365038</v>
      </c>
      <c r="P501" s="126">
        <v>1</v>
      </c>
      <c r="Q501" s="111">
        <v>365038</v>
      </c>
      <c r="R501" s="77" t="s">
        <v>68</v>
      </c>
      <c r="S501" s="77" t="s">
        <v>4772</v>
      </c>
      <c r="T501" s="77" t="s">
        <v>134</v>
      </c>
      <c r="U501" s="80" t="s">
        <v>4679</v>
      </c>
      <c r="V501" s="77" t="s">
        <v>134</v>
      </c>
      <c r="W501" s="77" t="s">
        <v>134</v>
      </c>
    </row>
    <row r="502" spans="1:23" s="48" customFormat="1" ht="90" x14ac:dyDescent="0.25">
      <c r="A502" s="77">
        <v>13102040</v>
      </c>
      <c r="B502" s="77" t="s">
        <v>14</v>
      </c>
      <c r="C502" s="70">
        <v>218</v>
      </c>
      <c r="D502" s="77" t="s">
        <v>214</v>
      </c>
      <c r="E502" s="77" t="s">
        <v>156</v>
      </c>
      <c r="F502" s="77" t="s">
        <v>1070</v>
      </c>
      <c r="G502" s="77" t="s">
        <v>1115</v>
      </c>
      <c r="H502" s="77" t="s">
        <v>56</v>
      </c>
      <c r="I502" s="78" t="s">
        <v>720</v>
      </c>
      <c r="J502" s="77" t="s">
        <v>895</v>
      </c>
      <c r="K502" s="77" t="s">
        <v>1058</v>
      </c>
      <c r="L502" s="77" t="s">
        <v>67</v>
      </c>
      <c r="M502" s="111">
        <v>68723</v>
      </c>
      <c r="N502" s="111"/>
      <c r="O502" s="111">
        <v>68723</v>
      </c>
      <c r="P502" s="126">
        <v>1</v>
      </c>
      <c r="Q502" s="111">
        <v>68723</v>
      </c>
      <c r="R502" s="77" t="s">
        <v>68</v>
      </c>
      <c r="S502" s="77" t="s">
        <v>4724</v>
      </c>
      <c r="T502" s="77" t="s">
        <v>134</v>
      </c>
      <c r="U502" s="80" t="s">
        <v>4679</v>
      </c>
      <c r="V502" s="77" t="s">
        <v>134</v>
      </c>
      <c r="W502" s="77" t="s">
        <v>134</v>
      </c>
    </row>
    <row r="503" spans="1:23" s="48" customFormat="1" ht="105" x14ac:dyDescent="0.25">
      <c r="A503" s="77">
        <v>13102040</v>
      </c>
      <c r="B503" s="77" t="s">
        <v>14</v>
      </c>
      <c r="C503" s="70">
        <v>219</v>
      </c>
      <c r="D503" s="77" t="s">
        <v>214</v>
      </c>
      <c r="E503" s="77" t="s">
        <v>156</v>
      </c>
      <c r="F503" s="77" t="s">
        <v>1070</v>
      </c>
      <c r="G503" s="77" t="s">
        <v>1116</v>
      </c>
      <c r="H503" s="77" t="s">
        <v>56</v>
      </c>
      <c r="I503" s="78" t="s">
        <v>4779</v>
      </c>
      <c r="J503" s="77" t="s">
        <v>391</v>
      </c>
      <c r="K503" s="77" t="s">
        <v>1058</v>
      </c>
      <c r="L503" s="77" t="s">
        <v>73</v>
      </c>
      <c r="M503" s="111">
        <v>64042</v>
      </c>
      <c r="N503" s="111"/>
      <c r="O503" s="111">
        <v>64042</v>
      </c>
      <c r="P503" s="126">
        <v>1</v>
      </c>
      <c r="Q503" s="111">
        <v>64042</v>
      </c>
      <c r="R503" s="77" t="s">
        <v>134</v>
      </c>
      <c r="S503" s="77" t="s">
        <v>4772</v>
      </c>
      <c r="T503" s="77" t="s">
        <v>68</v>
      </c>
      <c r="U503" s="80" t="s">
        <v>4780</v>
      </c>
      <c r="V503" s="77" t="s">
        <v>134</v>
      </c>
      <c r="W503" s="77" t="s">
        <v>134</v>
      </c>
    </row>
    <row r="504" spans="1:23" s="48" customFormat="1" ht="60" x14ac:dyDescent="0.25">
      <c r="A504" s="77">
        <v>13102040</v>
      </c>
      <c r="B504" s="77" t="s">
        <v>14</v>
      </c>
      <c r="C504" s="70">
        <v>220</v>
      </c>
      <c r="D504" s="77" t="s">
        <v>214</v>
      </c>
      <c r="E504" s="77" t="s">
        <v>156</v>
      </c>
      <c r="F504" s="77" t="s">
        <v>1065</v>
      </c>
      <c r="G504" s="77" t="s">
        <v>4781</v>
      </c>
      <c r="H504" s="77" t="s">
        <v>4767</v>
      </c>
      <c r="I504" s="78" t="s">
        <v>1117</v>
      </c>
      <c r="J504" s="77" t="s">
        <v>391</v>
      </c>
      <c r="K504" s="77" t="s">
        <v>1058</v>
      </c>
      <c r="L504" s="77" t="s">
        <v>4380</v>
      </c>
      <c r="M504" s="111">
        <v>0</v>
      </c>
      <c r="N504" s="111"/>
      <c r="O504" s="111">
        <v>0</v>
      </c>
      <c r="P504" s="126">
        <v>1</v>
      </c>
      <c r="Q504" s="111">
        <v>0</v>
      </c>
      <c r="R504" s="77" t="s">
        <v>68</v>
      </c>
      <c r="S504" s="77" t="s">
        <v>4772</v>
      </c>
      <c r="T504" s="77" t="s">
        <v>68</v>
      </c>
      <c r="U504" s="80" t="s">
        <v>4782</v>
      </c>
      <c r="V504" s="77" t="s">
        <v>134</v>
      </c>
      <c r="W504" s="77" t="s">
        <v>134</v>
      </c>
    </row>
    <row r="505" spans="1:23" s="48" customFormat="1" ht="60" x14ac:dyDescent="0.25">
      <c r="A505" s="77">
        <v>13102040</v>
      </c>
      <c r="B505" s="77" t="s">
        <v>14</v>
      </c>
      <c r="C505" s="70">
        <v>221</v>
      </c>
      <c r="D505" s="77" t="s">
        <v>214</v>
      </c>
      <c r="E505" s="77" t="s">
        <v>156</v>
      </c>
      <c r="F505" s="77" t="s">
        <v>1065</v>
      </c>
      <c r="G505" s="77" t="s">
        <v>4783</v>
      </c>
      <c r="H505" s="77" t="s">
        <v>4767</v>
      </c>
      <c r="I505" s="78" t="s">
        <v>1118</v>
      </c>
      <c r="J505" s="77" t="s">
        <v>391</v>
      </c>
      <c r="K505" s="77" t="s">
        <v>1058</v>
      </c>
      <c r="L505" s="77" t="s">
        <v>4380</v>
      </c>
      <c r="M505" s="111">
        <v>0</v>
      </c>
      <c r="N505" s="111"/>
      <c r="O505" s="111">
        <v>0</v>
      </c>
      <c r="P505" s="126">
        <v>1</v>
      </c>
      <c r="Q505" s="111">
        <v>0</v>
      </c>
      <c r="R505" s="77" t="s">
        <v>68</v>
      </c>
      <c r="S505" s="77" t="s">
        <v>4772</v>
      </c>
      <c r="T505" s="77" t="s">
        <v>68</v>
      </c>
      <c r="U505" s="80" t="s">
        <v>4784</v>
      </c>
      <c r="V505" s="77" t="s">
        <v>134</v>
      </c>
      <c r="W505" s="77" t="s">
        <v>134</v>
      </c>
    </row>
    <row r="506" spans="1:23" s="48" customFormat="1" ht="60" x14ac:dyDescent="0.25">
      <c r="A506" s="77">
        <v>13102040</v>
      </c>
      <c r="B506" s="77" t="s">
        <v>14</v>
      </c>
      <c r="C506" s="70">
        <v>222</v>
      </c>
      <c r="D506" s="77" t="s">
        <v>214</v>
      </c>
      <c r="E506" s="77" t="s">
        <v>156</v>
      </c>
      <c r="F506" s="77" t="s">
        <v>1054</v>
      </c>
      <c r="G506" s="77" t="s">
        <v>1119</v>
      </c>
      <c r="H506" s="77" t="s">
        <v>59</v>
      </c>
      <c r="I506" s="78" t="s">
        <v>1120</v>
      </c>
      <c r="J506" s="77" t="s">
        <v>1121</v>
      </c>
      <c r="K506" s="77" t="s">
        <v>1058</v>
      </c>
      <c r="L506" s="77" t="s">
        <v>67</v>
      </c>
      <c r="M506" s="111">
        <v>122076</v>
      </c>
      <c r="N506" s="111"/>
      <c r="O506" s="111">
        <v>122076</v>
      </c>
      <c r="P506" s="126">
        <v>1</v>
      </c>
      <c r="Q506" s="111">
        <v>122076</v>
      </c>
      <c r="R506" s="77" t="s">
        <v>68</v>
      </c>
      <c r="S506" s="77" t="s">
        <v>4772</v>
      </c>
      <c r="T506" s="77" t="s">
        <v>134</v>
      </c>
      <c r="U506" s="80" t="s">
        <v>4679</v>
      </c>
      <c r="V506" s="77" t="s">
        <v>68</v>
      </c>
      <c r="W506" s="77" t="s">
        <v>134</v>
      </c>
    </row>
    <row r="507" spans="1:23" s="48" customFormat="1" ht="60" x14ac:dyDescent="0.25">
      <c r="A507" s="77">
        <v>13102040</v>
      </c>
      <c r="B507" s="77" t="s">
        <v>14</v>
      </c>
      <c r="C507" s="70">
        <v>223</v>
      </c>
      <c r="D507" s="77" t="s">
        <v>214</v>
      </c>
      <c r="E507" s="77" t="s">
        <v>156</v>
      </c>
      <c r="F507" s="77" t="s">
        <v>1065</v>
      </c>
      <c r="G507" s="77" t="s">
        <v>1122</v>
      </c>
      <c r="H507" s="77" t="s">
        <v>59</v>
      </c>
      <c r="I507" s="78" t="s">
        <v>1123</v>
      </c>
      <c r="J507" s="77" t="s">
        <v>391</v>
      </c>
      <c r="K507" s="77" t="s">
        <v>1058</v>
      </c>
      <c r="L507" s="77" t="s">
        <v>67</v>
      </c>
      <c r="M507" s="111">
        <v>59943</v>
      </c>
      <c r="N507" s="111"/>
      <c r="O507" s="111">
        <v>59943</v>
      </c>
      <c r="P507" s="126">
        <v>1</v>
      </c>
      <c r="Q507" s="111">
        <v>59943</v>
      </c>
      <c r="R507" s="77" t="s">
        <v>68</v>
      </c>
      <c r="S507" s="77" t="s">
        <v>4772</v>
      </c>
      <c r="T507" s="77" t="s">
        <v>134</v>
      </c>
      <c r="U507" s="80" t="s">
        <v>4679</v>
      </c>
      <c r="V507" s="77" t="s">
        <v>68</v>
      </c>
      <c r="W507" s="77" t="s">
        <v>134</v>
      </c>
    </row>
    <row r="508" spans="1:23" s="48" customFormat="1" ht="90" x14ac:dyDescent="0.25">
      <c r="A508" s="77">
        <v>13102040</v>
      </c>
      <c r="B508" s="77" t="s">
        <v>14</v>
      </c>
      <c r="C508" s="70">
        <v>224</v>
      </c>
      <c r="D508" s="77" t="s">
        <v>214</v>
      </c>
      <c r="E508" s="77" t="s">
        <v>156</v>
      </c>
      <c r="F508" s="77" t="s">
        <v>1068</v>
      </c>
      <c r="G508" s="77" t="s">
        <v>1124</v>
      </c>
      <c r="H508" s="77" t="s">
        <v>59</v>
      </c>
      <c r="I508" s="78" t="s">
        <v>1125</v>
      </c>
      <c r="J508" s="77" t="s">
        <v>391</v>
      </c>
      <c r="K508" s="77" t="s">
        <v>1058</v>
      </c>
      <c r="L508" s="77" t="s">
        <v>67</v>
      </c>
      <c r="M508" s="111">
        <v>3142141</v>
      </c>
      <c r="N508" s="111"/>
      <c r="O508" s="111">
        <v>3142141</v>
      </c>
      <c r="P508" s="126">
        <v>1</v>
      </c>
      <c r="Q508" s="111">
        <v>3142141</v>
      </c>
      <c r="R508" s="77" t="s">
        <v>68</v>
      </c>
      <c r="S508" s="77" t="s">
        <v>4772</v>
      </c>
      <c r="T508" s="77" t="s">
        <v>134</v>
      </c>
      <c r="U508" s="80" t="s">
        <v>4679</v>
      </c>
      <c r="V508" s="77" t="s">
        <v>134</v>
      </c>
      <c r="W508" s="77" t="s">
        <v>134</v>
      </c>
    </row>
    <row r="509" spans="1:23" s="48" customFormat="1" ht="90" x14ac:dyDescent="0.25">
      <c r="A509" s="77">
        <v>13102040</v>
      </c>
      <c r="B509" s="77" t="s">
        <v>14</v>
      </c>
      <c r="C509" s="70">
        <v>225</v>
      </c>
      <c r="D509" s="77" t="s">
        <v>214</v>
      </c>
      <c r="E509" s="77" t="s">
        <v>156</v>
      </c>
      <c r="F509" s="77" t="s">
        <v>1126</v>
      </c>
      <c r="G509" s="77" t="s">
        <v>1127</v>
      </c>
      <c r="H509" s="77" t="s">
        <v>56</v>
      </c>
      <c r="I509" s="78" t="s">
        <v>720</v>
      </c>
      <c r="J509" s="77" t="s">
        <v>720</v>
      </c>
      <c r="K509" s="77" t="s">
        <v>720</v>
      </c>
      <c r="L509" s="77" t="s">
        <v>67</v>
      </c>
      <c r="M509" s="111">
        <v>68345</v>
      </c>
      <c r="N509" s="111"/>
      <c r="O509" s="111">
        <v>68345</v>
      </c>
      <c r="P509" s="126">
        <v>1</v>
      </c>
      <c r="Q509" s="111">
        <v>68345</v>
      </c>
      <c r="R509" s="77" t="s">
        <v>68</v>
      </c>
      <c r="S509" s="77" t="s">
        <v>4678</v>
      </c>
      <c r="T509" s="77" t="s">
        <v>134</v>
      </c>
      <c r="U509" s="80" t="s">
        <v>4679</v>
      </c>
      <c r="V509" s="77" t="s">
        <v>134</v>
      </c>
      <c r="W509" s="77" t="s">
        <v>134</v>
      </c>
    </row>
    <row r="510" spans="1:23" s="48" customFormat="1" ht="90" x14ac:dyDescent="0.25">
      <c r="A510" s="77">
        <v>13102027</v>
      </c>
      <c r="B510" s="77" t="s">
        <v>14</v>
      </c>
      <c r="C510" s="70">
        <v>226</v>
      </c>
      <c r="D510" s="77" t="s">
        <v>214</v>
      </c>
      <c r="E510" s="77" t="s">
        <v>156</v>
      </c>
      <c r="F510" s="77" t="s">
        <v>1128</v>
      </c>
      <c r="G510" s="77" t="s">
        <v>1129</v>
      </c>
      <c r="H510" s="77" t="s">
        <v>56</v>
      </c>
      <c r="I510" s="78" t="s">
        <v>720</v>
      </c>
      <c r="J510" s="77" t="s">
        <v>720</v>
      </c>
      <c r="K510" s="77" t="s">
        <v>720</v>
      </c>
      <c r="L510" s="77" t="s">
        <v>67</v>
      </c>
      <c r="M510" s="111">
        <v>68345</v>
      </c>
      <c r="N510" s="111"/>
      <c r="O510" s="111">
        <v>68345</v>
      </c>
      <c r="P510" s="126">
        <v>1</v>
      </c>
      <c r="Q510" s="111">
        <v>68345</v>
      </c>
      <c r="R510" s="77" t="s">
        <v>68</v>
      </c>
      <c r="S510" s="77" t="s">
        <v>4678</v>
      </c>
      <c r="T510" s="77" t="s">
        <v>134</v>
      </c>
      <c r="U510" s="80" t="s">
        <v>4679</v>
      </c>
      <c r="V510" s="77" t="s">
        <v>134</v>
      </c>
      <c r="W510" s="77" t="s">
        <v>134</v>
      </c>
    </row>
    <row r="511" spans="1:23" s="48" customFormat="1" ht="45" x14ac:dyDescent="0.25">
      <c r="A511" s="77">
        <v>13102068</v>
      </c>
      <c r="B511" s="77" t="s">
        <v>14</v>
      </c>
      <c r="C511" s="70">
        <v>227</v>
      </c>
      <c r="D511" s="77" t="s">
        <v>214</v>
      </c>
      <c r="E511" s="77" t="s">
        <v>156</v>
      </c>
      <c r="F511" s="77" t="s">
        <v>1130</v>
      </c>
      <c r="G511" s="77" t="s">
        <v>1131</v>
      </c>
      <c r="H511" s="77" t="s">
        <v>56</v>
      </c>
      <c r="I511" s="78" t="s">
        <v>816</v>
      </c>
      <c r="J511" s="77" t="s">
        <v>740</v>
      </c>
      <c r="K511" s="77" t="s">
        <v>1132</v>
      </c>
      <c r="L511" s="77" t="s">
        <v>73</v>
      </c>
      <c r="M511" s="111">
        <v>229149</v>
      </c>
      <c r="N511" s="111"/>
      <c r="O511" s="111">
        <v>229149</v>
      </c>
      <c r="P511" s="126">
        <v>1</v>
      </c>
      <c r="Q511" s="111">
        <v>229149</v>
      </c>
      <c r="R511" s="77" t="s">
        <v>134</v>
      </c>
      <c r="S511" s="77" t="s">
        <v>4785</v>
      </c>
      <c r="T511" s="77" t="s">
        <v>134</v>
      </c>
      <c r="U511" s="80" t="s">
        <v>4679</v>
      </c>
      <c r="V511" s="77" t="s">
        <v>134</v>
      </c>
      <c r="W511" s="77" t="s">
        <v>134</v>
      </c>
    </row>
    <row r="512" spans="1:23" s="48" customFormat="1" ht="60" x14ac:dyDescent="0.25">
      <c r="A512" s="77">
        <v>13102068</v>
      </c>
      <c r="B512" s="77" t="s">
        <v>14</v>
      </c>
      <c r="C512" s="70">
        <v>228</v>
      </c>
      <c r="D512" s="77" t="s">
        <v>214</v>
      </c>
      <c r="E512" s="77" t="s">
        <v>156</v>
      </c>
      <c r="F512" s="77" t="s">
        <v>1130</v>
      </c>
      <c r="G512" s="77" t="s">
        <v>1133</v>
      </c>
      <c r="H512" s="77" t="s">
        <v>56</v>
      </c>
      <c r="I512" s="78" t="s">
        <v>4786</v>
      </c>
      <c r="J512" s="77" t="s">
        <v>878</v>
      </c>
      <c r="K512" s="77" t="s">
        <v>1132</v>
      </c>
      <c r="L512" s="77" t="s">
        <v>73</v>
      </c>
      <c r="M512" s="111">
        <v>191690</v>
      </c>
      <c r="N512" s="111">
        <v>126636</v>
      </c>
      <c r="O512" s="111">
        <v>65054</v>
      </c>
      <c r="P512" s="126">
        <v>1</v>
      </c>
      <c r="Q512" s="111">
        <v>65054</v>
      </c>
      <c r="R512" s="77" t="s">
        <v>134</v>
      </c>
      <c r="S512" s="77" t="s">
        <v>4785</v>
      </c>
      <c r="T512" s="77" t="s">
        <v>68</v>
      </c>
      <c r="U512" s="80" t="s">
        <v>4684</v>
      </c>
      <c r="V512" s="77" t="s">
        <v>134</v>
      </c>
      <c r="W512" s="77" t="s">
        <v>134</v>
      </c>
    </row>
    <row r="513" spans="1:23" s="48" customFormat="1" ht="45" x14ac:dyDescent="0.25">
      <c r="A513" s="77">
        <v>13102068</v>
      </c>
      <c r="B513" s="77" t="s">
        <v>14</v>
      </c>
      <c r="C513" s="70">
        <v>229</v>
      </c>
      <c r="D513" s="77" t="s">
        <v>214</v>
      </c>
      <c r="E513" s="77" t="s">
        <v>156</v>
      </c>
      <c r="F513" s="77" t="s">
        <v>1130</v>
      </c>
      <c r="G513" s="77" t="s">
        <v>1134</v>
      </c>
      <c r="H513" s="77" t="s">
        <v>58</v>
      </c>
      <c r="I513" s="78" t="s">
        <v>1135</v>
      </c>
      <c r="J513" s="77" t="s">
        <v>1136</v>
      </c>
      <c r="K513" s="77" t="s">
        <v>1132</v>
      </c>
      <c r="L513" s="77" t="s">
        <v>67</v>
      </c>
      <c r="M513" s="111">
        <v>7600467</v>
      </c>
      <c r="N513" s="111"/>
      <c r="O513" s="111">
        <v>7600467</v>
      </c>
      <c r="P513" s="126">
        <v>1</v>
      </c>
      <c r="Q513" s="111">
        <v>7600467</v>
      </c>
      <c r="R513" s="77" t="s">
        <v>134</v>
      </c>
      <c r="S513" s="77" t="s">
        <v>4785</v>
      </c>
      <c r="T513" s="77" t="s">
        <v>134</v>
      </c>
      <c r="U513" s="80" t="s">
        <v>4679</v>
      </c>
      <c r="V513" s="77" t="s">
        <v>134</v>
      </c>
      <c r="W513" s="77" t="s">
        <v>134</v>
      </c>
    </row>
    <row r="514" spans="1:23" s="48" customFormat="1" ht="90" x14ac:dyDescent="0.25">
      <c r="A514" s="77">
        <v>13102068</v>
      </c>
      <c r="B514" s="77" t="s">
        <v>14</v>
      </c>
      <c r="C514" s="70">
        <v>230</v>
      </c>
      <c r="D514" s="77" t="s">
        <v>214</v>
      </c>
      <c r="E514" s="77" t="s">
        <v>156</v>
      </c>
      <c r="F514" s="77" t="s">
        <v>1130</v>
      </c>
      <c r="G514" s="77" t="s">
        <v>1137</v>
      </c>
      <c r="H514" s="77" t="s">
        <v>58</v>
      </c>
      <c r="I514" s="78" t="s">
        <v>1138</v>
      </c>
      <c r="J514" s="77" t="s">
        <v>1138</v>
      </c>
      <c r="K514" s="77" t="s">
        <v>1132</v>
      </c>
      <c r="L514" s="77" t="s">
        <v>67</v>
      </c>
      <c r="M514" s="111">
        <v>2502749</v>
      </c>
      <c r="N514" s="111"/>
      <c r="O514" s="111">
        <v>2502749</v>
      </c>
      <c r="P514" s="126">
        <v>1</v>
      </c>
      <c r="Q514" s="111">
        <v>2502749</v>
      </c>
      <c r="R514" s="77" t="s">
        <v>68</v>
      </c>
      <c r="S514" s="77" t="s">
        <v>4724</v>
      </c>
      <c r="T514" s="77" t="s">
        <v>134</v>
      </c>
      <c r="U514" s="80" t="s">
        <v>4679</v>
      </c>
      <c r="V514" s="77" t="s">
        <v>134</v>
      </c>
      <c r="W514" s="77" t="s">
        <v>134</v>
      </c>
    </row>
    <row r="515" spans="1:23" s="48" customFormat="1" ht="45" x14ac:dyDescent="0.25">
      <c r="A515" s="77">
        <v>13102068</v>
      </c>
      <c r="B515" s="77" t="s">
        <v>14</v>
      </c>
      <c r="C515" s="70">
        <v>231</v>
      </c>
      <c r="D515" s="77" t="s">
        <v>214</v>
      </c>
      <c r="E515" s="77" t="s">
        <v>156</v>
      </c>
      <c r="F515" s="77" t="s">
        <v>1130</v>
      </c>
      <c r="G515" s="77" t="s">
        <v>1139</v>
      </c>
      <c r="H515" s="77" t="s">
        <v>58</v>
      </c>
      <c r="I515" s="78" t="s">
        <v>1140</v>
      </c>
      <c r="J515" s="77" t="s">
        <v>1141</v>
      </c>
      <c r="K515" s="77" t="s">
        <v>1132</v>
      </c>
      <c r="L515" s="77" t="s">
        <v>67</v>
      </c>
      <c r="M515" s="111">
        <v>5704833</v>
      </c>
      <c r="N515" s="111"/>
      <c r="O515" s="111">
        <v>5704833</v>
      </c>
      <c r="P515" s="126">
        <v>1</v>
      </c>
      <c r="Q515" s="111">
        <v>5704833</v>
      </c>
      <c r="R515" s="77" t="s">
        <v>134</v>
      </c>
      <c r="S515" s="77" t="s">
        <v>4785</v>
      </c>
      <c r="T515" s="77" t="s">
        <v>134</v>
      </c>
      <c r="U515" s="80" t="s">
        <v>4679</v>
      </c>
      <c r="V515" s="77" t="s">
        <v>134</v>
      </c>
      <c r="W515" s="77" t="s">
        <v>134</v>
      </c>
    </row>
    <row r="516" spans="1:23" s="48" customFormat="1" ht="60" x14ac:dyDescent="0.25">
      <c r="A516" s="77">
        <v>13102068</v>
      </c>
      <c r="B516" s="77" t="s">
        <v>14</v>
      </c>
      <c r="C516" s="70">
        <v>232</v>
      </c>
      <c r="D516" s="77" t="s">
        <v>214</v>
      </c>
      <c r="E516" s="77" t="s">
        <v>156</v>
      </c>
      <c r="F516" s="77" t="s">
        <v>1130</v>
      </c>
      <c r="G516" s="77" t="s">
        <v>1142</v>
      </c>
      <c r="H516" s="77" t="s">
        <v>57</v>
      </c>
      <c r="I516" s="78" t="s">
        <v>1143</v>
      </c>
      <c r="J516" s="77" t="s">
        <v>740</v>
      </c>
      <c r="K516" s="77" t="s">
        <v>1132</v>
      </c>
      <c r="L516" s="77" t="s">
        <v>67</v>
      </c>
      <c r="M516" s="111">
        <v>2811122</v>
      </c>
      <c r="N516" s="111">
        <v>872859</v>
      </c>
      <c r="O516" s="111">
        <v>1938263</v>
      </c>
      <c r="P516" s="126">
        <v>1</v>
      </c>
      <c r="Q516" s="111">
        <v>1938263</v>
      </c>
      <c r="R516" s="77" t="s">
        <v>134</v>
      </c>
      <c r="S516" s="77" t="s">
        <v>4785</v>
      </c>
      <c r="T516" s="77" t="s">
        <v>134</v>
      </c>
      <c r="U516" s="80" t="s">
        <v>4679</v>
      </c>
      <c r="V516" s="77" t="s">
        <v>134</v>
      </c>
      <c r="W516" s="77" t="s">
        <v>134</v>
      </c>
    </row>
    <row r="517" spans="1:23" s="48" customFormat="1" ht="45" x14ac:dyDescent="0.25">
      <c r="A517" s="77">
        <v>13102068</v>
      </c>
      <c r="B517" s="77" t="s">
        <v>14</v>
      </c>
      <c r="C517" s="70">
        <v>233</v>
      </c>
      <c r="D517" s="77" t="s">
        <v>214</v>
      </c>
      <c r="E517" s="77" t="s">
        <v>156</v>
      </c>
      <c r="F517" s="77" t="s">
        <v>1130</v>
      </c>
      <c r="G517" s="77" t="s">
        <v>1144</v>
      </c>
      <c r="H517" s="77" t="s">
        <v>57</v>
      </c>
      <c r="I517" s="78" t="s">
        <v>720</v>
      </c>
      <c r="J517" s="77" t="s">
        <v>770</v>
      </c>
      <c r="K517" s="77" t="s">
        <v>1132</v>
      </c>
      <c r="L517" s="77" t="s">
        <v>67</v>
      </c>
      <c r="M517" s="111">
        <v>1291080</v>
      </c>
      <c r="N517" s="111"/>
      <c r="O517" s="111">
        <v>1291080</v>
      </c>
      <c r="P517" s="126">
        <v>1</v>
      </c>
      <c r="Q517" s="111">
        <v>1291080</v>
      </c>
      <c r="R517" s="77" t="s">
        <v>68</v>
      </c>
      <c r="S517" s="77" t="s">
        <v>4785</v>
      </c>
      <c r="T517" s="77" t="s">
        <v>134</v>
      </c>
      <c r="U517" s="80" t="s">
        <v>4679</v>
      </c>
      <c r="V517" s="77" t="s">
        <v>134</v>
      </c>
      <c r="W517" s="77" t="s">
        <v>134</v>
      </c>
    </row>
    <row r="518" spans="1:23" s="48" customFormat="1" ht="45" x14ac:dyDescent="0.25">
      <c r="A518" s="77">
        <v>13102068</v>
      </c>
      <c r="B518" s="77" t="s">
        <v>14</v>
      </c>
      <c r="C518" s="70">
        <v>234</v>
      </c>
      <c r="D518" s="77" t="s">
        <v>214</v>
      </c>
      <c r="E518" s="77" t="s">
        <v>156</v>
      </c>
      <c r="F518" s="77" t="s">
        <v>1130</v>
      </c>
      <c r="G518" s="77" t="s">
        <v>1145</v>
      </c>
      <c r="H518" s="77" t="s">
        <v>56</v>
      </c>
      <c r="I518" s="78" t="s">
        <v>816</v>
      </c>
      <c r="J518" s="77" t="s">
        <v>933</v>
      </c>
      <c r="K518" s="77" t="s">
        <v>1132</v>
      </c>
      <c r="L518" s="77" t="s">
        <v>73</v>
      </c>
      <c r="M518" s="111">
        <v>110293</v>
      </c>
      <c r="N518" s="111"/>
      <c r="O518" s="111">
        <v>110293</v>
      </c>
      <c r="P518" s="126">
        <v>1</v>
      </c>
      <c r="Q518" s="111">
        <v>110293</v>
      </c>
      <c r="R518" s="77" t="s">
        <v>134</v>
      </c>
      <c r="S518" s="77" t="s">
        <v>4785</v>
      </c>
      <c r="T518" s="77" t="s">
        <v>134</v>
      </c>
      <c r="U518" s="80" t="s">
        <v>4679</v>
      </c>
      <c r="V518" s="77" t="s">
        <v>134</v>
      </c>
      <c r="W518" s="77" t="s">
        <v>134</v>
      </c>
    </row>
    <row r="519" spans="1:23" s="48" customFormat="1" ht="90" x14ac:dyDescent="0.25">
      <c r="A519" s="77">
        <v>13102068</v>
      </c>
      <c r="B519" s="77" t="s">
        <v>14</v>
      </c>
      <c r="C519" s="70">
        <v>235</v>
      </c>
      <c r="D519" s="77" t="s">
        <v>214</v>
      </c>
      <c r="E519" s="77" t="s">
        <v>156</v>
      </c>
      <c r="F519" s="77" t="s">
        <v>1130</v>
      </c>
      <c r="G519" s="77" t="s">
        <v>1146</v>
      </c>
      <c r="H519" s="77" t="s">
        <v>4739</v>
      </c>
      <c r="I519" s="78" t="s">
        <v>1147</v>
      </c>
      <c r="J519" s="77" t="s">
        <v>954</v>
      </c>
      <c r="K519" s="77" t="s">
        <v>1132</v>
      </c>
      <c r="L519" s="77" t="s">
        <v>4380</v>
      </c>
      <c r="M519" s="111">
        <v>0</v>
      </c>
      <c r="N519" s="111"/>
      <c r="O519" s="111">
        <v>0</v>
      </c>
      <c r="P519" s="126">
        <v>1</v>
      </c>
      <c r="Q519" s="111">
        <v>0</v>
      </c>
      <c r="R519" s="77" t="s">
        <v>68</v>
      </c>
      <c r="S519" s="77" t="s">
        <v>4724</v>
      </c>
      <c r="T519" s="77" t="s">
        <v>68</v>
      </c>
      <c r="U519" s="80" t="s">
        <v>4787</v>
      </c>
      <c r="V519" s="77" t="s">
        <v>134</v>
      </c>
      <c r="W519" s="77" t="s">
        <v>134</v>
      </c>
    </row>
    <row r="520" spans="1:23" s="48" customFormat="1" ht="45" x14ac:dyDescent="0.25">
      <c r="A520" s="77">
        <v>13102068</v>
      </c>
      <c r="B520" s="77" t="s">
        <v>14</v>
      </c>
      <c r="C520" s="70">
        <v>236</v>
      </c>
      <c r="D520" s="77" t="s">
        <v>214</v>
      </c>
      <c r="E520" s="77" t="s">
        <v>156</v>
      </c>
      <c r="F520" s="77" t="s">
        <v>1130</v>
      </c>
      <c r="G520" s="77" t="s">
        <v>1148</v>
      </c>
      <c r="H520" s="77" t="s">
        <v>56</v>
      </c>
      <c r="I520" s="78" t="s">
        <v>1149</v>
      </c>
      <c r="J520" s="77" t="s">
        <v>807</v>
      </c>
      <c r="K520" s="77" t="s">
        <v>1132</v>
      </c>
      <c r="L520" s="77" t="s">
        <v>67</v>
      </c>
      <c r="M520" s="111">
        <v>65886</v>
      </c>
      <c r="N520" s="111"/>
      <c r="O520" s="111">
        <v>65886</v>
      </c>
      <c r="P520" s="126">
        <v>1</v>
      </c>
      <c r="Q520" s="111">
        <v>65886</v>
      </c>
      <c r="R520" s="77" t="s">
        <v>134</v>
      </c>
      <c r="S520" s="77" t="s">
        <v>4785</v>
      </c>
      <c r="T520" s="77" t="s">
        <v>134</v>
      </c>
      <c r="U520" s="80" t="s">
        <v>4679</v>
      </c>
      <c r="V520" s="77" t="s">
        <v>134</v>
      </c>
      <c r="W520" s="77" t="s">
        <v>134</v>
      </c>
    </row>
    <row r="521" spans="1:23" s="48" customFormat="1" ht="45" x14ac:dyDescent="0.25">
      <c r="A521" s="77">
        <v>13102068</v>
      </c>
      <c r="B521" s="77" t="s">
        <v>14</v>
      </c>
      <c r="C521" s="70">
        <v>237</v>
      </c>
      <c r="D521" s="77" t="s">
        <v>214</v>
      </c>
      <c r="E521" s="77" t="s">
        <v>156</v>
      </c>
      <c r="F521" s="77" t="s">
        <v>1130</v>
      </c>
      <c r="G521" s="77" t="s">
        <v>1150</v>
      </c>
      <c r="H521" s="77" t="s">
        <v>56</v>
      </c>
      <c r="I521" s="78" t="s">
        <v>816</v>
      </c>
      <c r="J521" s="77" t="s">
        <v>807</v>
      </c>
      <c r="K521" s="77" t="s">
        <v>1132</v>
      </c>
      <c r="L521" s="77" t="s">
        <v>67</v>
      </c>
      <c r="M521" s="111">
        <v>43000</v>
      </c>
      <c r="N521" s="111"/>
      <c r="O521" s="111">
        <v>43000</v>
      </c>
      <c r="P521" s="126">
        <v>1</v>
      </c>
      <c r="Q521" s="111">
        <v>43000</v>
      </c>
      <c r="R521" s="77" t="s">
        <v>68</v>
      </c>
      <c r="S521" s="77" t="s">
        <v>4785</v>
      </c>
      <c r="T521" s="77" t="s">
        <v>134</v>
      </c>
      <c r="U521" s="80" t="s">
        <v>4679</v>
      </c>
      <c r="V521" s="77" t="s">
        <v>68</v>
      </c>
      <c r="W521" s="77" t="s">
        <v>134</v>
      </c>
    </row>
    <row r="522" spans="1:23" s="48" customFormat="1" ht="45" x14ac:dyDescent="0.25">
      <c r="A522" s="77">
        <v>13102068</v>
      </c>
      <c r="B522" s="77" t="s">
        <v>14</v>
      </c>
      <c r="C522" s="70">
        <v>238</v>
      </c>
      <c r="D522" s="77" t="s">
        <v>214</v>
      </c>
      <c r="E522" s="77" t="s">
        <v>156</v>
      </c>
      <c r="F522" s="77" t="s">
        <v>1130</v>
      </c>
      <c r="G522" s="77" t="s">
        <v>1151</v>
      </c>
      <c r="H522" s="77" t="s">
        <v>57</v>
      </c>
      <c r="I522" s="78" t="s">
        <v>823</v>
      </c>
      <c r="J522" s="77" t="s">
        <v>878</v>
      </c>
      <c r="K522" s="77" t="s">
        <v>1132</v>
      </c>
      <c r="L522" s="77" t="s">
        <v>73</v>
      </c>
      <c r="M522" s="111">
        <v>271895</v>
      </c>
      <c r="N522" s="111">
        <v>143806</v>
      </c>
      <c r="O522" s="111">
        <v>128089</v>
      </c>
      <c r="P522" s="126">
        <v>1</v>
      </c>
      <c r="Q522" s="111">
        <v>128089</v>
      </c>
      <c r="R522" s="77" t="s">
        <v>134</v>
      </c>
      <c r="S522" s="77" t="s">
        <v>4785</v>
      </c>
      <c r="T522" s="77" t="s">
        <v>134</v>
      </c>
      <c r="U522" s="80" t="s">
        <v>4679</v>
      </c>
      <c r="V522" s="77" t="s">
        <v>134</v>
      </c>
      <c r="W522" s="77" t="s">
        <v>134</v>
      </c>
    </row>
    <row r="523" spans="1:23" s="48" customFormat="1" ht="45" x14ac:dyDescent="0.25">
      <c r="A523" s="77">
        <v>13102068</v>
      </c>
      <c r="B523" s="77" t="s">
        <v>14</v>
      </c>
      <c r="C523" s="70">
        <v>239</v>
      </c>
      <c r="D523" s="77" t="s">
        <v>214</v>
      </c>
      <c r="E523" s="77" t="s">
        <v>156</v>
      </c>
      <c r="F523" s="77" t="s">
        <v>1130</v>
      </c>
      <c r="G523" s="77" t="s">
        <v>1152</v>
      </c>
      <c r="H523" s="77" t="s">
        <v>58</v>
      </c>
      <c r="I523" s="78" t="s">
        <v>1153</v>
      </c>
      <c r="J523" s="77" t="s">
        <v>391</v>
      </c>
      <c r="K523" s="77" t="s">
        <v>1132</v>
      </c>
      <c r="L523" s="77" t="s">
        <v>67</v>
      </c>
      <c r="M523" s="111">
        <v>1272124</v>
      </c>
      <c r="N523" s="111"/>
      <c r="O523" s="111">
        <v>1272124</v>
      </c>
      <c r="P523" s="126">
        <v>1</v>
      </c>
      <c r="Q523" s="111">
        <v>1272124</v>
      </c>
      <c r="R523" s="77" t="s">
        <v>134</v>
      </c>
      <c r="S523" s="77" t="s">
        <v>4785</v>
      </c>
      <c r="T523" s="77" t="s">
        <v>134</v>
      </c>
      <c r="U523" s="80" t="s">
        <v>4679</v>
      </c>
      <c r="V523" s="77" t="s">
        <v>134</v>
      </c>
      <c r="W523" s="77" t="s">
        <v>134</v>
      </c>
    </row>
    <row r="524" spans="1:23" s="48" customFormat="1" ht="45" x14ac:dyDescent="0.25">
      <c r="A524" s="77">
        <v>13102068</v>
      </c>
      <c r="B524" s="77" t="s">
        <v>14</v>
      </c>
      <c r="C524" s="70">
        <v>240</v>
      </c>
      <c r="D524" s="77" t="s">
        <v>214</v>
      </c>
      <c r="E524" s="77" t="s">
        <v>156</v>
      </c>
      <c r="F524" s="77" t="s">
        <v>1130</v>
      </c>
      <c r="G524" s="77" t="s">
        <v>1154</v>
      </c>
      <c r="H524" s="77" t="s">
        <v>56</v>
      </c>
      <c r="I524" s="78" t="s">
        <v>1155</v>
      </c>
      <c r="J524" s="77" t="s">
        <v>1156</v>
      </c>
      <c r="K524" s="77" t="s">
        <v>1132</v>
      </c>
      <c r="L524" s="77" t="s">
        <v>4380</v>
      </c>
      <c r="M524" s="111">
        <v>0</v>
      </c>
      <c r="N524" s="111"/>
      <c r="O524" s="111">
        <v>0</v>
      </c>
      <c r="P524" s="126">
        <v>1</v>
      </c>
      <c r="Q524" s="111">
        <v>0</v>
      </c>
      <c r="R524" s="77" t="s">
        <v>134</v>
      </c>
      <c r="S524" s="77" t="s">
        <v>4785</v>
      </c>
      <c r="T524" s="77" t="s">
        <v>68</v>
      </c>
      <c r="U524" s="80" t="s">
        <v>4788</v>
      </c>
      <c r="V524" s="77" t="s">
        <v>134</v>
      </c>
      <c r="W524" s="77" t="s">
        <v>134</v>
      </c>
    </row>
    <row r="525" spans="1:23" s="48" customFormat="1" ht="45" x14ac:dyDescent="0.25">
      <c r="A525" s="77">
        <v>13102068</v>
      </c>
      <c r="B525" s="77" t="s">
        <v>14</v>
      </c>
      <c r="C525" s="70">
        <v>241</v>
      </c>
      <c r="D525" s="77" t="s">
        <v>214</v>
      </c>
      <c r="E525" s="77" t="s">
        <v>156</v>
      </c>
      <c r="F525" s="77" t="s">
        <v>1130</v>
      </c>
      <c r="G525" s="77" t="s">
        <v>1157</v>
      </c>
      <c r="H525" s="77" t="s">
        <v>4767</v>
      </c>
      <c r="I525" s="78" t="s">
        <v>1158</v>
      </c>
      <c r="J525" s="77" t="s">
        <v>391</v>
      </c>
      <c r="K525" s="77" t="s">
        <v>1132</v>
      </c>
      <c r="L525" s="77" t="s">
        <v>4380</v>
      </c>
      <c r="M525" s="111">
        <v>0</v>
      </c>
      <c r="N525" s="111"/>
      <c r="O525" s="111">
        <v>0</v>
      </c>
      <c r="P525" s="126">
        <v>1</v>
      </c>
      <c r="Q525" s="111">
        <v>0</v>
      </c>
      <c r="R525" s="77" t="s">
        <v>134</v>
      </c>
      <c r="S525" s="77" t="s">
        <v>4785</v>
      </c>
      <c r="T525" s="77" t="s">
        <v>68</v>
      </c>
      <c r="U525" s="80" t="s">
        <v>4789</v>
      </c>
      <c r="V525" s="77" t="s">
        <v>134</v>
      </c>
      <c r="W525" s="77" t="s">
        <v>134</v>
      </c>
    </row>
    <row r="526" spans="1:23" s="48" customFormat="1" ht="45" x14ac:dyDescent="0.25">
      <c r="A526" s="77">
        <v>13102068</v>
      </c>
      <c r="B526" s="77" t="s">
        <v>14</v>
      </c>
      <c r="C526" s="70">
        <v>242</v>
      </c>
      <c r="D526" s="77" t="s">
        <v>214</v>
      </c>
      <c r="E526" s="77" t="s">
        <v>156</v>
      </c>
      <c r="F526" s="77" t="s">
        <v>1130</v>
      </c>
      <c r="G526" s="77" t="s">
        <v>1159</v>
      </c>
      <c r="H526" s="77" t="s">
        <v>56</v>
      </c>
      <c r="I526" s="78" t="s">
        <v>1160</v>
      </c>
      <c r="J526" s="77" t="s">
        <v>391</v>
      </c>
      <c r="K526" s="77" t="s">
        <v>1132</v>
      </c>
      <c r="L526" s="77" t="s">
        <v>67</v>
      </c>
      <c r="M526" s="111">
        <v>256167</v>
      </c>
      <c r="N526" s="111"/>
      <c r="O526" s="111">
        <v>256167</v>
      </c>
      <c r="P526" s="126">
        <v>1</v>
      </c>
      <c r="Q526" s="111">
        <v>256167</v>
      </c>
      <c r="R526" s="77" t="s">
        <v>134</v>
      </c>
      <c r="S526" s="77" t="s">
        <v>4785</v>
      </c>
      <c r="T526" s="77" t="s">
        <v>134</v>
      </c>
      <c r="U526" s="80" t="s">
        <v>4679</v>
      </c>
      <c r="V526" s="77" t="s">
        <v>134</v>
      </c>
      <c r="W526" s="77" t="s">
        <v>134</v>
      </c>
    </row>
    <row r="527" spans="1:23" s="48" customFormat="1" ht="45" x14ac:dyDescent="0.25">
      <c r="A527" s="77">
        <v>13102068</v>
      </c>
      <c r="B527" s="77" t="s">
        <v>14</v>
      </c>
      <c r="C527" s="70">
        <v>243</v>
      </c>
      <c r="D527" s="77" t="s">
        <v>214</v>
      </c>
      <c r="E527" s="77" t="s">
        <v>156</v>
      </c>
      <c r="F527" s="77" t="s">
        <v>1130</v>
      </c>
      <c r="G527" s="77" t="s">
        <v>1161</v>
      </c>
      <c r="H527" s="77" t="s">
        <v>56</v>
      </c>
      <c r="I527" s="78" t="s">
        <v>1162</v>
      </c>
      <c r="J527" s="77" t="s">
        <v>391</v>
      </c>
      <c r="K527" s="77" t="s">
        <v>1132</v>
      </c>
      <c r="L527" s="77" t="s">
        <v>67</v>
      </c>
      <c r="M527" s="111">
        <v>544354</v>
      </c>
      <c r="N527" s="111"/>
      <c r="O527" s="111">
        <v>544354</v>
      </c>
      <c r="P527" s="126">
        <v>1</v>
      </c>
      <c r="Q527" s="111">
        <v>544354</v>
      </c>
      <c r="R527" s="77" t="s">
        <v>134</v>
      </c>
      <c r="S527" s="77" t="s">
        <v>4785</v>
      </c>
      <c r="T527" s="77" t="s">
        <v>134</v>
      </c>
      <c r="U527" s="80" t="s">
        <v>4679</v>
      </c>
      <c r="V527" s="77" t="s">
        <v>134</v>
      </c>
      <c r="W527" s="77" t="s">
        <v>134</v>
      </c>
    </row>
    <row r="528" spans="1:23" s="48" customFormat="1" ht="60" x14ac:dyDescent="0.25">
      <c r="A528" s="77">
        <v>13102068</v>
      </c>
      <c r="B528" s="77" t="s">
        <v>14</v>
      </c>
      <c r="C528" s="70">
        <v>244</v>
      </c>
      <c r="D528" s="77" t="s">
        <v>214</v>
      </c>
      <c r="E528" s="77" t="s">
        <v>156</v>
      </c>
      <c r="F528" s="77" t="s">
        <v>1130</v>
      </c>
      <c r="G528" s="77" t="s">
        <v>1163</v>
      </c>
      <c r="H528" s="77" t="s">
        <v>56</v>
      </c>
      <c r="I528" s="78" t="s">
        <v>1164</v>
      </c>
      <c r="J528" s="77" t="s">
        <v>391</v>
      </c>
      <c r="K528" s="77" t="s">
        <v>1132</v>
      </c>
      <c r="L528" s="77" t="s">
        <v>67</v>
      </c>
      <c r="M528" s="111">
        <v>320208</v>
      </c>
      <c r="N528" s="111"/>
      <c r="O528" s="111">
        <v>320208</v>
      </c>
      <c r="P528" s="126">
        <v>1</v>
      </c>
      <c r="Q528" s="111">
        <v>320208</v>
      </c>
      <c r="R528" s="77" t="s">
        <v>68</v>
      </c>
      <c r="S528" s="77" t="s">
        <v>4785</v>
      </c>
      <c r="T528" s="77" t="s">
        <v>134</v>
      </c>
      <c r="U528" s="80" t="s">
        <v>4679</v>
      </c>
      <c r="V528" s="77" t="s">
        <v>134</v>
      </c>
      <c r="W528" s="77" t="s">
        <v>134</v>
      </c>
    </row>
    <row r="529" spans="1:23" s="48" customFormat="1" ht="45" x14ac:dyDescent="0.25">
      <c r="A529" s="77">
        <v>13102068</v>
      </c>
      <c r="B529" s="77" t="s">
        <v>14</v>
      </c>
      <c r="C529" s="70">
        <v>245</v>
      </c>
      <c r="D529" s="77" t="s">
        <v>214</v>
      </c>
      <c r="E529" s="77" t="s">
        <v>156</v>
      </c>
      <c r="F529" s="77" t="s">
        <v>1130</v>
      </c>
      <c r="G529" s="77" t="s">
        <v>1165</v>
      </c>
      <c r="H529" s="77" t="s">
        <v>56</v>
      </c>
      <c r="I529" s="78" t="s">
        <v>1166</v>
      </c>
      <c r="J529" s="77" t="s">
        <v>391</v>
      </c>
      <c r="K529" s="77" t="s">
        <v>1132</v>
      </c>
      <c r="L529" s="77" t="s">
        <v>67</v>
      </c>
      <c r="M529" s="111">
        <v>1665084</v>
      </c>
      <c r="N529" s="111"/>
      <c r="O529" s="111">
        <v>1665084</v>
      </c>
      <c r="P529" s="126">
        <v>1</v>
      </c>
      <c r="Q529" s="111">
        <v>1665084</v>
      </c>
      <c r="R529" s="77" t="s">
        <v>134</v>
      </c>
      <c r="S529" s="77" t="s">
        <v>4785</v>
      </c>
      <c r="T529" s="77" t="s">
        <v>134</v>
      </c>
      <c r="U529" s="80" t="s">
        <v>4679</v>
      </c>
      <c r="V529" s="77" t="s">
        <v>134</v>
      </c>
      <c r="W529" s="77" t="s">
        <v>134</v>
      </c>
    </row>
    <row r="530" spans="1:23" s="48" customFormat="1" ht="120" x14ac:dyDescent="0.25">
      <c r="A530" s="77">
        <v>13102068</v>
      </c>
      <c r="B530" s="77" t="s">
        <v>14</v>
      </c>
      <c r="C530" s="70">
        <v>246</v>
      </c>
      <c r="D530" s="77" t="s">
        <v>214</v>
      </c>
      <c r="E530" s="77" t="s">
        <v>156</v>
      </c>
      <c r="F530" s="77" t="s">
        <v>1130</v>
      </c>
      <c r="G530" s="77" t="s">
        <v>1167</v>
      </c>
      <c r="H530" s="77" t="s">
        <v>58</v>
      </c>
      <c r="I530" s="78" t="s">
        <v>4790</v>
      </c>
      <c r="J530" s="77" t="s">
        <v>977</v>
      </c>
      <c r="K530" s="77" t="s">
        <v>1132</v>
      </c>
      <c r="L530" s="77" t="s">
        <v>67</v>
      </c>
      <c r="M530" s="111">
        <v>488254</v>
      </c>
      <c r="N530" s="111"/>
      <c r="O530" s="111">
        <v>488254</v>
      </c>
      <c r="P530" s="126">
        <v>1</v>
      </c>
      <c r="Q530" s="111">
        <v>488254</v>
      </c>
      <c r="R530" s="77" t="s">
        <v>68</v>
      </c>
      <c r="S530" s="77" t="s">
        <v>4785</v>
      </c>
      <c r="T530" s="77" t="s">
        <v>68</v>
      </c>
      <c r="U530" s="80" t="s">
        <v>4780</v>
      </c>
      <c r="V530" s="77" t="s">
        <v>134</v>
      </c>
      <c r="W530" s="77" t="s">
        <v>134</v>
      </c>
    </row>
    <row r="531" spans="1:23" s="48" customFormat="1" ht="45" x14ac:dyDescent="0.25">
      <c r="A531" s="77">
        <v>13102068</v>
      </c>
      <c r="B531" s="77" t="s">
        <v>14</v>
      </c>
      <c r="C531" s="70">
        <v>247</v>
      </c>
      <c r="D531" s="77" t="s">
        <v>214</v>
      </c>
      <c r="E531" s="77" t="s">
        <v>156</v>
      </c>
      <c r="F531" s="77" t="s">
        <v>1130</v>
      </c>
      <c r="G531" s="77" t="s">
        <v>1168</v>
      </c>
      <c r="H531" s="77" t="s">
        <v>56</v>
      </c>
      <c r="I531" s="78" t="s">
        <v>816</v>
      </c>
      <c r="J531" s="77" t="s">
        <v>391</v>
      </c>
      <c r="K531" s="77" t="s">
        <v>1132</v>
      </c>
      <c r="L531" s="77" t="s">
        <v>73</v>
      </c>
      <c r="M531" s="111">
        <v>131101</v>
      </c>
      <c r="N531" s="111"/>
      <c r="O531" s="111">
        <v>131101</v>
      </c>
      <c r="P531" s="126">
        <v>1</v>
      </c>
      <c r="Q531" s="111">
        <v>131101</v>
      </c>
      <c r="R531" s="77" t="s">
        <v>134</v>
      </c>
      <c r="S531" s="77" t="s">
        <v>4785</v>
      </c>
      <c r="T531" s="77" t="s">
        <v>134</v>
      </c>
      <c r="U531" s="80" t="s">
        <v>4679</v>
      </c>
      <c r="V531" s="77" t="s">
        <v>134</v>
      </c>
      <c r="W531" s="77" t="s">
        <v>134</v>
      </c>
    </row>
    <row r="532" spans="1:23" s="48" customFormat="1" ht="45" x14ac:dyDescent="0.25">
      <c r="A532" s="77">
        <v>13102068</v>
      </c>
      <c r="B532" s="77" t="s">
        <v>14</v>
      </c>
      <c r="C532" s="70">
        <v>248</v>
      </c>
      <c r="D532" s="77" t="s">
        <v>214</v>
      </c>
      <c r="E532" s="77" t="s">
        <v>156</v>
      </c>
      <c r="F532" s="77" t="s">
        <v>1130</v>
      </c>
      <c r="G532" s="77" t="s">
        <v>1169</v>
      </c>
      <c r="H532" s="77" t="s">
        <v>56</v>
      </c>
      <c r="I532" s="78" t="s">
        <v>939</v>
      </c>
      <c r="J532" s="77" t="s">
        <v>391</v>
      </c>
      <c r="K532" s="77" t="s">
        <v>1132</v>
      </c>
      <c r="L532" s="77" t="s">
        <v>67</v>
      </c>
      <c r="M532" s="111">
        <v>34459</v>
      </c>
      <c r="N532" s="111"/>
      <c r="O532" s="111">
        <v>34459</v>
      </c>
      <c r="P532" s="126">
        <v>1</v>
      </c>
      <c r="Q532" s="111">
        <v>34459</v>
      </c>
      <c r="R532" s="77" t="s">
        <v>134</v>
      </c>
      <c r="S532" s="77" t="s">
        <v>4785</v>
      </c>
      <c r="T532" s="77" t="s">
        <v>68</v>
      </c>
      <c r="U532" s="80" t="s">
        <v>4791</v>
      </c>
      <c r="V532" s="77" t="s">
        <v>134</v>
      </c>
      <c r="W532" s="77" t="s">
        <v>134</v>
      </c>
    </row>
    <row r="533" spans="1:23" s="48" customFormat="1" ht="90" x14ac:dyDescent="0.25">
      <c r="A533" s="77">
        <v>13102068</v>
      </c>
      <c r="B533" s="77" t="s">
        <v>14</v>
      </c>
      <c r="C533" s="70">
        <v>249</v>
      </c>
      <c r="D533" s="77" t="s">
        <v>214</v>
      </c>
      <c r="E533" s="77" t="s">
        <v>156</v>
      </c>
      <c r="F533" s="77" t="s">
        <v>1130</v>
      </c>
      <c r="G533" s="77" t="s">
        <v>4792</v>
      </c>
      <c r="H533" s="77" t="s">
        <v>4739</v>
      </c>
      <c r="I533" s="78" t="s">
        <v>1170</v>
      </c>
      <c r="J533" s="77" t="s">
        <v>391</v>
      </c>
      <c r="K533" s="77" t="s">
        <v>1132</v>
      </c>
      <c r="L533" s="77" t="s">
        <v>4380</v>
      </c>
      <c r="M533" s="111">
        <v>0</v>
      </c>
      <c r="N533" s="111"/>
      <c r="O533" s="111">
        <v>0</v>
      </c>
      <c r="P533" s="126">
        <v>1</v>
      </c>
      <c r="Q533" s="111">
        <v>0</v>
      </c>
      <c r="R533" s="77" t="s">
        <v>134</v>
      </c>
      <c r="S533" s="77" t="s">
        <v>4785</v>
      </c>
      <c r="T533" s="77" t="s">
        <v>68</v>
      </c>
      <c r="U533" s="80" t="s">
        <v>4793</v>
      </c>
      <c r="V533" s="77" t="s">
        <v>134</v>
      </c>
      <c r="W533" s="77" t="s">
        <v>134</v>
      </c>
    </row>
    <row r="534" spans="1:23" s="48" customFormat="1" ht="90" x14ac:dyDescent="0.25">
      <c r="A534" s="77">
        <v>13102068</v>
      </c>
      <c r="B534" s="77" t="s">
        <v>14</v>
      </c>
      <c r="C534" s="70">
        <v>250</v>
      </c>
      <c r="D534" s="77" t="s">
        <v>214</v>
      </c>
      <c r="E534" s="77" t="s">
        <v>156</v>
      </c>
      <c r="F534" s="77" t="s">
        <v>1130</v>
      </c>
      <c r="G534" s="77" t="s">
        <v>1171</v>
      </c>
      <c r="H534" s="77" t="s">
        <v>56</v>
      </c>
      <c r="I534" s="78" t="s">
        <v>720</v>
      </c>
      <c r="J534" s="77" t="s">
        <v>873</v>
      </c>
      <c r="K534" s="77" t="s">
        <v>1132</v>
      </c>
      <c r="L534" s="77" t="s">
        <v>67</v>
      </c>
      <c r="M534" s="111">
        <v>68723</v>
      </c>
      <c r="N534" s="111"/>
      <c r="O534" s="111">
        <v>68723</v>
      </c>
      <c r="P534" s="126">
        <v>1</v>
      </c>
      <c r="Q534" s="111">
        <v>68723</v>
      </c>
      <c r="R534" s="77" t="s">
        <v>134</v>
      </c>
      <c r="S534" s="77" t="s">
        <v>4724</v>
      </c>
      <c r="T534" s="77" t="s">
        <v>134</v>
      </c>
      <c r="U534" s="80" t="s">
        <v>4679</v>
      </c>
      <c r="V534" s="77" t="s">
        <v>134</v>
      </c>
      <c r="W534" s="77" t="s">
        <v>134</v>
      </c>
    </row>
    <row r="535" spans="1:23" s="48" customFormat="1" ht="90" x14ac:dyDescent="0.25">
      <c r="A535" s="77">
        <v>13102068</v>
      </c>
      <c r="B535" s="77" t="s">
        <v>14</v>
      </c>
      <c r="C535" s="70">
        <v>251</v>
      </c>
      <c r="D535" s="77" t="s">
        <v>214</v>
      </c>
      <c r="E535" s="77" t="s">
        <v>156</v>
      </c>
      <c r="F535" s="77" t="s">
        <v>1130</v>
      </c>
      <c r="G535" s="77" t="s">
        <v>1172</v>
      </c>
      <c r="H535" s="77" t="s">
        <v>56</v>
      </c>
      <c r="I535" s="78" t="s">
        <v>1173</v>
      </c>
      <c r="J535" s="77" t="s">
        <v>391</v>
      </c>
      <c r="K535" s="77" t="s">
        <v>1132</v>
      </c>
      <c r="L535" s="77" t="s">
        <v>67</v>
      </c>
      <c r="M535" s="111">
        <v>24592</v>
      </c>
      <c r="N535" s="111"/>
      <c r="O535" s="111">
        <v>24592</v>
      </c>
      <c r="P535" s="126">
        <v>1</v>
      </c>
      <c r="Q535" s="111">
        <v>24592</v>
      </c>
      <c r="R535" s="77" t="s">
        <v>134</v>
      </c>
      <c r="S535" s="77" t="s">
        <v>4724</v>
      </c>
      <c r="T535" s="77" t="s">
        <v>134</v>
      </c>
      <c r="U535" s="80" t="s">
        <v>4679</v>
      </c>
      <c r="V535" s="77" t="s">
        <v>134</v>
      </c>
      <c r="W535" s="77" t="s">
        <v>134</v>
      </c>
    </row>
    <row r="536" spans="1:23" s="48" customFormat="1" ht="45" x14ac:dyDescent="0.25">
      <c r="A536" s="77">
        <v>13102068</v>
      </c>
      <c r="B536" s="77" t="s">
        <v>14</v>
      </c>
      <c r="C536" s="70">
        <v>252</v>
      </c>
      <c r="D536" s="77" t="s">
        <v>214</v>
      </c>
      <c r="E536" s="77" t="s">
        <v>156</v>
      </c>
      <c r="F536" s="77" t="s">
        <v>1130</v>
      </c>
      <c r="G536" s="77" t="s">
        <v>1174</v>
      </c>
      <c r="H536" s="77" t="s">
        <v>57</v>
      </c>
      <c r="I536" s="78" t="s">
        <v>1175</v>
      </c>
      <c r="J536" s="77" t="s">
        <v>391</v>
      </c>
      <c r="K536" s="77" t="s">
        <v>1132</v>
      </c>
      <c r="L536" s="77" t="s">
        <v>67</v>
      </c>
      <c r="M536" s="111">
        <v>288188</v>
      </c>
      <c r="N536" s="111"/>
      <c r="O536" s="111">
        <v>288188</v>
      </c>
      <c r="P536" s="126">
        <v>1</v>
      </c>
      <c r="Q536" s="111">
        <v>288188</v>
      </c>
      <c r="R536" s="77" t="s">
        <v>134</v>
      </c>
      <c r="S536" s="77" t="s">
        <v>4785</v>
      </c>
      <c r="T536" s="77" t="s">
        <v>134</v>
      </c>
      <c r="U536" s="80" t="s">
        <v>4679</v>
      </c>
      <c r="V536" s="77" t="s">
        <v>134</v>
      </c>
      <c r="W536" s="77" t="s">
        <v>134</v>
      </c>
    </row>
    <row r="537" spans="1:23" s="48" customFormat="1" ht="45" x14ac:dyDescent="0.25">
      <c r="A537" s="77">
        <v>13102068</v>
      </c>
      <c r="B537" s="77" t="s">
        <v>14</v>
      </c>
      <c r="C537" s="70">
        <v>253</v>
      </c>
      <c r="D537" s="77" t="s">
        <v>214</v>
      </c>
      <c r="E537" s="77" t="s">
        <v>156</v>
      </c>
      <c r="F537" s="77" t="s">
        <v>1130</v>
      </c>
      <c r="G537" s="77" t="s">
        <v>1176</v>
      </c>
      <c r="H537" s="77" t="s">
        <v>57</v>
      </c>
      <c r="I537" s="78" t="s">
        <v>1177</v>
      </c>
      <c r="J537" s="77" t="s">
        <v>391</v>
      </c>
      <c r="K537" s="77" t="s">
        <v>1132</v>
      </c>
      <c r="L537" s="77" t="s">
        <v>67</v>
      </c>
      <c r="M537" s="111">
        <v>1320796</v>
      </c>
      <c r="N537" s="111"/>
      <c r="O537" s="111">
        <v>1320796</v>
      </c>
      <c r="P537" s="126">
        <v>1</v>
      </c>
      <c r="Q537" s="111">
        <v>1320796</v>
      </c>
      <c r="R537" s="77" t="s">
        <v>134</v>
      </c>
      <c r="S537" s="77" t="s">
        <v>4785</v>
      </c>
      <c r="T537" s="77" t="s">
        <v>134</v>
      </c>
      <c r="U537" s="80" t="s">
        <v>4679</v>
      </c>
      <c r="V537" s="77" t="s">
        <v>134</v>
      </c>
      <c r="W537" s="77" t="s">
        <v>134</v>
      </c>
    </row>
    <row r="538" spans="1:23" s="48" customFormat="1" ht="45" x14ac:dyDescent="0.25">
      <c r="A538" s="77">
        <v>13102068</v>
      </c>
      <c r="B538" s="77" t="s">
        <v>14</v>
      </c>
      <c r="C538" s="70">
        <v>254</v>
      </c>
      <c r="D538" s="77" t="s">
        <v>214</v>
      </c>
      <c r="E538" s="77" t="s">
        <v>156</v>
      </c>
      <c r="F538" s="77" t="s">
        <v>1130</v>
      </c>
      <c r="G538" s="77" t="s">
        <v>1178</v>
      </c>
      <c r="H538" s="77" t="s">
        <v>58</v>
      </c>
      <c r="I538" s="78" t="s">
        <v>1179</v>
      </c>
      <c r="J538" s="77" t="s">
        <v>391</v>
      </c>
      <c r="K538" s="77" t="s">
        <v>1132</v>
      </c>
      <c r="L538" s="77" t="s">
        <v>67</v>
      </c>
      <c r="M538" s="111">
        <v>915796</v>
      </c>
      <c r="N538" s="111"/>
      <c r="O538" s="111">
        <v>915796</v>
      </c>
      <c r="P538" s="126">
        <v>1</v>
      </c>
      <c r="Q538" s="111">
        <v>915796</v>
      </c>
      <c r="R538" s="77" t="s">
        <v>134</v>
      </c>
      <c r="S538" s="77" t="s">
        <v>4785</v>
      </c>
      <c r="T538" s="77" t="s">
        <v>134</v>
      </c>
      <c r="U538" s="80" t="s">
        <v>4679</v>
      </c>
      <c r="V538" s="77" t="s">
        <v>134</v>
      </c>
      <c r="W538" s="77" t="s">
        <v>134</v>
      </c>
    </row>
    <row r="539" spans="1:23" s="48" customFormat="1" ht="45" x14ac:dyDescent="0.25">
      <c r="A539" s="77">
        <v>13102068</v>
      </c>
      <c r="B539" s="77" t="s">
        <v>14</v>
      </c>
      <c r="C539" s="70">
        <v>255</v>
      </c>
      <c r="D539" s="77" t="s">
        <v>214</v>
      </c>
      <c r="E539" s="77" t="s">
        <v>156</v>
      </c>
      <c r="F539" s="77" t="s">
        <v>1130</v>
      </c>
      <c r="G539" s="77" t="s">
        <v>1180</v>
      </c>
      <c r="H539" s="77" t="s">
        <v>58</v>
      </c>
      <c r="I539" s="78" t="s">
        <v>1181</v>
      </c>
      <c r="J539" s="77" t="s">
        <v>391</v>
      </c>
      <c r="K539" s="77" t="s">
        <v>1132</v>
      </c>
      <c r="L539" s="77" t="s">
        <v>67</v>
      </c>
      <c r="M539" s="111">
        <v>2796060</v>
      </c>
      <c r="N539" s="111"/>
      <c r="O539" s="111">
        <v>2796060</v>
      </c>
      <c r="P539" s="126">
        <v>1</v>
      </c>
      <c r="Q539" s="111">
        <v>2796060</v>
      </c>
      <c r="R539" s="77" t="s">
        <v>134</v>
      </c>
      <c r="S539" s="77" t="s">
        <v>4785</v>
      </c>
      <c r="T539" s="77" t="s">
        <v>134</v>
      </c>
      <c r="U539" s="80" t="s">
        <v>4679</v>
      </c>
      <c r="V539" s="77" t="s">
        <v>134</v>
      </c>
      <c r="W539" s="77" t="s">
        <v>134</v>
      </c>
    </row>
    <row r="540" spans="1:23" s="48" customFormat="1" ht="45" x14ac:dyDescent="0.25">
      <c r="A540" s="77">
        <v>13102068</v>
      </c>
      <c r="B540" s="77" t="s">
        <v>14</v>
      </c>
      <c r="C540" s="70">
        <v>256</v>
      </c>
      <c r="D540" s="77" t="s">
        <v>214</v>
      </c>
      <c r="E540" s="77" t="s">
        <v>156</v>
      </c>
      <c r="F540" s="77" t="s">
        <v>1130</v>
      </c>
      <c r="G540" s="77" t="s">
        <v>1182</v>
      </c>
      <c r="H540" s="77" t="s">
        <v>58</v>
      </c>
      <c r="I540" s="78" t="s">
        <v>1183</v>
      </c>
      <c r="J540" s="77" t="s">
        <v>391</v>
      </c>
      <c r="K540" s="77" t="s">
        <v>1132</v>
      </c>
      <c r="L540" s="77" t="s">
        <v>67</v>
      </c>
      <c r="M540" s="111">
        <v>179317</v>
      </c>
      <c r="N540" s="111"/>
      <c r="O540" s="111">
        <v>179317</v>
      </c>
      <c r="P540" s="126">
        <v>1</v>
      </c>
      <c r="Q540" s="111">
        <v>179317</v>
      </c>
      <c r="R540" s="77" t="s">
        <v>134</v>
      </c>
      <c r="S540" s="77" t="s">
        <v>4785</v>
      </c>
      <c r="T540" s="77" t="s">
        <v>134</v>
      </c>
      <c r="U540" s="80" t="s">
        <v>4679</v>
      </c>
      <c r="V540" s="77" t="s">
        <v>134</v>
      </c>
      <c r="W540" s="77" t="s">
        <v>134</v>
      </c>
    </row>
    <row r="541" spans="1:23" s="48" customFormat="1" ht="45" x14ac:dyDescent="0.25">
      <c r="A541" s="77">
        <v>13102068</v>
      </c>
      <c r="B541" s="77" t="s">
        <v>14</v>
      </c>
      <c r="C541" s="70">
        <v>257</v>
      </c>
      <c r="D541" s="77" t="s">
        <v>214</v>
      </c>
      <c r="E541" s="77" t="s">
        <v>156</v>
      </c>
      <c r="F541" s="77" t="s">
        <v>1130</v>
      </c>
      <c r="G541" s="77" t="s">
        <v>1184</v>
      </c>
      <c r="H541" s="77" t="s">
        <v>58</v>
      </c>
      <c r="I541" s="78" t="s">
        <v>1185</v>
      </c>
      <c r="J541" s="77" t="s">
        <v>391</v>
      </c>
      <c r="K541" s="77" t="s">
        <v>1132</v>
      </c>
      <c r="L541" s="77" t="s">
        <v>67</v>
      </c>
      <c r="M541" s="111">
        <v>160104</v>
      </c>
      <c r="N541" s="111"/>
      <c r="O541" s="111">
        <v>160104</v>
      </c>
      <c r="P541" s="126">
        <v>1</v>
      </c>
      <c r="Q541" s="111">
        <v>160104</v>
      </c>
      <c r="R541" s="77" t="s">
        <v>134</v>
      </c>
      <c r="S541" s="77" t="s">
        <v>4785</v>
      </c>
      <c r="T541" s="77" t="s">
        <v>134</v>
      </c>
      <c r="U541" s="80" t="s">
        <v>4679</v>
      </c>
      <c r="V541" s="77" t="s">
        <v>134</v>
      </c>
      <c r="W541" s="77" t="s">
        <v>134</v>
      </c>
    </row>
    <row r="542" spans="1:23" s="48" customFormat="1" ht="45" x14ac:dyDescent="0.25">
      <c r="A542" s="77">
        <v>13102068</v>
      </c>
      <c r="B542" s="77" t="s">
        <v>14</v>
      </c>
      <c r="C542" s="70">
        <v>258</v>
      </c>
      <c r="D542" s="77" t="s">
        <v>214</v>
      </c>
      <c r="E542" s="77" t="s">
        <v>156</v>
      </c>
      <c r="F542" s="77" t="s">
        <v>1130</v>
      </c>
      <c r="G542" s="77" t="s">
        <v>1186</v>
      </c>
      <c r="H542" s="77" t="s">
        <v>58</v>
      </c>
      <c r="I542" s="78" t="s">
        <v>1187</v>
      </c>
      <c r="J542" s="77" t="s">
        <v>391</v>
      </c>
      <c r="K542" s="77" t="s">
        <v>1132</v>
      </c>
      <c r="L542" s="77" t="s">
        <v>67</v>
      </c>
      <c r="M542" s="111">
        <v>441888</v>
      </c>
      <c r="N542" s="111"/>
      <c r="O542" s="111">
        <v>441888</v>
      </c>
      <c r="P542" s="126">
        <v>1</v>
      </c>
      <c r="Q542" s="111">
        <v>441888</v>
      </c>
      <c r="R542" s="77" t="s">
        <v>134</v>
      </c>
      <c r="S542" s="77" t="s">
        <v>4785</v>
      </c>
      <c r="T542" s="77" t="s">
        <v>134</v>
      </c>
      <c r="U542" s="80" t="s">
        <v>4679</v>
      </c>
      <c r="V542" s="77" t="s">
        <v>134</v>
      </c>
      <c r="W542" s="77" t="s">
        <v>134</v>
      </c>
    </row>
    <row r="543" spans="1:23" s="48" customFormat="1" ht="45" x14ac:dyDescent="0.25">
      <c r="A543" s="77">
        <v>13102068</v>
      </c>
      <c r="B543" s="77" t="s">
        <v>14</v>
      </c>
      <c r="C543" s="70">
        <v>259</v>
      </c>
      <c r="D543" s="77" t="s">
        <v>214</v>
      </c>
      <c r="E543" s="77" t="s">
        <v>156</v>
      </c>
      <c r="F543" s="77" t="s">
        <v>1130</v>
      </c>
      <c r="G543" s="77" t="s">
        <v>1188</v>
      </c>
      <c r="H543" s="77" t="s">
        <v>58</v>
      </c>
      <c r="I543" s="78" t="s">
        <v>1189</v>
      </c>
      <c r="J543" s="77" t="s">
        <v>391</v>
      </c>
      <c r="K543" s="77" t="s">
        <v>1132</v>
      </c>
      <c r="L543" s="77" t="s">
        <v>67</v>
      </c>
      <c r="M543" s="111">
        <v>100930</v>
      </c>
      <c r="N543" s="111"/>
      <c r="O543" s="111">
        <v>100930</v>
      </c>
      <c r="P543" s="126">
        <v>1</v>
      </c>
      <c r="Q543" s="111">
        <v>100930</v>
      </c>
      <c r="R543" s="77" t="s">
        <v>134</v>
      </c>
      <c r="S543" s="77" t="s">
        <v>4785</v>
      </c>
      <c r="T543" s="77" t="s">
        <v>134</v>
      </c>
      <c r="U543" s="80" t="s">
        <v>4679</v>
      </c>
      <c r="V543" s="77" t="s">
        <v>134</v>
      </c>
      <c r="W543" s="77" t="s">
        <v>134</v>
      </c>
    </row>
    <row r="544" spans="1:23" s="48" customFormat="1" ht="45" x14ac:dyDescent="0.25">
      <c r="A544" s="77">
        <v>13102068</v>
      </c>
      <c r="B544" s="77" t="s">
        <v>14</v>
      </c>
      <c r="C544" s="70">
        <v>260</v>
      </c>
      <c r="D544" s="77" t="s">
        <v>214</v>
      </c>
      <c r="E544" s="77" t="s">
        <v>156</v>
      </c>
      <c r="F544" s="77" t="s">
        <v>1130</v>
      </c>
      <c r="G544" s="77" t="s">
        <v>1190</v>
      </c>
      <c r="H544" s="77" t="s">
        <v>58</v>
      </c>
      <c r="I544" s="78" t="s">
        <v>1191</v>
      </c>
      <c r="J544" s="77" t="s">
        <v>391</v>
      </c>
      <c r="K544" s="77" t="s">
        <v>1132</v>
      </c>
      <c r="L544" s="77" t="s">
        <v>67</v>
      </c>
      <c r="M544" s="111">
        <v>137305</v>
      </c>
      <c r="N544" s="111"/>
      <c r="O544" s="111">
        <v>137305</v>
      </c>
      <c r="P544" s="126">
        <v>1</v>
      </c>
      <c r="Q544" s="111">
        <v>137305</v>
      </c>
      <c r="R544" s="77" t="s">
        <v>134</v>
      </c>
      <c r="S544" s="77" t="s">
        <v>4785</v>
      </c>
      <c r="T544" s="77" t="s">
        <v>134</v>
      </c>
      <c r="U544" s="80" t="s">
        <v>4679</v>
      </c>
      <c r="V544" s="77" t="s">
        <v>134</v>
      </c>
      <c r="W544" s="77" t="s">
        <v>134</v>
      </c>
    </row>
    <row r="545" spans="1:23" s="48" customFormat="1" ht="60" x14ac:dyDescent="0.25">
      <c r="A545" s="77">
        <v>13102068</v>
      </c>
      <c r="B545" s="77" t="s">
        <v>14</v>
      </c>
      <c r="C545" s="70">
        <v>261</v>
      </c>
      <c r="D545" s="77" t="s">
        <v>214</v>
      </c>
      <c r="E545" s="77" t="s">
        <v>156</v>
      </c>
      <c r="F545" s="77" t="s">
        <v>1130</v>
      </c>
      <c r="G545" s="77" t="s">
        <v>1192</v>
      </c>
      <c r="H545" s="77" t="s">
        <v>58</v>
      </c>
      <c r="I545" s="78" t="s">
        <v>1193</v>
      </c>
      <c r="J545" s="77" t="s">
        <v>391</v>
      </c>
      <c r="K545" s="77" t="s">
        <v>1132</v>
      </c>
      <c r="L545" s="77" t="s">
        <v>67</v>
      </c>
      <c r="M545" s="111">
        <v>730075</v>
      </c>
      <c r="N545" s="111"/>
      <c r="O545" s="111">
        <v>730075</v>
      </c>
      <c r="P545" s="126">
        <v>1</v>
      </c>
      <c r="Q545" s="111">
        <v>730075</v>
      </c>
      <c r="R545" s="77" t="s">
        <v>134</v>
      </c>
      <c r="S545" s="77" t="s">
        <v>4785</v>
      </c>
      <c r="T545" s="77" t="s">
        <v>134</v>
      </c>
      <c r="U545" s="80" t="s">
        <v>4679</v>
      </c>
      <c r="V545" s="77" t="s">
        <v>134</v>
      </c>
      <c r="W545" s="77" t="s">
        <v>134</v>
      </c>
    </row>
    <row r="546" spans="1:23" s="48" customFormat="1" ht="45" x14ac:dyDescent="0.25">
      <c r="A546" s="77">
        <v>13102068</v>
      </c>
      <c r="B546" s="77" t="s">
        <v>14</v>
      </c>
      <c r="C546" s="70">
        <v>262</v>
      </c>
      <c r="D546" s="77" t="s">
        <v>214</v>
      </c>
      <c r="E546" s="77" t="s">
        <v>156</v>
      </c>
      <c r="F546" s="77" t="s">
        <v>1130</v>
      </c>
      <c r="G546" s="77" t="s">
        <v>1194</v>
      </c>
      <c r="H546" s="77" t="s">
        <v>58</v>
      </c>
      <c r="I546" s="78" t="s">
        <v>1195</v>
      </c>
      <c r="J546" s="77" t="s">
        <v>391</v>
      </c>
      <c r="K546" s="77" t="s">
        <v>1132</v>
      </c>
      <c r="L546" s="77" t="s">
        <v>67</v>
      </c>
      <c r="M546" s="111">
        <v>22543</v>
      </c>
      <c r="N546" s="111"/>
      <c r="O546" s="111">
        <v>22543</v>
      </c>
      <c r="P546" s="126">
        <v>1</v>
      </c>
      <c r="Q546" s="111">
        <v>22543</v>
      </c>
      <c r="R546" s="77" t="s">
        <v>134</v>
      </c>
      <c r="S546" s="77" t="s">
        <v>4785</v>
      </c>
      <c r="T546" s="77" t="s">
        <v>134</v>
      </c>
      <c r="U546" s="80" t="s">
        <v>4679</v>
      </c>
      <c r="V546" s="77" t="s">
        <v>134</v>
      </c>
      <c r="W546" s="77" t="s">
        <v>134</v>
      </c>
    </row>
    <row r="547" spans="1:23" s="48" customFormat="1" ht="45" x14ac:dyDescent="0.25">
      <c r="A547" s="77">
        <v>13102068</v>
      </c>
      <c r="B547" s="77" t="s">
        <v>14</v>
      </c>
      <c r="C547" s="70">
        <v>263</v>
      </c>
      <c r="D547" s="77" t="s">
        <v>214</v>
      </c>
      <c r="E547" s="77" t="s">
        <v>156</v>
      </c>
      <c r="F547" s="77" t="s">
        <v>1130</v>
      </c>
      <c r="G547" s="77" t="s">
        <v>1196</v>
      </c>
      <c r="H547" s="77" t="s">
        <v>58</v>
      </c>
      <c r="I547" s="78" t="s">
        <v>1197</v>
      </c>
      <c r="J547" s="77" t="s">
        <v>391</v>
      </c>
      <c r="K547" s="77" t="s">
        <v>1132</v>
      </c>
      <c r="L547" s="77" t="s">
        <v>67</v>
      </c>
      <c r="M547" s="111">
        <v>443937</v>
      </c>
      <c r="N547" s="111"/>
      <c r="O547" s="111">
        <v>443937</v>
      </c>
      <c r="P547" s="126">
        <v>1</v>
      </c>
      <c r="Q547" s="111">
        <v>443937</v>
      </c>
      <c r="R547" s="77" t="s">
        <v>134</v>
      </c>
      <c r="S547" s="77" t="s">
        <v>4785</v>
      </c>
      <c r="T547" s="77" t="s">
        <v>134</v>
      </c>
      <c r="U547" s="80" t="s">
        <v>4679</v>
      </c>
      <c r="V547" s="77" t="s">
        <v>134</v>
      </c>
      <c r="W547" s="77" t="s">
        <v>134</v>
      </c>
    </row>
    <row r="548" spans="1:23" s="48" customFormat="1" ht="45" x14ac:dyDescent="0.25">
      <c r="A548" s="77">
        <v>13102068</v>
      </c>
      <c r="B548" s="77" t="s">
        <v>14</v>
      </c>
      <c r="C548" s="70">
        <v>264</v>
      </c>
      <c r="D548" s="77" t="s">
        <v>214</v>
      </c>
      <c r="E548" s="77" t="s">
        <v>156</v>
      </c>
      <c r="F548" s="77" t="s">
        <v>1130</v>
      </c>
      <c r="G548" s="77" t="s">
        <v>1198</v>
      </c>
      <c r="H548" s="77" t="s">
        <v>58</v>
      </c>
      <c r="I548" s="78" t="s">
        <v>1199</v>
      </c>
      <c r="J548" s="77" t="s">
        <v>391</v>
      </c>
      <c r="K548" s="77" t="s">
        <v>1132</v>
      </c>
      <c r="L548" s="77" t="s">
        <v>67</v>
      </c>
      <c r="M548" s="111">
        <v>576375</v>
      </c>
      <c r="N548" s="111"/>
      <c r="O548" s="111">
        <v>576375</v>
      </c>
      <c r="P548" s="126">
        <v>1</v>
      </c>
      <c r="Q548" s="111">
        <v>576375</v>
      </c>
      <c r="R548" s="77" t="s">
        <v>134</v>
      </c>
      <c r="S548" s="77" t="s">
        <v>4785</v>
      </c>
      <c r="T548" s="77" t="s">
        <v>134</v>
      </c>
      <c r="U548" s="80" t="s">
        <v>4679</v>
      </c>
      <c r="V548" s="77" t="s">
        <v>134</v>
      </c>
      <c r="W548" s="77" t="s">
        <v>134</v>
      </c>
    </row>
    <row r="549" spans="1:23" s="48" customFormat="1" ht="45" x14ac:dyDescent="0.25">
      <c r="A549" s="77">
        <v>13102068</v>
      </c>
      <c r="B549" s="77" t="s">
        <v>14</v>
      </c>
      <c r="C549" s="70">
        <v>265</v>
      </c>
      <c r="D549" s="77" t="s">
        <v>214</v>
      </c>
      <c r="E549" s="77" t="s">
        <v>156</v>
      </c>
      <c r="F549" s="77" t="s">
        <v>1130</v>
      </c>
      <c r="G549" s="77" t="s">
        <v>1200</v>
      </c>
      <c r="H549" s="77" t="s">
        <v>58</v>
      </c>
      <c r="I549" s="78" t="s">
        <v>1201</v>
      </c>
      <c r="J549" s="77" t="s">
        <v>1202</v>
      </c>
      <c r="K549" s="77" t="s">
        <v>1132</v>
      </c>
      <c r="L549" s="77" t="s">
        <v>67</v>
      </c>
      <c r="M549" s="111">
        <v>333017</v>
      </c>
      <c r="N549" s="111"/>
      <c r="O549" s="111">
        <v>333017</v>
      </c>
      <c r="P549" s="126">
        <v>1</v>
      </c>
      <c r="Q549" s="111">
        <v>333017</v>
      </c>
      <c r="R549" s="77" t="s">
        <v>68</v>
      </c>
      <c r="S549" s="77" t="s">
        <v>4785</v>
      </c>
      <c r="T549" s="77" t="s">
        <v>134</v>
      </c>
      <c r="U549" s="80" t="s">
        <v>4679</v>
      </c>
      <c r="V549" s="77" t="s">
        <v>134</v>
      </c>
      <c r="W549" s="77" t="s">
        <v>134</v>
      </c>
    </row>
    <row r="550" spans="1:23" s="48" customFormat="1" ht="45" x14ac:dyDescent="0.25">
      <c r="A550" s="77">
        <v>13102068</v>
      </c>
      <c r="B550" s="77" t="s">
        <v>14</v>
      </c>
      <c r="C550" s="70">
        <v>266</v>
      </c>
      <c r="D550" s="77" t="s">
        <v>214</v>
      </c>
      <c r="E550" s="77" t="s">
        <v>156</v>
      </c>
      <c r="F550" s="77" t="s">
        <v>1130</v>
      </c>
      <c r="G550" s="77" t="s">
        <v>1203</v>
      </c>
      <c r="H550" s="77" t="s">
        <v>58</v>
      </c>
      <c r="I550" s="78" t="s">
        <v>1201</v>
      </c>
      <c r="J550" s="77" t="s">
        <v>1202</v>
      </c>
      <c r="K550" s="77" t="s">
        <v>1132</v>
      </c>
      <c r="L550" s="77" t="s">
        <v>67</v>
      </c>
      <c r="M550" s="111">
        <v>56228</v>
      </c>
      <c r="N550" s="111"/>
      <c r="O550" s="111">
        <v>56228</v>
      </c>
      <c r="P550" s="126">
        <v>1</v>
      </c>
      <c r="Q550" s="111">
        <v>56228</v>
      </c>
      <c r="R550" s="77" t="s">
        <v>68</v>
      </c>
      <c r="S550" s="77" t="s">
        <v>4785</v>
      </c>
      <c r="T550" s="77" t="s">
        <v>134</v>
      </c>
      <c r="U550" s="80" t="s">
        <v>4679</v>
      </c>
      <c r="V550" s="77" t="s">
        <v>134</v>
      </c>
      <c r="W550" s="77" t="s">
        <v>134</v>
      </c>
    </row>
    <row r="551" spans="1:23" s="48" customFormat="1" ht="45" x14ac:dyDescent="0.25">
      <c r="A551" s="77">
        <v>13102068</v>
      </c>
      <c r="B551" s="77" t="s">
        <v>14</v>
      </c>
      <c r="C551" s="70">
        <v>267</v>
      </c>
      <c r="D551" s="77" t="s">
        <v>214</v>
      </c>
      <c r="E551" s="77" t="s">
        <v>156</v>
      </c>
      <c r="F551" s="77" t="s">
        <v>1130</v>
      </c>
      <c r="G551" s="77" t="s">
        <v>1204</v>
      </c>
      <c r="H551" s="77" t="s">
        <v>56</v>
      </c>
      <c r="I551" s="78" t="s">
        <v>720</v>
      </c>
      <c r="J551" s="77" t="s">
        <v>895</v>
      </c>
      <c r="K551" s="77" t="s">
        <v>1132</v>
      </c>
      <c r="L551" s="77" t="s">
        <v>67</v>
      </c>
      <c r="M551" s="111">
        <v>68723</v>
      </c>
      <c r="N551" s="111"/>
      <c r="O551" s="111">
        <v>68723</v>
      </c>
      <c r="P551" s="126">
        <v>1</v>
      </c>
      <c r="Q551" s="111">
        <v>68723</v>
      </c>
      <c r="R551" s="77" t="s">
        <v>68</v>
      </c>
      <c r="S551" s="77" t="s">
        <v>4785</v>
      </c>
      <c r="T551" s="77" t="s">
        <v>134</v>
      </c>
      <c r="U551" s="80" t="s">
        <v>4679</v>
      </c>
      <c r="V551" s="77" t="s">
        <v>134</v>
      </c>
      <c r="W551" s="77" t="s">
        <v>134</v>
      </c>
    </row>
    <row r="552" spans="1:23" s="48" customFormat="1" ht="195" x14ac:dyDescent="0.25">
      <c r="A552" s="77">
        <v>13102068</v>
      </c>
      <c r="B552" s="77" t="s">
        <v>14</v>
      </c>
      <c r="C552" s="70">
        <v>268</v>
      </c>
      <c r="D552" s="77" t="s">
        <v>214</v>
      </c>
      <c r="E552" s="77" t="s">
        <v>156</v>
      </c>
      <c r="F552" s="77" t="s">
        <v>1130</v>
      </c>
      <c r="G552" s="77" t="s">
        <v>1205</v>
      </c>
      <c r="H552" s="77" t="s">
        <v>56</v>
      </c>
      <c r="I552" s="78" t="s">
        <v>4794</v>
      </c>
      <c r="J552" s="77" t="s">
        <v>391</v>
      </c>
      <c r="K552" s="77" t="s">
        <v>1132</v>
      </c>
      <c r="L552" s="77" t="s">
        <v>67</v>
      </c>
      <c r="M552" s="111">
        <v>870967</v>
      </c>
      <c r="N552" s="111"/>
      <c r="O552" s="111">
        <v>870967</v>
      </c>
      <c r="P552" s="126">
        <v>1</v>
      </c>
      <c r="Q552" s="111">
        <v>870967</v>
      </c>
      <c r="R552" s="77" t="s">
        <v>134</v>
      </c>
      <c r="S552" s="77" t="s">
        <v>4785</v>
      </c>
      <c r="T552" s="77" t="s">
        <v>68</v>
      </c>
      <c r="U552" s="80" t="s">
        <v>4763</v>
      </c>
      <c r="V552" s="77" t="s">
        <v>134</v>
      </c>
      <c r="W552" s="77" t="s">
        <v>134</v>
      </c>
    </row>
    <row r="553" spans="1:23" s="48" customFormat="1" ht="90" x14ac:dyDescent="0.25">
      <c r="A553" s="77">
        <v>13102068</v>
      </c>
      <c r="B553" s="77" t="s">
        <v>14</v>
      </c>
      <c r="C553" s="70">
        <v>269</v>
      </c>
      <c r="D553" s="77" t="s">
        <v>214</v>
      </c>
      <c r="E553" s="77" t="s">
        <v>156</v>
      </c>
      <c r="F553" s="77" t="s">
        <v>1130</v>
      </c>
      <c r="G553" s="77" t="s">
        <v>1206</v>
      </c>
      <c r="H553" s="77" t="s">
        <v>56</v>
      </c>
      <c r="I553" s="78" t="s">
        <v>1207</v>
      </c>
      <c r="J553" s="77" t="s">
        <v>391</v>
      </c>
      <c r="K553" s="77" t="s">
        <v>1132</v>
      </c>
      <c r="L553" s="77" t="s">
        <v>67</v>
      </c>
      <c r="M553" s="111">
        <v>57125</v>
      </c>
      <c r="N553" s="111"/>
      <c r="O553" s="111">
        <v>57125</v>
      </c>
      <c r="P553" s="126">
        <v>1</v>
      </c>
      <c r="Q553" s="111">
        <v>57125</v>
      </c>
      <c r="R553" s="77" t="s">
        <v>134</v>
      </c>
      <c r="S553" s="77" t="s">
        <v>4785</v>
      </c>
      <c r="T553" s="77" t="s">
        <v>134</v>
      </c>
      <c r="U553" s="80" t="s">
        <v>4679</v>
      </c>
      <c r="V553" s="77" t="s">
        <v>134</v>
      </c>
      <c r="W553" s="77" t="s">
        <v>134</v>
      </c>
    </row>
    <row r="554" spans="1:23" s="48" customFormat="1" ht="45" x14ac:dyDescent="0.25">
      <c r="A554" s="77">
        <v>13102068</v>
      </c>
      <c r="B554" s="77" t="s">
        <v>14</v>
      </c>
      <c r="C554" s="70">
        <v>270</v>
      </c>
      <c r="D554" s="77" t="s">
        <v>214</v>
      </c>
      <c r="E554" s="77" t="s">
        <v>156</v>
      </c>
      <c r="F554" s="77" t="s">
        <v>1130</v>
      </c>
      <c r="G554" s="77" t="s">
        <v>1208</v>
      </c>
      <c r="H554" s="77" t="s">
        <v>56</v>
      </c>
      <c r="I554" s="78" t="s">
        <v>1209</v>
      </c>
      <c r="J554" s="77" t="s">
        <v>391</v>
      </c>
      <c r="K554" s="77" t="s">
        <v>1132</v>
      </c>
      <c r="L554" s="77" t="s">
        <v>67</v>
      </c>
      <c r="M554" s="111">
        <v>1368955</v>
      </c>
      <c r="N554" s="111"/>
      <c r="O554" s="111">
        <v>1368955</v>
      </c>
      <c r="P554" s="126">
        <v>1</v>
      </c>
      <c r="Q554" s="111">
        <v>1368955</v>
      </c>
      <c r="R554" s="77" t="s">
        <v>134</v>
      </c>
      <c r="S554" s="77" t="s">
        <v>4785</v>
      </c>
      <c r="T554" s="77" t="s">
        <v>134</v>
      </c>
      <c r="U554" s="80" t="s">
        <v>4679</v>
      </c>
      <c r="V554" s="77" t="s">
        <v>134</v>
      </c>
      <c r="W554" s="77" t="s">
        <v>134</v>
      </c>
    </row>
    <row r="555" spans="1:23" s="48" customFormat="1" ht="45" x14ac:dyDescent="0.25">
      <c r="A555" s="77">
        <v>13102068</v>
      </c>
      <c r="B555" s="77" t="s">
        <v>14</v>
      </c>
      <c r="C555" s="70">
        <v>271</v>
      </c>
      <c r="D555" s="77" t="s">
        <v>214</v>
      </c>
      <c r="E555" s="77" t="s">
        <v>156</v>
      </c>
      <c r="F555" s="77" t="s">
        <v>1130</v>
      </c>
      <c r="G555" s="77" t="s">
        <v>1210</v>
      </c>
      <c r="H555" s="77" t="s">
        <v>56</v>
      </c>
      <c r="I555" s="78" t="s">
        <v>1211</v>
      </c>
      <c r="J555" s="77" t="s">
        <v>391</v>
      </c>
      <c r="K555" s="77" t="s">
        <v>1132</v>
      </c>
      <c r="L555" s="77" t="s">
        <v>67</v>
      </c>
      <c r="M555" s="111">
        <v>576375</v>
      </c>
      <c r="N555" s="111"/>
      <c r="O555" s="111">
        <v>576375</v>
      </c>
      <c r="P555" s="126">
        <v>1</v>
      </c>
      <c r="Q555" s="111">
        <v>576375</v>
      </c>
      <c r="R555" s="77" t="s">
        <v>134</v>
      </c>
      <c r="S555" s="77" t="s">
        <v>4785</v>
      </c>
      <c r="T555" s="77" t="s">
        <v>134</v>
      </c>
      <c r="U555" s="80" t="s">
        <v>4679</v>
      </c>
      <c r="V555" s="77" t="s">
        <v>134</v>
      </c>
      <c r="W555" s="77" t="s">
        <v>134</v>
      </c>
    </row>
    <row r="556" spans="1:23" s="48" customFormat="1" ht="45" x14ac:dyDescent="0.25">
      <c r="A556" s="77">
        <v>13102068</v>
      </c>
      <c r="B556" s="77" t="s">
        <v>14</v>
      </c>
      <c r="C556" s="70">
        <v>272</v>
      </c>
      <c r="D556" s="77" t="s">
        <v>214</v>
      </c>
      <c r="E556" s="77" t="s">
        <v>156</v>
      </c>
      <c r="F556" s="77" t="s">
        <v>1130</v>
      </c>
      <c r="G556" s="77" t="s">
        <v>1212</v>
      </c>
      <c r="H556" s="77" t="s">
        <v>58</v>
      </c>
      <c r="I556" s="78" t="s">
        <v>1213</v>
      </c>
      <c r="J556" s="77" t="s">
        <v>391</v>
      </c>
      <c r="K556" s="77" t="s">
        <v>1132</v>
      </c>
      <c r="L556" s="77" t="s">
        <v>67</v>
      </c>
      <c r="M556" s="111">
        <v>126034</v>
      </c>
      <c r="N556" s="111"/>
      <c r="O556" s="111">
        <v>126034</v>
      </c>
      <c r="P556" s="126">
        <v>1</v>
      </c>
      <c r="Q556" s="111">
        <v>126034</v>
      </c>
      <c r="R556" s="77" t="s">
        <v>134</v>
      </c>
      <c r="S556" s="77" t="s">
        <v>4785</v>
      </c>
      <c r="T556" s="77" t="s">
        <v>134</v>
      </c>
      <c r="U556" s="80" t="s">
        <v>4679</v>
      </c>
      <c r="V556" s="77" t="s">
        <v>134</v>
      </c>
      <c r="W556" s="77" t="s">
        <v>134</v>
      </c>
    </row>
    <row r="557" spans="1:23" s="48" customFormat="1" ht="45" x14ac:dyDescent="0.25">
      <c r="A557" s="77">
        <v>13102068</v>
      </c>
      <c r="B557" s="77" t="s">
        <v>14</v>
      </c>
      <c r="C557" s="70">
        <v>273</v>
      </c>
      <c r="D557" s="77" t="s">
        <v>214</v>
      </c>
      <c r="E557" s="77" t="s">
        <v>156</v>
      </c>
      <c r="F557" s="77" t="s">
        <v>1130</v>
      </c>
      <c r="G557" s="77" t="s">
        <v>1214</v>
      </c>
      <c r="H557" s="77" t="s">
        <v>59</v>
      </c>
      <c r="I557" s="78" t="s">
        <v>1215</v>
      </c>
      <c r="J557" s="77" t="s">
        <v>391</v>
      </c>
      <c r="K557" s="77" t="s">
        <v>1132</v>
      </c>
      <c r="L557" s="77" t="s">
        <v>67</v>
      </c>
      <c r="M557" s="111">
        <v>96319</v>
      </c>
      <c r="N557" s="111"/>
      <c r="O557" s="111">
        <v>96319</v>
      </c>
      <c r="P557" s="126">
        <v>1</v>
      </c>
      <c r="Q557" s="111">
        <v>96319</v>
      </c>
      <c r="R557" s="77" t="s">
        <v>134</v>
      </c>
      <c r="S557" s="77" t="s">
        <v>4785</v>
      </c>
      <c r="T557" s="77" t="s">
        <v>134</v>
      </c>
      <c r="U557" s="80" t="s">
        <v>4679</v>
      </c>
      <c r="V557" s="77" t="s">
        <v>134</v>
      </c>
      <c r="W557" s="77" t="s">
        <v>134</v>
      </c>
    </row>
    <row r="558" spans="1:23" s="48" customFormat="1" ht="120" x14ac:dyDescent="0.25">
      <c r="A558" s="77">
        <v>13102068</v>
      </c>
      <c r="B558" s="77" t="s">
        <v>14</v>
      </c>
      <c r="C558" s="70">
        <v>274</v>
      </c>
      <c r="D558" s="77" t="s">
        <v>214</v>
      </c>
      <c r="E558" s="77" t="s">
        <v>156</v>
      </c>
      <c r="F558" s="77" t="s">
        <v>1130</v>
      </c>
      <c r="G558" s="77" t="s">
        <v>1216</v>
      </c>
      <c r="H558" s="77" t="s">
        <v>59</v>
      </c>
      <c r="I558" s="78" t="s">
        <v>1217</v>
      </c>
      <c r="J558" s="77" t="s">
        <v>391</v>
      </c>
      <c r="K558" s="77" t="s">
        <v>1132</v>
      </c>
      <c r="L558" s="77" t="s">
        <v>67</v>
      </c>
      <c r="M558" s="111">
        <v>1250862</v>
      </c>
      <c r="N558" s="111"/>
      <c r="O558" s="111">
        <v>1250862</v>
      </c>
      <c r="P558" s="126">
        <v>1</v>
      </c>
      <c r="Q558" s="111">
        <v>1250862</v>
      </c>
      <c r="R558" s="77" t="s">
        <v>68</v>
      </c>
      <c r="S558" s="77" t="s">
        <v>4785</v>
      </c>
      <c r="T558" s="77" t="s">
        <v>134</v>
      </c>
      <c r="U558" s="80" t="s">
        <v>4679</v>
      </c>
      <c r="V558" s="77" t="s">
        <v>134</v>
      </c>
      <c r="W558" s="77" t="s">
        <v>134</v>
      </c>
    </row>
    <row r="559" spans="1:23" s="48" customFormat="1" ht="45" x14ac:dyDescent="0.25">
      <c r="A559" s="77">
        <v>13102068</v>
      </c>
      <c r="B559" s="77" t="s">
        <v>14</v>
      </c>
      <c r="C559" s="70">
        <v>275</v>
      </c>
      <c r="D559" s="77" t="s">
        <v>214</v>
      </c>
      <c r="E559" s="77" t="s">
        <v>156</v>
      </c>
      <c r="F559" s="77" t="s">
        <v>1130</v>
      </c>
      <c r="G559" s="77" t="s">
        <v>1218</v>
      </c>
      <c r="H559" s="77" t="s">
        <v>59</v>
      </c>
      <c r="I559" s="78" t="s">
        <v>1219</v>
      </c>
      <c r="J559" s="77" t="s">
        <v>391</v>
      </c>
      <c r="K559" s="77" t="s">
        <v>1132</v>
      </c>
      <c r="L559" s="77" t="s">
        <v>67</v>
      </c>
      <c r="M559" s="111">
        <v>390142</v>
      </c>
      <c r="N559" s="111"/>
      <c r="O559" s="111">
        <v>390142</v>
      </c>
      <c r="P559" s="126">
        <v>1</v>
      </c>
      <c r="Q559" s="111">
        <v>390142</v>
      </c>
      <c r="R559" s="77" t="s">
        <v>68</v>
      </c>
      <c r="S559" s="77" t="s">
        <v>4785</v>
      </c>
      <c r="T559" s="77" t="s">
        <v>134</v>
      </c>
      <c r="U559" s="80" t="s">
        <v>4679</v>
      </c>
      <c r="V559" s="77" t="s">
        <v>134</v>
      </c>
      <c r="W559" s="77" t="s">
        <v>134</v>
      </c>
    </row>
    <row r="560" spans="1:23" s="48" customFormat="1" ht="60" x14ac:dyDescent="0.25">
      <c r="A560" s="77">
        <v>13102068</v>
      </c>
      <c r="B560" s="77" t="s">
        <v>14</v>
      </c>
      <c r="C560" s="70">
        <v>276</v>
      </c>
      <c r="D560" s="77" t="s">
        <v>214</v>
      </c>
      <c r="E560" s="77" t="s">
        <v>156</v>
      </c>
      <c r="F560" s="77" t="s">
        <v>1130</v>
      </c>
      <c r="G560" s="77" t="s">
        <v>1220</v>
      </c>
      <c r="H560" s="77" t="s">
        <v>59</v>
      </c>
      <c r="I560" s="78" t="s">
        <v>1221</v>
      </c>
      <c r="J560" s="77" t="s">
        <v>391</v>
      </c>
      <c r="K560" s="77" t="s">
        <v>1132</v>
      </c>
      <c r="L560" s="77" t="s">
        <v>67</v>
      </c>
      <c r="M560" s="111">
        <v>364104</v>
      </c>
      <c r="N560" s="111"/>
      <c r="O560" s="111">
        <v>364104</v>
      </c>
      <c r="P560" s="126">
        <v>1</v>
      </c>
      <c r="Q560" s="111">
        <v>364104</v>
      </c>
      <c r="R560" s="77" t="s">
        <v>68</v>
      </c>
      <c r="S560" s="77" t="s">
        <v>4785</v>
      </c>
      <c r="T560" s="77" t="s">
        <v>134</v>
      </c>
      <c r="U560" s="80" t="s">
        <v>4679</v>
      </c>
      <c r="V560" s="77" t="s">
        <v>134</v>
      </c>
      <c r="W560" s="77" t="s">
        <v>134</v>
      </c>
    </row>
    <row r="561" spans="1:23" s="48" customFormat="1" ht="75" x14ac:dyDescent="0.25">
      <c r="A561" s="77">
        <v>13102068</v>
      </c>
      <c r="B561" s="77" t="s">
        <v>14</v>
      </c>
      <c r="C561" s="70">
        <v>277</v>
      </c>
      <c r="D561" s="77" t="s">
        <v>214</v>
      </c>
      <c r="E561" s="77" t="s">
        <v>156</v>
      </c>
      <c r="F561" s="77" t="s">
        <v>1222</v>
      </c>
      <c r="G561" s="77" t="s">
        <v>1223</v>
      </c>
      <c r="H561" s="77" t="s">
        <v>56</v>
      </c>
      <c r="I561" s="78" t="s">
        <v>720</v>
      </c>
      <c r="J561" s="77" t="s">
        <v>720</v>
      </c>
      <c r="K561" s="77" t="s">
        <v>720</v>
      </c>
      <c r="L561" s="77" t="s">
        <v>67</v>
      </c>
      <c r="M561" s="111">
        <v>68345</v>
      </c>
      <c r="N561" s="111"/>
      <c r="O561" s="111">
        <v>68345</v>
      </c>
      <c r="P561" s="126">
        <v>1</v>
      </c>
      <c r="Q561" s="111">
        <v>68345</v>
      </c>
      <c r="R561" s="77" t="s">
        <v>68</v>
      </c>
      <c r="S561" s="77" t="s">
        <v>4678</v>
      </c>
      <c r="T561" s="77" t="s">
        <v>134</v>
      </c>
      <c r="U561" s="80" t="s">
        <v>4679</v>
      </c>
      <c r="V561" s="77" t="s">
        <v>134</v>
      </c>
      <c r="W561" s="77" t="s">
        <v>134</v>
      </c>
    </row>
    <row r="562" spans="1:23" s="48" customFormat="1" ht="60" x14ac:dyDescent="0.25">
      <c r="A562" s="77">
        <v>13102003</v>
      </c>
      <c r="B562" s="77" t="s">
        <v>14</v>
      </c>
      <c r="C562" s="70">
        <v>278</v>
      </c>
      <c r="D562" s="77" t="s">
        <v>214</v>
      </c>
      <c r="E562" s="77" t="s">
        <v>156</v>
      </c>
      <c r="F562" s="77" t="s">
        <v>1224</v>
      </c>
      <c r="G562" s="77" t="s">
        <v>1225</v>
      </c>
      <c r="H562" s="77" t="s">
        <v>56</v>
      </c>
      <c r="I562" s="78" t="s">
        <v>728</v>
      </c>
      <c r="J562" s="77" t="s">
        <v>1226</v>
      </c>
      <c r="K562" s="77" t="s">
        <v>1227</v>
      </c>
      <c r="L562" s="77" t="s">
        <v>67</v>
      </c>
      <c r="M562" s="111">
        <v>1991760</v>
      </c>
      <c r="N562" s="111"/>
      <c r="O562" s="111">
        <v>1991760</v>
      </c>
      <c r="P562" s="126">
        <v>1</v>
      </c>
      <c r="Q562" s="111">
        <v>1991760</v>
      </c>
      <c r="R562" s="77" t="s">
        <v>134</v>
      </c>
      <c r="S562" s="77" t="s">
        <v>4795</v>
      </c>
      <c r="T562" s="77" t="s">
        <v>134</v>
      </c>
      <c r="U562" s="80" t="s">
        <v>4679</v>
      </c>
      <c r="V562" s="77" t="s">
        <v>134</v>
      </c>
      <c r="W562" s="77" t="s">
        <v>134</v>
      </c>
    </row>
    <row r="563" spans="1:23" s="48" customFormat="1" ht="105" x14ac:dyDescent="0.25">
      <c r="A563" s="77">
        <v>13102003</v>
      </c>
      <c r="B563" s="77" t="s">
        <v>14</v>
      </c>
      <c r="C563" s="70">
        <v>279</v>
      </c>
      <c r="D563" s="77" t="s">
        <v>214</v>
      </c>
      <c r="E563" s="77" t="s">
        <v>156</v>
      </c>
      <c r="F563" s="77" t="s">
        <v>1224</v>
      </c>
      <c r="G563" s="77" t="s">
        <v>1229</v>
      </c>
      <c r="H563" s="77" t="s">
        <v>58</v>
      </c>
      <c r="I563" s="78" t="s">
        <v>1230</v>
      </c>
      <c r="J563" s="77" t="s">
        <v>1231</v>
      </c>
      <c r="K563" s="77" t="s">
        <v>1227</v>
      </c>
      <c r="L563" s="77" t="s">
        <v>67</v>
      </c>
      <c r="M563" s="111">
        <v>8197335</v>
      </c>
      <c r="N563" s="111"/>
      <c r="O563" s="111">
        <v>8197335</v>
      </c>
      <c r="P563" s="126">
        <v>1</v>
      </c>
      <c r="Q563" s="111">
        <v>8197335</v>
      </c>
      <c r="R563" s="77" t="s">
        <v>134</v>
      </c>
      <c r="S563" s="77" t="s">
        <v>4795</v>
      </c>
      <c r="T563" s="77" t="s">
        <v>134</v>
      </c>
      <c r="U563" s="80" t="s">
        <v>4679</v>
      </c>
      <c r="V563" s="77" t="s">
        <v>134</v>
      </c>
      <c r="W563" s="77" t="s">
        <v>134</v>
      </c>
    </row>
    <row r="564" spans="1:23" s="48" customFormat="1" ht="60" x14ac:dyDescent="0.25">
      <c r="A564" s="77">
        <v>13102003</v>
      </c>
      <c r="B564" s="77" t="s">
        <v>14</v>
      </c>
      <c r="C564" s="70">
        <v>280</v>
      </c>
      <c r="D564" s="77" t="s">
        <v>214</v>
      </c>
      <c r="E564" s="77" t="s">
        <v>156</v>
      </c>
      <c r="F564" s="77" t="s">
        <v>1224</v>
      </c>
      <c r="G564" s="77" t="s">
        <v>1232</v>
      </c>
      <c r="H564" s="77" t="s">
        <v>58</v>
      </c>
      <c r="I564" s="78" t="s">
        <v>1233</v>
      </c>
      <c r="J564" s="77" t="s">
        <v>1234</v>
      </c>
      <c r="K564" s="77" t="s">
        <v>1227</v>
      </c>
      <c r="L564" s="77" t="s">
        <v>73</v>
      </c>
      <c r="M564" s="111">
        <v>3573526</v>
      </c>
      <c r="N564" s="111"/>
      <c r="O564" s="111">
        <v>3573526</v>
      </c>
      <c r="P564" s="126">
        <v>1</v>
      </c>
      <c r="Q564" s="111">
        <v>3573526</v>
      </c>
      <c r="R564" s="77" t="s">
        <v>134</v>
      </c>
      <c r="S564" s="77" t="s">
        <v>4795</v>
      </c>
      <c r="T564" s="77" t="s">
        <v>134</v>
      </c>
      <c r="U564" s="80" t="s">
        <v>4679</v>
      </c>
      <c r="V564" s="77" t="s">
        <v>134</v>
      </c>
      <c r="W564" s="77" t="s">
        <v>134</v>
      </c>
    </row>
    <row r="565" spans="1:23" s="48" customFormat="1" ht="60" x14ac:dyDescent="0.25">
      <c r="A565" s="77">
        <v>13102003</v>
      </c>
      <c r="B565" s="77" t="s">
        <v>14</v>
      </c>
      <c r="C565" s="70">
        <v>281</v>
      </c>
      <c r="D565" s="77" t="s">
        <v>214</v>
      </c>
      <c r="E565" s="77" t="s">
        <v>156</v>
      </c>
      <c r="F565" s="77" t="s">
        <v>1224</v>
      </c>
      <c r="G565" s="77" t="s">
        <v>1235</v>
      </c>
      <c r="H565" s="77" t="s">
        <v>58</v>
      </c>
      <c r="I565" s="78" t="s">
        <v>1236</v>
      </c>
      <c r="J565" s="77" t="s">
        <v>761</v>
      </c>
      <c r="K565" s="77" t="s">
        <v>1227</v>
      </c>
      <c r="L565" s="77" t="s">
        <v>67</v>
      </c>
      <c r="M565" s="111">
        <v>1562617</v>
      </c>
      <c r="N565" s="111"/>
      <c r="O565" s="111">
        <v>1562617</v>
      </c>
      <c r="P565" s="126">
        <v>1</v>
      </c>
      <c r="Q565" s="111">
        <v>1562617</v>
      </c>
      <c r="R565" s="77" t="s">
        <v>134</v>
      </c>
      <c r="S565" s="77" t="s">
        <v>4795</v>
      </c>
      <c r="T565" s="77" t="s">
        <v>134</v>
      </c>
      <c r="U565" s="80" t="s">
        <v>4679</v>
      </c>
      <c r="V565" s="77" t="s">
        <v>134</v>
      </c>
      <c r="W565" s="77" t="s">
        <v>134</v>
      </c>
    </row>
    <row r="566" spans="1:23" s="48" customFormat="1" ht="60" x14ac:dyDescent="0.25">
      <c r="A566" s="77">
        <v>13102003</v>
      </c>
      <c r="B566" s="77" t="s">
        <v>14</v>
      </c>
      <c r="C566" s="70">
        <v>282</v>
      </c>
      <c r="D566" s="77" t="s">
        <v>214</v>
      </c>
      <c r="E566" s="77" t="s">
        <v>156</v>
      </c>
      <c r="F566" s="77" t="s">
        <v>1224</v>
      </c>
      <c r="G566" s="77" t="s">
        <v>1237</v>
      </c>
      <c r="H566" s="77" t="s">
        <v>58</v>
      </c>
      <c r="I566" s="78" t="s">
        <v>939</v>
      </c>
      <c r="J566" s="77" t="s">
        <v>761</v>
      </c>
      <c r="K566" s="77" t="s">
        <v>1227</v>
      </c>
      <c r="L566" s="77" t="s">
        <v>73</v>
      </c>
      <c r="M566" s="111">
        <v>904269</v>
      </c>
      <c r="N566" s="111"/>
      <c r="O566" s="111">
        <v>904269</v>
      </c>
      <c r="P566" s="126">
        <v>1</v>
      </c>
      <c r="Q566" s="111">
        <v>904269</v>
      </c>
      <c r="R566" s="77" t="s">
        <v>134</v>
      </c>
      <c r="S566" s="77" t="s">
        <v>4795</v>
      </c>
      <c r="T566" s="77" t="s">
        <v>134</v>
      </c>
      <c r="U566" s="80" t="s">
        <v>4679</v>
      </c>
      <c r="V566" s="77" t="s">
        <v>134</v>
      </c>
      <c r="W566" s="77" t="s">
        <v>134</v>
      </c>
    </row>
    <row r="567" spans="1:23" s="48" customFormat="1" ht="60" x14ac:dyDescent="0.25">
      <c r="A567" s="77">
        <v>13102003</v>
      </c>
      <c r="B567" s="77" t="s">
        <v>14</v>
      </c>
      <c r="C567" s="70">
        <v>283</v>
      </c>
      <c r="D567" s="77" t="s">
        <v>214</v>
      </c>
      <c r="E567" s="77" t="s">
        <v>156</v>
      </c>
      <c r="F567" s="77" t="s">
        <v>1224</v>
      </c>
      <c r="G567" s="77" t="s">
        <v>1238</v>
      </c>
      <c r="H567" s="77" t="s">
        <v>58</v>
      </c>
      <c r="I567" s="78" t="s">
        <v>4796</v>
      </c>
      <c r="J567" s="77" t="s">
        <v>1239</v>
      </c>
      <c r="K567" s="77" t="s">
        <v>1227</v>
      </c>
      <c r="L567" s="77" t="s">
        <v>67</v>
      </c>
      <c r="M567" s="111">
        <v>2395159</v>
      </c>
      <c r="N567" s="111"/>
      <c r="O567" s="111">
        <v>2395159</v>
      </c>
      <c r="P567" s="126">
        <v>1</v>
      </c>
      <c r="Q567" s="111">
        <v>2395159</v>
      </c>
      <c r="R567" s="77" t="s">
        <v>134</v>
      </c>
      <c r="S567" s="77" t="s">
        <v>4795</v>
      </c>
      <c r="T567" s="77" t="s">
        <v>68</v>
      </c>
      <c r="U567" s="80" t="s">
        <v>4780</v>
      </c>
      <c r="V567" s="77" t="s">
        <v>134</v>
      </c>
      <c r="W567" s="77" t="s">
        <v>134</v>
      </c>
    </row>
    <row r="568" spans="1:23" s="48" customFormat="1" ht="75" x14ac:dyDescent="0.25">
      <c r="A568" s="77">
        <v>13102003</v>
      </c>
      <c r="B568" s="77" t="s">
        <v>14</v>
      </c>
      <c r="C568" s="70">
        <v>284</v>
      </c>
      <c r="D568" s="77" t="s">
        <v>214</v>
      </c>
      <c r="E568" s="77" t="s">
        <v>156</v>
      </c>
      <c r="F568" s="77" t="s">
        <v>1240</v>
      </c>
      <c r="G568" s="77" t="s">
        <v>1241</v>
      </c>
      <c r="H568" s="77" t="s">
        <v>58</v>
      </c>
      <c r="I568" s="78" t="s">
        <v>1242</v>
      </c>
      <c r="J568" s="77" t="s">
        <v>761</v>
      </c>
      <c r="K568" s="77" t="s">
        <v>1227</v>
      </c>
      <c r="L568" s="77" t="s">
        <v>73</v>
      </c>
      <c r="M568" s="111">
        <v>3132919</v>
      </c>
      <c r="N568" s="111"/>
      <c r="O568" s="111">
        <v>3132919</v>
      </c>
      <c r="P568" s="126">
        <v>1</v>
      </c>
      <c r="Q568" s="111">
        <v>3132919</v>
      </c>
      <c r="R568" s="77" t="s">
        <v>134</v>
      </c>
      <c r="S568" s="77" t="s">
        <v>4795</v>
      </c>
      <c r="T568" s="77" t="s">
        <v>134</v>
      </c>
      <c r="U568" s="80" t="s">
        <v>4679</v>
      </c>
      <c r="V568" s="77" t="s">
        <v>134</v>
      </c>
      <c r="W568" s="77" t="s">
        <v>134</v>
      </c>
    </row>
    <row r="569" spans="1:23" s="48" customFormat="1" ht="60" x14ac:dyDescent="0.25">
      <c r="A569" s="77">
        <v>13102003</v>
      </c>
      <c r="B569" s="77" t="s">
        <v>14</v>
      </c>
      <c r="C569" s="70">
        <v>285</v>
      </c>
      <c r="D569" s="77" t="s">
        <v>214</v>
      </c>
      <c r="E569" s="77" t="s">
        <v>156</v>
      </c>
      <c r="F569" s="77" t="s">
        <v>1243</v>
      </c>
      <c r="G569" s="77" t="s">
        <v>1244</v>
      </c>
      <c r="H569" s="77" t="s">
        <v>58</v>
      </c>
      <c r="I569" s="78" t="s">
        <v>1242</v>
      </c>
      <c r="J569" s="77" t="s">
        <v>761</v>
      </c>
      <c r="K569" s="77" t="s">
        <v>1227</v>
      </c>
      <c r="L569" s="77" t="s">
        <v>67</v>
      </c>
      <c r="M569" s="111">
        <v>4331779</v>
      </c>
      <c r="N569" s="111"/>
      <c r="O569" s="111">
        <v>4331779</v>
      </c>
      <c r="P569" s="126">
        <v>1</v>
      </c>
      <c r="Q569" s="111">
        <v>4331779</v>
      </c>
      <c r="R569" s="77" t="s">
        <v>134</v>
      </c>
      <c r="S569" s="77" t="s">
        <v>4795</v>
      </c>
      <c r="T569" s="77" t="s">
        <v>134</v>
      </c>
      <c r="U569" s="80" t="s">
        <v>4679</v>
      </c>
      <c r="V569" s="77" t="s">
        <v>134</v>
      </c>
      <c r="W569" s="77" t="s">
        <v>134</v>
      </c>
    </row>
    <row r="570" spans="1:23" s="48" customFormat="1" ht="60" x14ac:dyDescent="0.25">
      <c r="A570" s="77">
        <v>13102003</v>
      </c>
      <c r="B570" s="77" t="s">
        <v>14</v>
      </c>
      <c r="C570" s="70">
        <v>286</v>
      </c>
      <c r="D570" s="77" t="s">
        <v>214</v>
      </c>
      <c r="E570" s="77" t="s">
        <v>156</v>
      </c>
      <c r="F570" s="77" t="s">
        <v>1243</v>
      </c>
      <c r="G570" s="77" t="s">
        <v>1245</v>
      </c>
      <c r="H570" s="77" t="s">
        <v>58</v>
      </c>
      <c r="I570" s="78" t="s">
        <v>939</v>
      </c>
      <c r="J570" s="77" t="s">
        <v>1239</v>
      </c>
      <c r="K570" s="77" t="s">
        <v>1227</v>
      </c>
      <c r="L570" s="77" t="s">
        <v>67</v>
      </c>
      <c r="M570" s="111">
        <v>4234436</v>
      </c>
      <c r="N570" s="111"/>
      <c r="O570" s="111">
        <v>4234436</v>
      </c>
      <c r="P570" s="126">
        <v>1</v>
      </c>
      <c r="Q570" s="111">
        <v>4234436</v>
      </c>
      <c r="R570" s="77" t="s">
        <v>134</v>
      </c>
      <c r="S570" s="77" t="s">
        <v>4795</v>
      </c>
      <c r="T570" s="77" t="s">
        <v>134</v>
      </c>
      <c r="U570" s="80" t="s">
        <v>4679</v>
      </c>
      <c r="V570" s="77" t="s">
        <v>134</v>
      </c>
      <c r="W570" s="77" t="s">
        <v>134</v>
      </c>
    </row>
    <row r="571" spans="1:23" s="48" customFormat="1" ht="90" x14ac:dyDescent="0.25">
      <c r="A571" s="77">
        <v>13102003</v>
      </c>
      <c r="B571" s="77" t="s">
        <v>14</v>
      </c>
      <c r="C571" s="70">
        <v>287</v>
      </c>
      <c r="D571" s="77" t="s">
        <v>214</v>
      </c>
      <c r="E571" s="77" t="s">
        <v>156</v>
      </c>
      <c r="F571" s="77" t="s">
        <v>1246</v>
      </c>
      <c r="G571" s="77" t="s">
        <v>1247</v>
      </c>
      <c r="H571" s="77" t="s">
        <v>58</v>
      </c>
      <c r="I571" s="78" t="s">
        <v>1248</v>
      </c>
      <c r="J571" s="77" t="s">
        <v>1249</v>
      </c>
      <c r="K571" s="77" t="s">
        <v>1227</v>
      </c>
      <c r="L571" s="77" t="s">
        <v>73</v>
      </c>
      <c r="M571" s="111">
        <v>374003</v>
      </c>
      <c r="N571" s="111"/>
      <c r="O571" s="111">
        <v>374003</v>
      </c>
      <c r="P571" s="126">
        <v>1</v>
      </c>
      <c r="Q571" s="111">
        <v>374003</v>
      </c>
      <c r="R571" s="77" t="s">
        <v>134</v>
      </c>
      <c r="S571" s="77" t="s">
        <v>4797</v>
      </c>
      <c r="T571" s="77" t="s">
        <v>134</v>
      </c>
      <c r="U571" s="80" t="s">
        <v>4679</v>
      </c>
      <c r="V571" s="77" t="s">
        <v>134</v>
      </c>
      <c r="W571" s="77" t="s">
        <v>134</v>
      </c>
    </row>
    <row r="572" spans="1:23" s="48" customFormat="1" ht="60" x14ac:dyDescent="0.25">
      <c r="A572" s="77">
        <v>13102003</v>
      </c>
      <c r="B572" s="77" t="s">
        <v>14</v>
      </c>
      <c r="C572" s="70">
        <v>288</v>
      </c>
      <c r="D572" s="77" t="s">
        <v>214</v>
      </c>
      <c r="E572" s="77" t="s">
        <v>156</v>
      </c>
      <c r="F572" s="77" t="s">
        <v>1246</v>
      </c>
      <c r="G572" s="77" t="s">
        <v>1250</v>
      </c>
      <c r="H572" s="77" t="s">
        <v>58</v>
      </c>
      <c r="I572" s="78" t="s">
        <v>1251</v>
      </c>
      <c r="J572" s="77" t="s">
        <v>1239</v>
      </c>
      <c r="K572" s="77" t="s">
        <v>1227</v>
      </c>
      <c r="L572" s="77" t="s">
        <v>67</v>
      </c>
      <c r="M572" s="111">
        <v>1946867</v>
      </c>
      <c r="N572" s="111"/>
      <c r="O572" s="111">
        <v>1946867</v>
      </c>
      <c r="P572" s="126">
        <v>1</v>
      </c>
      <c r="Q572" s="111">
        <v>1946867</v>
      </c>
      <c r="R572" s="77" t="s">
        <v>134</v>
      </c>
      <c r="S572" s="77" t="s">
        <v>4797</v>
      </c>
      <c r="T572" s="77" t="s">
        <v>134</v>
      </c>
      <c r="U572" s="80" t="s">
        <v>4679</v>
      </c>
      <c r="V572" s="77" t="s">
        <v>134</v>
      </c>
      <c r="W572" s="77" t="s">
        <v>134</v>
      </c>
    </row>
    <row r="573" spans="1:23" s="48" customFormat="1" ht="90" x14ac:dyDescent="0.25">
      <c r="A573" s="77">
        <v>13102003</v>
      </c>
      <c r="B573" s="77" t="s">
        <v>14</v>
      </c>
      <c r="C573" s="70">
        <v>289</v>
      </c>
      <c r="D573" s="77" t="s">
        <v>214</v>
      </c>
      <c r="E573" s="77" t="s">
        <v>156</v>
      </c>
      <c r="F573" s="77" t="s">
        <v>1246</v>
      </c>
      <c r="G573" s="77" t="s">
        <v>1252</v>
      </c>
      <c r="H573" s="77" t="s">
        <v>58</v>
      </c>
      <c r="I573" s="78" t="s">
        <v>1253</v>
      </c>
      <c r="J573" s="77" t="s">
        <v>1254</v>
      </c>
      <c r="K573" s="77" t="s">
        <v>1227</v>
      </c>
      <c r="L573" s="77" t="s">
        <v>73</v>
      </c>
      <c r="M573" s="111">
        <v>125522</v>
      </c>
      <c r="N573" s="111"/>
      <c r="O573" s="111">
        <v>125522</v>
      </c>
      <c r="P573" s="126">
        <v>1</v>
      </c>
      <c r="Q573" s="111">
        <v>125522</v>
      </c>
      <c r="R573" s="77" t="s">
        <v>134</v>
      </c>
      <c r="S573" s="77" t="s">
        <v>4797</v>
      </c>
      <c r="T573" s="77" t="s">
        <v>134</v>
      </c>
      <c r="U573" s="80" t="s">
        <v>4679</v>
      </c>
      <c r="V573" s="77" t="s">
        <v>134</v>
      </c>
      <c r="W573" s="77" t="s">
        <v>134</v>
      </c>
    </row>
    <row r="574" spans="1:23" s="48" customFormat="1" ht="75" x14ac:dyDescent="0.25">
      <c r="A574" s="77">
        <v>13102003</v>
      </c>
      <c r="B574" s="77" t="s">
        <v>14</v>
      </c>
      <c r="C574" s="70">
        <v>290</v>
      </c>
      <c r="D574" s="77" t="s">
        <v>214</v>
      </c>
      <c r="E574" s="77" t="s">
        <v>156</v>
      </c>
      <c r="F574" s="77" t="s">
        <v>1246</v>
      </c>
      <c r="G574" s="77" t="s">
        <v>1255</v>
      </c>
      <c r="H574" s="77" t="s">
        <v>58</v>
      </c>
      <c r="I574" s="78" t="s">
        <v>1256</v>
      </c>
      <c r="J574" s="77" t="s">
        <v>1257</v>
      </c>
      <c r="K574" s="77" t="s">
        <v>1227</v>
      </c>
      <c r="L574" s="77" t="s">
        <v>67</v>
      </c>
      <c r="M574" s="111">
        <v>1493452</v>
      </c>
      <c r="N574" s="111"/>
      <c r="O574" s="111">
        <v>1493452</v>
      </c>
      <c r="P574" s="126">
        <v>1</v>
      </c>
      <c r="Q574" s="111">
        <v>1493452</v>
      </c>
      <c r="R574" s="77" t="s">
        <v>68</v>
      </c>
      <c r="S574" s="77" t="s">
        <v>4797</v>
      </c>
      <c r="T574" s="77" t="s">
        <v>134</v>
      </c>
      <c r="U574" s="80" t="s">
        <v>4679</v>
      </c>
      <c r="V574" s="77" t="s">
        <v>134</v>
      </c>
      <c r="W574" s="77" t="s">
        <v>134</v>
      </c>
    </row>
    <row r="575" spans="1:23" s="48" customFormat="1" ht="75" x14ac:dyDescent="0.25">
      <c r="A575" s="77">
        <v>13102003</v>
      </c>
      <c r="B575" s="77" t="s">
        <v>14</v>
      </c>
      <c r="C575" s="70">
        <v>291</v>
      </c>
      <c r="D575" s="77" t="s">
        <v>214</v>
      </c>
      <c r="E575" s="77" t="s">
        <v>156</v>
      </c>
      <c r="F575" s="77" t="s">
        <v>1246</v>
      </c>
      <c r="G575" s="77" t="s">
        <v>1258</v>
      </c>
      <c r="H575" s="77" t="s">
        <v>58</v>
      </c>
      <c r="I575" s="78" t="s">
        <v>1259</v>
      </c>
      <c r="J575" s="77" t="s">
        <v>1057</v>
      </c>
      <c r="K575" s="77" t="s">
        <v>1227</v>
      </c>
      <c r="L575" s="77" t="s">
        <v>73</v>
      </c>
      <c r="M575" s="111">
        <v>105028</v>
      </c>
      <c r="N575" s="111"/>
      <c r="O575" s="111">
        <v>105028</v>
      </c>
      <c r="P575" s="126">
        <v>1</v>
      </c>
      <c r="Q575" s="111">
        <v>105028</v>
      </c>
      <c r="R575" s="77" t="s">
        <v>134</v>
      </c>
      <c r="S575" s="77" t="s">
        <v>4797</v>
      </c>
      <c r="T575" s="77" t="s">
        <v>134</v>
      </c>
      <c r="U575" s="80" t="s">
        <v>4679</v>
      </c>
      <c r="V575" s="77" t="s">
        <v>134</v>
      </c>
      <c r="W575" s="77" t="s">
        <v>134</v>
      </c>
    </row>
    <row r="576" spans="1:23" s="48" customFormat="1" ht="90" x14ac:dyDescent="0.25">
      <c r="A576" s="77">
        <v>13102003</v>
      </c>
      <c r="B576" s="77" t="s">
        <v>14</v>
      </c>
      <c r="C576" s="70">
        <v>292</v>
      </c>
      <c r="D576" s="77" t="s">
        <v>214</v>
      </c>
      <c r="E576" s="77" t="s">
        <v>156</v>
      </c>
      <c r="F576" s="77" t="s">
        <v>1246</v>
      </c>
      <c r="G576" s="77" t="s">
        <v>1260</v>
      </c>
      <c r="H576" s="77" t="s">
        <v>58</v>
      </c>
      <c r="I576" s="78" t="s">
        <v>1261</v>
      </c>
      <c r="J576" s="77" t="s">
        <v>1057</v>
      </c>
      <c r="K576" s="77" t="s">
        <v>1227</v>
      </c>
      <c r="L576" s="77" t="s">
        <v>67</v>
      </c>
      <c r="M576" s="111">
        <v>133207</v>
      </c>
      <c r="N576" s="111"/>
      <c r="O576" s="111">
        <v>133207</v>
      </c>
      <c r="P576" s="126">
        <v>1</v>
      </c>
      <c r="Q576" s="111">
        <v>133207</v>
      </c>
      <c r="R576" s="77" t="s">
        <v>68</v>
      </c>
      <c r="S576" s="77" t="s">
        <v>4797</v>
      </c>
      <c r="T576" s="77" t="s">
        <v>134</v>
      </c>
      <c r="U576" s="80" t="s">
        <v>4679</v>
      </c>
      <c r="V576" s="77" t="s">
        <v>68</v>
      </c>
      <c r="W576" s="77" t="s">
        <v>134</v>
      </c>
    </row>
    <row r="577" spans="1:23" s="48" customFormat="1" ht="60" x14ac:dyDescent="0.25">
      <c r="A577" s="77">
        <v>13102003</v>
      </c>
      <c r="B577" s="77" t="s">
        <v>14</v>
      </c>
      <c r="C577" s="70">
        <v>293</v>
      </c>
      <c r="D577" s="77" t="s">
        <v>214</v>
      </c>
      <c r="E577" s="77" t="s">
        <v>156</v>
      </c>
      <c r="F577" s="77" t="s">
        <v>1246</v>
      </c>
      <c r="G577" s="77" t="s">
        <v>1262</v>
      </c>
      <c r="H577" s="77" t="s">
        <v>58</v>
      </c>
      <c r="I577" s="78" t="s">
        <v>1263</v>
      </c>
      <c r="J577" s="77" t="s">
        <v>1264</v>
      </c>
      <c r="K577" s="77" t="s">
        <v>1227</v>
      </c>
      <c r="L577" s="77" t="s">
        <v>67</v>
      </c>
      <c r="M577" s="111">
        <v>1016982</v>
      </c>
      <c r="N577" s="111"/>
      <c r="O577" s="111">
        <v>1016982</v>
      </c>
      <c r="P577" s="126">
        <v>1</v>
      </c>
      <c r="Q577" s="111">
        <v>1016982</v>
      </c>
      <c r="R577" s="77" t="s">
        <v>134</v>
      </c>
      <c r="S577" s="77" t="s">
        <v>4797</v>
      </c>
      <c r="T577" s="77" t="s">
        <v>134</v>
      </c>
      <c r="U577" s="80" t="s">
        <v>4679</v>
      </c>
      <c r="V577" s="77" t="s">
        <v>134</v>
      </c>
      <c r="W577" s="77" t="s">
        <v>134</v>
      </c>
    </row>
    <row r="578" spans="1:23" s="48" customFormat="1" ht="75" x14ac:dyDescent="0.25">
      <c r="A578" s="77">
        <v>13102003</v>
      </c>
      <c r="B578" s="77" t="s">
        <v>14</v>
      </c>
      <c r="C578" s="70">
        <v>294</v>
      </c>
      <c r="D578" s="77" t="s">
        <v>214</v>
      </c>
      <c r="E578" s="77" t="s">
        <v>156</v>
      </c>
      <c r="F578" s="77" t="s">
        <v>1246</v>
      </c>
      <c r="G578" s="77" t="s">
        <v>1265</v>
      </c>
      <c r="H578" s="77" t="s">
        <v>58</v>
      </c>
      <c r="I578" s="78" t="s">
        <v>1266</v>
      </c>
      <c r="J578" s="77" t="s">
        <v>1267</v>
      </c>
      <c r="K578" s="77" t="s">
        <v>1227</v>
      </c>
      <c r="L578" s="77" t="s">
        <v>67</v>
      </c>
      <c r="M578" s="111">
        <v>1483205</v>
      </c>
      <c r="N578" s="111"/>
      <c r="O578" s="111">
        <v>1483205</v>
      </c>
      <c r="P578" s="126">
        <v>1</v>
      </c>
      <c r="Q578" s="111">
        <v>1483205</v>
      </c>
      <c r="R578" s="77" t="s">
        <v>134</v>
      </c>
      <c r="S578" s="77" t="s">
        <v>4797</v>
      </c>
      <c r="T578" s="77" t="s">
        <v>134</v>
      </c>
      <c r="U578" s="80" t="s">
        <v>4679</v>
      </c>
      <c r="V578" s="77" t="s">
        <v>134</v>
      </c>
      <c r="W578" s="77" t="s">
        <v>134</v>
      </c>
    </row>
    <row r="579" spans="1:23" s="48" customFormat="1" ht="75" x14ac:dyDescent="0.25">
      <c r="A579" s="77">
        <v>13102003</v>
      </c>
      <c r="B579" s="77" t="s">
        <v>14</v>
      </c>
      <c r="C579" s="70">
        <v>295</v>
      </c>
      <c r="D579" s="77" t="s">
        <v>214</v>
      </c>
      <c r="E579" s="77" t="s">
        <v>156</v>
      </c>
      <c r="F579" s="77" t="s">
        <v>1246</v>
      </c>
      <c r="G579" s="77" t="s">
        <v>1268</v>
      </c>
      <c r="H579" s="77" t="s">
        <v>58</v>
      </c>
      <c r="I579" s="78" t="s">
        <v>1269</v>
      </c>
      <c r="J579" s="77" t="s">
        <v>1267</v>
      </c>
      <c r="K579" s="77" t="s">
        <v>1227</v>
      </c>
      <c r="L579" s="77" t="s">
        <v>67</v>
      </c>
      <c r="M579" s="111">
        <v>1314135</v>
      </c>
      <c r="N579" s="111"/>
      <c r="O579" s="111">
        <v>1314135</v>
      </c>
      <c r="P579" s="126">
        <v>1</v>
      </c>
      <c r="Q579" s="111">
        <v>1314135</v>
      </c>
      <c r="R579" s="77" t="s">
        <v>134</v>
      </c>
      <c r="S579" s="77" t="s">
        <v>4797</v>
      </c>
      <c r="T579" s="77" t="s">
        <v>134</v>
      </c>
      <c r="U579" s="80" t="s">
        <v>4679</v>
      </c>
      <c r="V579" s="77" t="s">
        <v>134</v>
      </c>
      <c r="W579" s="77" t="s">
        <v>134</v>
      </c>
    </row>
    <row r="580" spans="1:23" s="48" customFormat="1" ht="90" x14ac:dyDescent="0.25">
      <c r="A580" s="77">
        <v>13102003</v>
      </c>
      <c r="B580" s="77" t="s">
        <v>14</v>
      </c>
      <c r="C580" s="70">
        <v>296</v>
      </c>
      <c r="D580" s="77" t="s">
        <v>214</v>
      </c>
      <c r="E580" s="77" t="s">
        <v>156</v>
      </c>
      <c r="F580" s="77" t="s">
        <v>1243</v>
      </c>
      <c r="G580" s="77" t="s">
        <v>1270</v>
      </c>
      <c r="H580" s="77" t="s">
        <v>58</v>
      </c>
      <c r="I580" s="78" t="s">
        <v>1138</v>
      </c>
      <c r="J580" s="77" t="s">
        <v>1138</v>
      </c>
      <c r="K580" s="77" t="s">
        <v>1227</v>
      </c>
      <c r="L580" s="77" t="s">
        <v>67</v>
      </c>
      <c r="M580" s="111">
        <v>1793167</v>
      </c>
      <c r="N580" s="111"/>
      <c r="O580" s="111">
        <v>1793167</v>
      </c>
      <c r="P580" s="126">
        <v>1</v>
      </c>
      <c r="Q580" s="111">
        <v>1793167</v>
      </c>
      <c r="R580" s="77" t="s">
        <v>68</v>
      </c>
      <c r="S580" s="77" t="s">
        <v>4724</v>
      </c>
      <c r="T580" s="77" t="s">
        <v>134</v>
      </c>
      <c r="U580" s="80" t="s">
        <v>4679</v>
      </c>
      <c r="V580" s="77" t="s">
        <v>134</v>
      </c>
      <c r="W580" s="77" t="s">
        <v>134</v>
      </c>
    </row>
    <row r="581" spans="1:23" s="48" customFormat="1" ht="90" x14ac:dyDescent="0.25">
      <c r="A581" s="77">
        <v>13102003</v>
      </c>
      <c r="B581" s="77" t="s">
        <v>14</v>
      </c>
      <c r="C581" s="70">
        <v>297</v>
      </c>
      <c r="D581" s="77" t="s">
        <v>214</v>
      </c>
      <c r="E581" s="77" t="s">
        <v>156</v>
      </c>
      <c r="F581" s="77" t="s">
        <v>1224</v>
      </c>
      <c r="G581" s="77" t="s">
        <v>1271</v>
      </c>
      <c r="H581" s="77" t="s">
        <v>58</v>
      </c>
      <c r="I581" s="78" t="s">
        <v>1138</v>
      </c>
      <c r="J581" s="77" t="s">
        <v>1138</v>
      </c>
      <c r="K581" s="77" t="s">
        <v>1227</v>
      </c>
      <c r="L581" s="77" t="s">
        <v>67</v>
      </c>
      <c r="M581" s="111">
        <v>2402844</v>
      </c>
      <c r="N581" s="111"/>
      <c r="O581" s="111">
        <v>2402844</v>
      </c>
      <c r="P581" s="126">
        <v>1</v>
      </c>
      <c r="Q581" s="111">
        <v>2402844</v>
      </c>
      <c r="R581" s="77" t="s">
        <v>134</v>
      </c>
      <c r="S581" s="77" t="s">
        <v>4724</v>
      </c>
      <c r="T581" s="77" t="s">
        <v>134</v>
      </c>
      <c r="U581" s="80" t="s">
        <v>4679</v>
      </c>
      <c r="V581" s="77" t="s">
        <v>134</v>
      </c>
      <c r="W581" s="77" t="s">
        <v>134</v>
      </c>
    </row>
    <row r="582" spans="1:23" s="48" customFormat="1" ht="60" x14ac:dyDescent="0.25">
      <c r="A582" s="77">
        <v>13102003</v>
      </c>
      <c r="B582" s="77" t="s">
        <v>14</v>
      </c>
      <c r="C582" s="70">
        <v>298</v>
      </c>
      <c r="D582" s="77" t="s">
        <v>214</v>
      </c>
      <c r="E582" s="77" t="s">
        <v>156</v>
      </c>
      <c r="F582" s="77" t="s">
        <v>1246</v>
      </c>
      <c r="G582" s="77" t="s">
        <v>1272</v>
      </c>
      <c r="H582" s="77" t="s">
        <v>57</v>
      </c>
      <c r="I582" s="78" t="s">
        <v>1273</v>
      </c>
      <c r="J582" s="77" t="s">
        <v>1226</v>
      </c>
      <c r="K582" s="77" t="s">
        <v>1227</v>
      </c>
      <c r="L582" s="77" t="s">
        <v>67</v>
      </c>
      <c r="M582" s="111">
        <v>3386506</v>
      </c>
      <c r="N582" s="111"/>
      <c r="O582" s="111">
        <v>3386506</v>
      </c>
      <c r="P582" s="126">
        <v>1</v>
      </c>
      <c r="Q582" s="111">
        <v>3386506</v>
      </c>
      <c r="R582" s="77" t="s">
        <v>134</v>
      </c>
      <c r="S582" s="77" t="s">
        <v>4797</v>
      </c>
      <c r="T582" s="77" t="s">
        <v>134</v>
      </c>
      <c r="U582" s="80" t="s">
        <v>4679</v>
      </c>
      <c r="V582" s="77" t="s">
        <v>134</v>
      </c>
      <c r="W582" s="77" t="s">
        <v>134</v>
      </c>
    </row>
    <row r="583" spans="1:23" s="48" customFormat="1" ht="90" x14ac:dyDescent="0.25">
      <c r="A583" s="77">
        <v>13102003</v>
      </c>
      <c r="B583" s="77" t="s">
        <v>14</v>
      </c>
      <c r="C583" s="70">
        <v>299</v>
      </c>
      <c r="D583" s="77" t="s">
        <v>214</v>
      </c>
      <c r="E583" s="77" t="s">
        <v>156</v>
      </c>
      <c r="F583" s="77" t="s">
        <v>1243</v>
      </c>
      <c r="G583" s="77" t="s">
        <v>1274</v>
      </c>
      <c r="H583" s="77" t="s">
        <v>56</v>
      </c>
      <c r="I583" s="78" t="s">
        <v>1275</v>
      </c>
      <c r="J583" s="77" t="s">
        <v>933</v>
      </c>
      <c r="K583" s="77" t="s">
        <v>1227</v>
      </c>
      <c r="L583" s="77" t="s">
        <v>4380</v>
      </c>
      <c r="M583" s="111">
        <v>0</v>
      </c>
      <c r="N583" s="111"/>
      <c r="O583" s="111">
        <v>0</v>
      </c>
      <c r="P583" s="126">
        <v>1</v>
      </c>
      <c r="Q583" s="111">
        <v>0</v>
      </c>
      <c r="R583" s="77" t="s">
        <v>134</v>
      </c>
      <c r="S583" s="77" t="s">
        <v>4795</v>
      </c>
      <c r="T583" s="77" t="s">
        <v>68</v>
      </c>
      <c r="U583" s="80" t="s">
        <v>4798</v>
      </c>
      <c r="V583" s="77" t="s">
        <v>134</v>
      </c>
      <c r="W583" s="77" t="s">
        <v>134</v>
      </c>
    </row>
    <row r="584" spans="1:23" s="48" customFormat="1" ht="90" x14ac:dyDescent="0.25">
      <c r="A584" s="77">
        <v>13102003</v>
      </c>
      <c r="B584" s="77" t="s">
        <v>14</v>
      </c>
      <c r="C584" s="70">
        <v>300</v>
      </c>
      <c r="D584" s="77" t="s">
        <v>214</v>
      </c>
      <c r="E584" s="77" t="s">
        <v>156</v>
      </c>
      <c r="F584" s="77" t="s">
        <v>1276</v>
      </c>
      <c r="G584" s="77" t="s">
        <v>1277</v>
      </c>
      <c r="H584" s="77" t="s">
        <v>4739</v>
      </c>
      <c r="I584" s="78" t="s">
        <v>1278</v>
      </c>
      <c r="J584" s="77" t="s">
        <v>954</v>
      </c>
      <c r="K584" s="77" t="s">
        <v>1227</v>
      </c>
      <c r="L584" s="77" t="s">
        <v>4380</v>
      </c>
      <c r="M584" s="111">
        <v>0</v>
      </c>
      <c r="N584" s="111"/>
      <c r="O584" s="111">
        <v>0</v>
      </c>
      <c r="P584" s="126">
        <v>1</v>
      </c>
      <c r="Q584" s="111">
        <v>0</v>
      </c>
      <c r="R584" s="77" t="s">
        <v>134</v>
      </c>
      <c r="S584" s="77" t="s">
        <v>4724</v>
      </c>
      <c r="T584" s="77" t="s">
        <v>68</v>
      </c>
      <c r="U584" s="80" t="s">
        <v>4799</v>
      </c>
      <c r="V584" s="77" t="s">
        <v>134</v>
      </c>
      <c r="W584" s="77" t="s">
        <v>134</v>
      </c>
    </row>
    <row r="585" spans="1:23" s="48" customFormat="1" ht="60" x14ac:dyDescent="0.25">
      <c r="A585" s="77">
        <v>13102003</v>
      </c>
      <c r="B585" s="77" t="s">
        <v>14</v>
      </c>
      <c r="C585" s="70">
        <v>301</v>
      </c>
      <c r="D585" s="77" t="s">
        <v>214</v>
      </c>
      <c r="E585" s="77" t="s">
        <v>156</v>
      </c>
      <c r="F585" s="77" t="s">
        <v>1224</v>
      </c>
      <c r="G585" s="77" t="s">
        <v>1279</v>
      </c>
      <c r="H585" s="77" t="s">
        <v>56</v>
      </c>
      <c r="I585" s="78" t="s">
        <v>484</v>
      </c>
      <c r="J585" s="77" t="s">
        <v>955</v>
      </c>
      <c r="K585" s="77" t="s">
        <v>1227</v>
      </c>
      <c r="L585" s="77" t="s">
        <v>67</v>
      </c>
      <c r="M585" s="111">
        <v>160104</v>
      </c>
      <c r="N585" s="111"/>
      <c r="O585" s="111">
        <v>160104</v>
      </c>
      <c r="P585" s="126">
        <v>1</v>
      </c>
      <c r="Q585" s="111">
        <v>160104</v>
      </c>
      <c r="R585" s="77" t="s">
        <v>134</v>
      </c>
      <c r="S585" s="77" t="s">
        <v>4797</v>
      </c>
      <c r="T585" s="77" t="s">
        <v>134</v>
      </c>
      <c r="U585" s="80" t="s">
        <v>4679</v>
      </c>
      <c r="V585" s="77" t="s">
        <v>134</v>
      </c>
      <c r="W585" s="77" t="s">
        <v>134</v>
      </c>
    </row>
    <row r="586" spans="1:23" s="48" customFormat="1" ht="60" x14ac:dyDescent="0.25">
      <c r="A586" s="77">
        <v>13102003</v>
      </c>
      <c r="B586" s="77" t="s">
        <v>14</v>
      </c>
      <c r="C586" s="70">
        <v>302</v>
      </c>
      <c r="D586" s="77" t="s">
        <v>214</v>
      </c>
      <c r="E586" s="77" t="s">
        <v>156</v>
      </c>
      <c r="F586" s="77" t="s">
        <v>1224</v>
      </c>
      <c r="G586" s="77" t="s">
        <v>1280</v>
      </c>
      <c r="H586" s="77" t="s">
        <v>56</v>
      </c>
      <c r="I586" s="78" t="s">
        <v>816</v>
      </c>
      <c r="J586" s="77" t="s">
        <v>1281</v>
      </c>
      <c r="K586" s="77" t="s">
        <v>1227</v>
      </c>
      <c r="L586" s="77" t="s">
        <v>67</v>
      </c>
      <c r="M586" s="111">
        <v>99098</v>
      </c>
      <c r="N586" s="111"/>
      <c r="O586" s="111">
        <v>99098</v>
      </c>
      <c r="P586" s="126">
        <v>1</v>
      </c>
      <c r="Q586" s="111">
        <v>99098</v>
      </c>
      <c r="R586" s="77" t="s">
        <v>134</v>
      </c>
      <c r="S586" s="77" t="s">
        <v>4795</v>
      </c>
      <c r="T586" s="77" t="s">
        <v>134</v>
      </c>
      <c r="U586" s="80" t="s">
        <v>4679</v>
      </c>
      <c r="V586" s="77" t="s">
        <v>68</v>
      </c>
      <c r="W586" s="77" t="s">
        <v>134</v>
      </c>
    </row>
    <row r="587" spans="1:23" s="48" customFormat="1" ht="90" x14ac:dyDescent="0.25">
      <c r="A587" s="77">
        <v>13102003</v>
      </c>
      <c r="B587" s="77" t="s">
        <v>14</v>
      </c>
      <c r="C587" s="70">
        <v>303</v>
      </c>
      <c r="D587" s="77" t="s">
        <v>214</v>
      </c>
      <c r="E587" s="77" t="s">
        <v>156</v>
      </c>
      <c r="F587" s="77" t="s">
        <v>1224</v>
      </c>
      <c r="G587" s="77" t="s">
        <v>1282</v>
      </c>
      <c r="H587" s="77" t="s">
        <v>57</v>
      </c>
      <c r="I587" s="78" t="s">
        <v>1283</v>
      </c>
      <c r="J587" s="77" t="s">
        <v>391</v>
      </c>
      <c r="K587" s="77" t="s">
        <v>1227</v>
      </c>
      <c r="L587" s="77" t="s">
        <v>67</v>
      </c>
      <c r="M587" s="111">
        <v>1729125</v>
      </c>
      <c r="N587" s="111"/>
      <c r="O587" s="111">
        <v>1729125</v>
      </c>
      <c r="P587" s="126">
        <v>1</v>
      </c>
      <c r="Q587" s="111">
        <v>1729125</v>
      </c>
      <c r="R587" s="77" t="s">
        <v>68</v>
      </c>
      <c r="S587" s="77" t="s">
        <v>4696</v>
      </c>
      <c r="T587" s="77" t="s">
        <v>134</v>
      </c>
      <c r="U587" s="80" t="s">
        <v>4679</v>
      </c>
      <c r="V587" s="77" t="s">
        <v>68</v>
      </c>
      <c r="W587" s="77" t="s">
        <v>134</v>
      </c>
    </row>
    <row r="588" spans="1:23" s="48" customFormat="1" ht="60" x14ac:dyDescent="0.25">
      <c r="A588" s="77">
        <v>13102003</v>
      </c>
      <c r="B588" s="77" t="s">
        <v>14</v>
      </c>
      <c r="C588" s="70">
        <v>304</v>
      </c>
      <c r="D588" s="77" t="s">
        <v>214</v>
      </c>
      <c r="E588" s="77" t="s">
        <v>156</v>
      </c>
      <c r="F588" s="77" t="s">
        <v>1224</v>
      </c>
      <c r="G588" s="77" t="s">
        <v>1284</v>
      </c>
      <c r="H588" s="77" t="s">
        <v>57</v>
      </c>
      <c r="I588" s="78" t="s">
        <v>1285</v>
      </c>
      <c r="J588" s="77" t="s">
        <v>1226</v>
      </c>
      <c r="K588" s="77" t="s">
        <v>1227</v>
      </c>
      <c r="L588" s="77" t="s">
        <v>67</v>
      </c>
      <c r="M588" s="111">
        <v>1480936</v>
      </c>
      <c r="N588" s="111"/>
      <c r="O588" s="111">
        <v>1480936</v>
      </c>
      <c r="P588" s="126">
        <v>1</v>
      </c>
      <c r="Q588" s="111">
        <v>1480936</v>
      </c>
      <c r="R588" s="77" t="s">
        <v>134</v>
      </c>
      <c r="S588" s="77" t="s">
        <v>4795</v>
      </c>
      <c r="T588" s="77" t="s">
        <v>134</v>
      </c>
      <c r="U588" s="80" t="s">
        <v>4679</v>
      </c>
      <c r="V588" s="77" t="s">
        <v>68</v>
      </c>
      <c r="W588" s="77" t="s">
        <v>134</v>
      </c>
    </row>
    <row r="589" spans="1:23" s="48" customFormat="1" ht="60" x14ac:dyDescent="0.25">
      <c r="A589" s="77">
        <v>13102003</v>
      </c>
      <c r="B589" s="77" t="s">
        <v>14</v>
      </c>
      <c r="C589" s="70">
        <v>305</v>
      </c>
      <c r="D589" s="77" t="s">
        <v>214</v>
      </c>
      <c r="E589" s="77" t="s">
        <v>156</v>
      </c>
      <c r="F589" s="77" t="s">
        <v>1246</v>
      </c>
      <c r="G589" s="77" t="s">
        <v>1286</v>
      </c>
      <c r="H589" s="77" t="s">
        <v>58</v>
      </c>
      <c r="I589" s="78" t="s">
        <v>1287</v>
      </c>
      <c r="J589" s="77" t="s">
        <v>391</v>
      </c>
      <c r="K589" s="77" t="s">
        <v>1227</v>
      </c>
      <c r="L589" s="77" t="s">
        <v>67</v>
      </c>
      <c r="M589" s="111">
        <v>36120</v>
      </c>
      <c r="N589" s="111"/>
      <c r="O589" s="111">
        <v>36120</v>
      </c>
      <c r="P589" s="126">
        <v>1</v>
      </c>
      <c r="Q589" s="111">
        <v>36120</v>
      </c>
      <c r="R589" s="77" t="s">
        <v>134</v>
      </c>
      <c r="S589" s="77" t="s">
        <v>4797</v>
      </c>
      <c r="T589" s="77" t="s">
        <v>134</v>
      </c>
      <c r="U589" s="80" t="s">
        <v>4679</v>
      </c>
      <c r="V589" s="77" t="s">
        <v>134</v>
      </c>
      <c r="W589" s="77" t="s">
        <v>134</v>
      </c>
    </row>
    <row r="590" spans="1:23" s="48" customFormat="1" ht="60" x14ac:dyDescent="0.25">
      <c r="A590" s="77">
        <v>13102003</v>
      </c>
      <c r="B590" s="77" t="s">
        <v>14</v>
      </c>
      <c r="C590" s="70">
        <v>306</v>
      </c>
      <c r="D590" s="77" t="s">
        <v>214</v>
      </c>
      <c r="E590" s="77" t="s">
        <v>156</v>
      </c>
      <c r="F590" s="77" t="s">
        <v>1224</v>
      </c>
      <c r="G590" s="77" t="s">
        <v>1288</v>
      </c>
      <c r="H590" s="77" t="s">
        <v>58</v>
      </c>
      <c r="I590" s="78" t="s">
        <v>1289</v>
      </c>
      <c r="J590" s="77" t="s">
        <v>391</v>
      </c>
      <c r="K590" s="77" t="s">
        <v>1227</v>
      </c>
      <c r="L590" s="77" t="s">
        <v>67</v>
      </c>
      <c r="M590" s="111">
        <v>483899</v>
      </c>
      <c r="N590" s="111"/>
      <c r="O590" s="111">
        <v>483899</v>
      </c>
      <c r="P590" s="126">
        <v>1</v>
      </c>
      <c r="Q590" s="111">
        <v>483899</v>
      </c>
      <c r="R590" s="77" t="s">
        <v>134</v>
      </c>
      <c r="S590" s="77" t="s">
        <v>4795</v>
      </c>
      <c r="T590" s="77" t="s">
        <v>134</v>
      </c>
      <c r="U590" s="80" t="s">
        <v>4679</v>
      </c>
      <c r="V590" s="77" t="s">
        <v>134</v>
      </c>
      <c r="W590" s="77" t="s">
        <v>134</v>
      </c>
    </row>
    <row r="591" spans="1:23" s="48" customFormat="1" ht="60" x14ac:dyDescent="0.25">
      <c r="A591" s="77">
        <v>13102003</v>
      </c>
      <c r="B591" s="77" t="s">
        <v>14</v>
      </c>
      <c r="C591" s="70">
        <v>307</v>
      </c>
      <c r="D591" s="77" t="s">
        <v>214</v>
      </c>
      <c r="E591" s="77" t="s">
        <v>156</v>
      </c>
      <c r="F591" s="77" t="s">
        <v>1224</v>
      </c>
      <c r="G591" s="77" t="s">
        <v>1290</v>
      </c>
      <c r="H591" s="77" t="s">
        <v>58</v>
      </c>
      <c r="I591" s="78" t="s">
        <v>1291</v>
      </c>
      <c r="J591" s="77" t="s">
        <v>391</v>
      </c>
      <c r="K591" s="77" t="s">
        <v>1227</v>
      </c>
      <c r="L591" s="77" t="s">
        <v>67</v>
      </c>
      <c r="M591" s="111">
        <v>260265</v>
      </c>
      <c r="N591" s="111"/>
      <c r="O591" s="111">
        <v>260265</v>
      </c>
      <c r="P591" s="126">
        <v>1</v>
      </c>
      <c r="Q591" s="111">
        <v>260265</v>
      </c>
      <c r="R591" s="77" t="s">
        <v>134</v>
      </c>
      <c r="S591" s="77" t="s">
        <v>4795</v>
      </c>
      <c r="T591" s="77" t="s">
        <v>134</v>
      </c>
      <c r="U591" s="80" t="s">
        <v>4679</v>
      </c>
      <c r="V591" s="77" t="s">
        <v>134</v>
      </c>
      <c r="W591" s="77" t="s">
        <v>134</v>
      </c>
    </row>
    <row r="592" spans="1:23" s="48" customFormat="1" ht="60" x14ac:dyDescent="0.25">
      <c r="A592" s="77">
        <v>13102003</v>
      </c>
      <c r="B592" s="77" t="s">
        <v>14</v>
      </c>
      <c r="C592" s="70">
        <v>308</v>
      </c>
      <c r="D592" s="77" t="s">
        <v>214</v>
      </c>
      <c r="E592" s="77" t="s">
        <v>156</v>
      </c>
      <c r="F592" s="77" t="s">
        <v>1224</v>
      </c>
      <c r="G592" s="77" t="s">
        <v>1292</v>
      </c>
      <c r="H592" s="77" t="s">
        <v>58</v>
      </c>
      <c r="I592" s="78" t="s">
        <v>1293</v>
      </c>
      <c r="J592" s="77" t="s">
        <v>391</v>
      </c>
      <c r="K592" s="77" t="s">
        <v>1227</v>
      </c>
      <c r="L592" s="77" t="s">
        <v>67</v>
      </c>
      <c r="M592" s="111">
        <v>416271</v>
      </c>
      <c r="N592" s="111"/>
      <c r="O592" s="111">
        <v>416271</v>
      </c>
      <c r="P592" s="126">
        <v>1</v>
      </c>
      <c r="Q592" s="111">
        <v>416271</v>
      </c>
      <c r="R592" s="77" t="s">
        <v>68</v>
      </c>
      <c r="S592" s="77" t="s">
        <v>4795</v>
      </c>
      <c r="T592" s="77" t="s">
        <v>134</v>
      </c>
      <c r="U592" s="80" t="s">
        <v>4679</v>
      </c>
      <c r="V592" s="77" t="s">
        <v>134</v>
      </c>
      <c r="W592" s="77" t="s">
        <v>134</v>
      </c>
    </row>
    <row r="593" spans="1:23" s="48" customFormat="1" ht="75" x14ac:dyDescent="0.25">
      <c r="A593" s="77">
        <v>13102003</v>
      </c>
      <c r="B593" s="77" t="s">
        <v>14</v>
      </c>
      <c r="C593" s="70">
        <v>309</v>
      </c>
      <c r="D593" s="77" t="s">
        <v>214</v>
      </c>
      <c r="E593" s="77" t="s">
        <v>156</v>
      </c>
      <c r="F593" s="77" t="s">
        <v>1240</v>
      </c>
      <c r="G593" s="77" t="s">
        <v>1294</v>
      </c>
      <c r="H593" s="77" t="s">
        <v>58</v>
      </c>
      <c r="I593" s="78" t="s">
        <v>1295</v>
      </c>
      <c r="J593" s="77" t="s">
        <v>391</v>
      </c>
      <c r="K593" s="77" t="s">
        <v>1227</v>
      </c>
      <c r="L593" s="77" t="s">
        <v>67</v>
      </c>
      <c r="M593" s="111">
        <v>1144809</v>
      </c>
      <c r="N593" s="111"/>
      <c r="O593" s="111">
        <v>1144809</v>
      </c>
      <c r="P593" s="126">
        <v>1</v>
      </c>
      <c r="Q593" s="111">
        <v>1144809</v>
      </c>
      <c r="R593" s="77" t="s">
        <v>134</v>
      </c>
      <c r="S593" s="77" t="s">
        <v>4795</v>
      </c>
      <c r="T593" s="77" t="s">
        <v>134</v>
      </c>
      <c r="U593" s="80" t="s">
        <v>4679</v>
      </c>
      <c r="V593" s="77" t="s">
        <v>134</v>
      </c>
      <c r="W593" s="77" t="s">
        <v>134</v>
      </c>
    </row>
    <row r="594" spans="1:23" s="48" customFormat="1" ht="60" x14ac:dyDescent="0.25">
      <c r="A594" s="77">
        <v>13102003</v>
      </c>
      <c r="B594" s="77" t="s">
        <v>14</v>
      </c>
      <c r="C594" s="70">
        <v>310</v>
      </c>
      <c r="D594" s="77" t="s">
        <v>214</v>
      </c>
      <c r="E594" s="77" t="s">
        <v>156</v>
      </c>
      <c r="F594" s="77" t="s">
        <v>1243</v>
      </c>
      <c r="G594" s="77" t="s">
        <v>1296</v>
      </c>
      <c r="H594" s="77" t="s">
        <v>58</v>
      </c>
      <c r="I594" s="78" t="s">
        <v>1297</v>
      </c>
      <c r="J594" s="77" t="s">
        <v>391</v>
      </c>
      <c r="K594" s="77" t="s">
        <v>1227</v>
      </c>
      <c r="L594" s="77" t="s">
        <v>67</v>
      </c>
      <c r="M594" s="111">
        <v>744164</v>
      </c>
      <c r="N594" s="111"/>
      <c r="O594" s="111">
        <v>744164</v>
      </c>
      <c r="P594" s="126">
        <v>1</v>
      </c>
      <c r="Q594" s="111">
        <v>744164</v>
      </c>
      <c r="R594" s="77" t="s">
        <v>134</v>
      </c>
      <c r="S594" s="77" t="s">
        <v>4795</v>
      </c>
      <c r="T594" s="77" t="s">
        <v>134</v>
      </c>
      <c r="U594" s="80" t="s">
        <v>4679</v>
      </c>
      <c r="V594" s="77" t="s">
        <v>134</v>
      </c>
      <c r="W594" s="77" t="s">
        <v>134</v>
      </c>
    </row>
    <row r="595" spans="1:23" s="48" customFormat="1" ht="60" x14ac:dyDescent="0.25">
      <c r="A595" s="77">
        <v>13102003</v>
      </c>
      <c r="B595" s="77" t="s">
        <v>14</v>
      </c>
      <c r="C595" s="70">
        <v>311</v>
      </c>
      <c r="D595" s="77" t="s">
        <v>214</v>
      </c>
      <c r="E595" s="77" t="s">
        <v>156</v>
      </c>
      <c r="F595" s="77" t="s">
        <v>1246</v>
      </c>
      <c r="G595" s="77" t="s">
        <v>1298</v>
      </c>
      <c r="H595" s="77" t="s">
        <v>58</v>
      </c>
      <c r="I595" s="78" t="s">
        <v>1299</v>
      </c>
      <c r="J595" s="77" t="s">
        <v>391</v>
      </c>
      <c r="K595" s="77" t="s">
        <v>1227</v>
      </c>
      <c r="L595" s="77" t="s">
        <v>67</v>
      </c>
      <c r="M595" s="111">
        <v>520275</v>
      </c>
      <c r="N595" s="111"/>
      <c r="O595" s="111">
        <v>520275</v>
      </c>
      <c r="P595" s="126">
        <v>1</v>
      </c>
      <c r="Q595" s="111">
        <v>520275</v>
      </c>
      <c r="R595" s="77" t="s">
        <v>134</v>
      </c>
      <c r="S595" s="77" t="s">
        <v>4797</v>
      </c>
      <c r="T595" s="77" t="s">
        <v>134</v>
      </c>
      <c r="U595" s="80" t="s">
        <v>4679</v>
      </c>
      <c r="V595" s="77" t="s">
        <v>134</v>
      </c>
      <c r="W595" s="77" t="s">
        <v>134</v>
      </c>
    </row>
    <row r="596" spans="1:23" s="48" customFormat="1" ht="45" x14ac:dyDescent="0.25">
      <c r="A596" s="77">
        <v>13102003</v>
      </c>
      <c r="B596" s="77" t="s">
        <v>14</v>
      </c>
      <c r="C596" s="70">
        <v>312</v>
      </c>
      <c r="D596" s="77" t="s">
        <v>214</v>
      </c>
      <c r="E596" s="77" t="s">
        <v>156</v>
      </c>
      <c r="F596" s="77" t="s">
        <v>1300</v>
      </c>
      <c r="G596" s="77" t="s">
        <v>1301</v>
      </c>
      <c r="H596" s="77" t="s">
        <v>56</v>
      </c>
      <c r="I596" s="78" t="s">
        <v>1302</v>
      </c>
      <c r="J596" s="77" t="s">
        <v>1156</v>
      </c>
      <c r="K596" s="77" t="s">
        <v>1227</v>
      </c>
      <c r="L596" s="77" t="s">
        <v>73</v>
      </c>
      <c r="M596" s="111">
        <v>64042</v>
      </c>
      <c r="N596" s="111"/>
      <c r="O596" s="111">
        <v>64042</v>
      </c>
      <c r="P596" s="126">
        <v>1</v>
      </c>
      <c r="Q596" s="111">
        <v>64042</v>
      </c>
      <c r="R596" s="77" t="s">
        <v>134</v>
      </c>
      <c r="S596" s="77" t="s">
        <v>4795</v>
      </c>
      <c r="T596" s="77" t="s">
        <v>134</v>
      </c>
      <c r="U596" s="80" t="s">
        <v>4679</v>
      </c>
      <c r="V596" s="77" t="s">
        <v>134</v>
      </c>
      <c r="W596" s="77" t="s">
        <v>134</v>
      </c>
    </row>
    <row r="597" spans="1:23" s="48" customFormat="1" ht="75" x14ac:dyDescent="0.25">
      <c r="A597" s="77">
        <v>13102003</v>
      </c>
      <c r="B597" s="77" t="s">
        <v>14</v>
      </c>
      <c r="C597" s="70">
        <v>313</v>
      </c>
      <c r="D597" s="77" t="s">
        <v>214</v>
      </c>
      <c r="E597" s="77" t="s">
        <v>156</v>
      </c>
      <c r="F597" s="77" t="s">
        <v>1240</v>
      </c>
      <c r="G597" s="77" t="s">
        <v>1303</v>
      </c>
      <c r="H597" s="77" t="s">
        <v>56</v>
      </c>
      <c r="I597" s="78" t="s">
        <v>965</v>
      </c>
      <c r="J597" s="77" t="s">
        <v>1304</v>
      </c>
      <c r="K597" s="77" t="s">
        <v>1227</v>
      </c>
      <c r="L597" s="77" t="s">
        <v>67</v>
      </c>
      <c r="M597" s="111">
        <v>213799</v>
      </c>
      <c r="N597" s="111"/>
      <c r="O597" s="111">
        <v>213799</v>
      </c>
      <c r="P597" s="126">
        <v>1</v>
      </c>
      <c r="Q597" s="111">
        <v>213799</v>
      </c>
      <c r="R597" s="77" t="s">
        <v>68</v>
      </c>
      <c r="S597" s="77" t="s">
        <v>4795</v>
      </c>
      <c r="T597" s="77" t="s">
        <v>134</v>
      </c>
      <c r="U597" s="80" t="s">
        <v>4679</v>
      </c>
      <c r="V597" s="77" t="s">
        <v>134</v>
      </c>
      <c r="W597" s="77" t="s">
        <v>134</v>
      </c>
    </row>
    <row r="598" spans="1:23" s="48" customFormat="1" ht="60" x14ac:dyDescent="0.25">
      <c r="A598" s="77">
        <v>13102003</v>
      </c>
      <c r="B598" s="77" t="s">
        <v>14</v>
      </c>
      <c r="C598" s="70">
        <v>314</v>
      </c>
      <c r="D598" s="77" t="s">
        <v>214</v>
      </c>
      <c r="E598" s="77" t="s">
        <v>156</v>
      </c>
      <c r="F598" s="77" t="s">
        <v>1246</v>
      </c>
      <c r="G598" s="77" t="s">
        <v>1305</v>
      </c>
      <c r="H598" s="77" t="s">
        <v>57</v>
      </c>
      <c r="I598" s="78" t="s">
        <v>728</v>
      </c>
      <c r="J598" s="77" t="s">
        <v>1226</v>
      </c>
      <c r="K598" s="77" t="s">
        <v>1227</v>
      </c>
      <c r="L598" s="77" t="s">
        <v>67</v>
      </c>
      <c r="M598" s="111">
        <v>288295</v>
      </c>
      <c r="N598" s="111"/>
      <c r="O598" s="111">
        <v>288295</v>
      </c>
      <c r="P598" s="126">
        <v>1</v>
      </c>
      <c r="Q598" s="111">
        <v>288295</v>
      </c>
      <c r="R598" s="77" t="s">
        <v>134</v>
      </c>
      <c r="S598" s="77" t="s">
        <v>4797</v>
      </c>
      <c r="T598" s="77" t="s">
        <v>134</v>
      </c>
      <c r="U598" s="80" t="s">
        <v>4679</v>
      </c>
      <c r="V598" s="77" t="s">
        <v>134</v>
      </c>
      <c r="W598" s="77" t="s">
        <v>134</v>
      </c>
    </row>
    <row r="599" spans="1:23" s="48" customFormat="1" ht="75" x14ac:dyDescent="0.25">
      <c r="A599" s="77">
        <v>13102003</v>
      </c>
      <c r="B599" s="77" t="s">
        <v>14</v>
      </c>
      <c r="C599" s="70">
        <v>315</v>
      </c>
      <c r="D599" s="77" t="s">
        <v>214</v>
      </c>
      <c r="E599" s="77" t="s">
        <v>156</v>
      </c>
      <c r="F599" s="77" t="s">
        <v>1224</v>
      </c>
      <c r="G599" s="77" t="s">
        <v>1306</v>
      </c>
      <c r="H599" s="77" t="s">
        <v>56</v>
      </c>
      <c r="I599" s="78" t="s">
        <v>1307</v>
      </c>
      <c r="J599" s="77" t="s">
        <v>391</v>
      </c>
      <c r="K599" s="77" t="s">
        <v>1227</v>
      </c>
      <c r="L599" s="77" t="s">
        <v>67</v>
      </c>
      <c r="M599" s="111">
        <v>4242889</v>
      </c>
      <c r="N599" s="111"/>
      <c r="O599" s="111">
        <v>4242889</v>
      </c>
      <c r="P599" s="126">
        <v>1</v>
      </c>
      <c r="Q599" s="111">
        <v>4242889</v>
      </c>
      <c r="R599" s="77" t="s">
        <v>134</v>
      </c>
      <c r="S599" s="77" t="s">
        <v>4795</v>
      </c>
      <c r="T599" s="77" t="s">
        <v>134</v>
      </c>
      <c r="U599" s="80" t="s">
        <v>4679</v>
      </c>
      <c r="V599" s="77" t="s">
        <v>134</v>
      </c>
      <c r="W599" s="77" t="s">
        <v>134</v>
      </c>
    </row>
    <row r="600" spans="1:23" s="48" customFormat="1" ht="60" x14ac:dyDescent="0.25">
      <c r="A600" s="77">
        <v>13102003</v>
      </c>
      <c r="B600" s="77" t="s">
        <v>14</v>
      </c>
      <c r="C600" s="70">
        <v>316</v>
      </c>
      <c r="D600" s="77" t="s">
        <v>214</v>
      </c>
      <c r="E600" s="77" t="s">
        <v>156</v>
      </c>
      <c r="F600" s="77" t="s">
        <v>1243</v>
      </c>
      <c r="G600" s="77" t="s">
        <v>1308</v>
      </c>
      <c r="H600" s="77" t="s">
        <v>56</v>
      </c>
      <c r="I600" s="78" t="s">
        <v>1309</v>
      </c>
      <c r="J600" s="77" t="s">
        <v>391</v>
      </c>
      <c r="K600" s="77" t="s">
        <v>1227</v>
      </c>
      <c r="L600" s="77" t="s">
        <v>73</v>
      </c>
      <c r="M600" s="111">
        <v>320208</v>
      </c>
      <c r="N600" s="111"/>
      <c r="O600" s="111">
        <v>320208</v>
      </c>
      <c r="P600" s="126">
        <v>1</v>
      </c>
      <c r="Q600" s="111">
        <v>320208</v>
      </c>
      <c r="R600" s="77" t="s">
        <v>134</v>
      </c>
      <c r="S600" s="77" t="s">
        <v>4795</v>
      </c>
      <c r="T600" s="77" t="s">
        <v>134</v>
      </c>
      <c r="U600" s="80" t="s">
        <v>4679</v>
      </c>
      <c r="V600" s="77" t="s">
        <v>134</v>
      </c>
      <c r="W600" s="77" t="s">
        <v>134</v>
      </c>
    </row>
    <row r="601" spans="1:23" s="48" customFormat="1" ht="60" x14ac:dyDescent="0.25">
      <c r="A601" s="77">
        <v>13102003</v>
      </c>
      <c r="B601" s="77" t="s">
        <v>14</v>
      </c>
      <c r="C601" s="70">
        <v>317</v>
      </c>
      <c r="D601" s="77" t="s">
        <v>214</v>
      </c>
      <c r="E601" s="77" t="s">
        <v>156</v>
      </c>
      <c r="F601" s="77" t="s">
        <v>1246</v>
      </c>
      <c r="G601" s="77" t="s">
        <v>1310</v>
      </c>
      <c r="H601" s="77" t="s">
        <v>56</v>
      </c>
      <c r="I601" s="78" t="s">
        <v>1311</v>
      </c>
      <c r="J601" s="77" t="s">
        <v>391</v>
      </c>
      <c r="K601" s="77" t="s">
        <v>1227</v>
      </c>
      <c r="L601" s="77" t="s">
        <v>73</v>
      </c>
      <c r="M601" s="111">
        <v>44829</v>
      </c>
      <c r="N601" s="111"/>
      <c r="O601" s="111">
        <v>44829</v>
      </c>
      <c r="P601" s="126">
        <v>1</v>
      </c>
      <c r="Q601" s="111">
        <v>44829</v>
      </c>
      <c r="R601" s="77" t="s">
        <v>134</v>
      </c>
      <c r="S601" s="77" t="s">
        <v>4797</v>
      </c>
      <c r="T601" s="77" t="s">
        <v>134</v>
      </c>
      <c r="U601" s="80" t="s">
        <v>4679</v>
      </c>
      <c r="V601" s="77" t="s">
        <v>134</v>
      </c>
      <c r="W601" s="77" t="s">
        <v>134</v>
      </c>
    </row>
    <row r="602" spans="1:23" s="48" customFormat="1" ht="60" x14ac:dyDescent="0.25">
      <c r="A602" s="77">
        <v>13102003</v>
      </c>
      <c r="B602" s="77" t="s">
        <v>14</v>
      </c>
      <c r="C602" s="70">
        <v>318</v>
      </c>
      <c r="D602" s="77" t="s">
        <v>214</v>
      </c>
      <c r="E602" s="77" t="s">
        <v>156</v>
      </c>
      <c r="F602" s="77" t="s">
        <v>1243</v>
      </c>
      <c r="G602" s="77" t="s">
        <v>1312</v>
      </c>
      <c r="H602" s="77" t="s">
        <v>56</v>
      </c>
      <c r="I602" s="78" t="s">
        <v>1313</v>
      </c>
      <c r="J602" s="77" t="s">
        <v>391</v>
      </c>
      <c r="K602" s="77" t="s">
        <v>1227</v>
      </c>
      <c r="L602" s="77" t="s">
        <v>73</v>
      </c>
      <c r="M602" s="111">
        <v>960625</v>
      </c>
      <c r="N602" s="111"/>
      <c r="O602" s="111">
        <v>960625</v>
      </c>
      <c r="P602" s="126">
        <v>1</v>
      </c>
      <c r="Q602" s="111">
        <v>960625</v>
      </c>
      <c r="R602" s="77" t="s">
        <v>134</v>
      </c>
      <c r="S602" s="77" t="s">
        <v>4795</v>
      </c>
      <c r="T602" s="77" t="s">
        <v>134</v>
      </c>
      <c r="U602" s="80" t="s">
        <v>4679</v>
      </c>
      <c r="V602" s="77" t="s">
        <v>134</v>
      </c>
      <c r="W602" s="77" t="s">
        <v>134</v>
      </c>
    </row>
    <row r="603" spans="1:23" s="48" customFormat="1" ht="60" x14ac:dyDescent="0.25">
      <c r="A603" s="77">
        <v>13102003</v>
      </c>
      <c r="B603" s="77" t="s">
        <v>14</v>
      </c>
      <c r="C603" s="70">
        <v>319</v>
      </c>
      <c r="D603" s="77" t="s">
        <v>214</v>
      </c>
      <c r="E603" s="77" t="s">
        <v>156</v>
      </c>
      <c r="F603" s="77" t="s">
        <v>1246</v>
      </c>
      <c r="G603" s="77" t="s">
        <v>1314</v>
      </c>
      <c r="H603" s="77" t="s">
        <v>56</v>
      </c>
      <c r="I603" s="78" t="s">
        <v>1315</v>
      </c>
      <c r="J603" s="77" t="s">
        <v>391</v>
      </c>
      <c r="K603" s="77" t="s">
        <v>1227</v>
      </c>
      <c r="L603" s="77" t="s">
        <v>67</v>
      </c>
      <c r="M603" s="111">
        <v>384250</v>
      </c>
      <c r="N603" s="111"/>
      <c r="O603" s="111">
        <v>384250</v>
      </c>
      <c r="P603" s="126">
        <v>1</v>
      </c>
      <c r="Q603" s="111">
        <v>384250</v>
      </c>
      <c r="R603" s="77" t="s">
        <v>134</v>
      </c>
      <c r="S603" s="77" t="s">
        <v>4797</v>
      </c>
      <c r="T603" s="77" t="s">
        <v>134</v>
      </c>
      <c r="U603" s="80" t="s">
        <v>4679</v>
      </c>
      <c r="V603" s="77" t="s">
        <v>134</v>
      </c>
      <c r="W603" s="77" t="s">
        <v>134</v>
      </c>
    </row>
    <row r="604" spans="1:23" s="48" customFormat="1" ht="60" x14ac:dyDescent="0.25">
      <c r="A604" s="77">
        <v>13102003</v>
      </c>
      <c r="B604" s="77" t="s">
        <v>14</v>
      </c>
      <c r="C604" s="70">
        <v>320</v>
      </c>
      <c r="D604" s="77" t="s">
        <v>214</v>
      </c>
      <c r="E604" s="77" t="s">
        <v>156</v>
      </c>
      <c r="F604" s="77" t="s">
        <v>1246</v>
      </c>
      <c r="G604" s="77" t="s">
        <v>1316</v>
      </c>
      <c r="H604" s="77" t="s">
        <v>56</v>
      </c>
      <c r="I604" s="78" t="s">
        <v>1317</v>
      </c>
      <c r="J604" s="77" t="s">
        <v>391</v>
      </c>
      <c r="K604" s="77" t="s">
        <v>1227</v>
      </c>
      <c r="L604" s="77" t="s">
        <v>67</v>
      </c>
      <c r="M604" s="111">
        <v>281783</v>
      </c>
      <c r="N604" s="111"/>
      <c r="O604" s="111">
        <v>281783</v>
      </c>
      <c r="P604" s="126">
        <v>1</v>
      </c>
      <c r="Q604" s="111">
        <v>281783</v>
      </c>
      <c r="R604" s="77" t="s">
        <v>134</v>
      </c>
      <c r="S604" s="77" t="s">
        <v>4797</v>
      </c>
      <c r="T604" s="77" t="s">
        <v>134</v>
      </c>
      <c r="U604" s="80" t="s">
        <v>4679</v>
      </c>
      <c r="V604" s="77" t="s">
        <v>134</v>
      </c>
      <c r="W604" s="77" t="s">
        <v>134</v>
      </c>
    </row>
    <row r="605" spans="1:23" s="48" customFormat="1" ht="60" x14ac:dyDescent="0.25">
      <c r="A605" s="77">
        <v>13102003</v>
      </c>
      <c r="B605" s="77" t="s">
        <v>14</v>
      </c>
      <c r="C605" s="70">
        <v>321</v>
      </c>
      <c r="D605" s="77" t="s">
        <v>214</v>
      </c>
      <c r="E605" s="77" t="s">
        <v>156</v>
      </c>
      <c r="F605" s="77" t="s">
        <v>1224</v>
      </c>
      <c r="G605" s="77" t="s">
        <v>1318</v>
      </c>
      <c r="H605" s="77" t="s">
        <v>56</v>
      </c>
      <c r="I605" s="78" t="s">
        <v>1319</v>
      </c>
      <c r="J605" s="77" t="s">
        <v>391</v>
      </c>
      <c r="K605" s="77" t="s">
        <v>1227</v>
      </c>
      <c r="L605" s="77" t="s">
        <v>67</v>
      </c>
      <c r="M605" s="111">
        <v>92989</v>
      </c>
      <c r="N605" s="111"/>
      <c r="O605" s="111">
        <v>92989</v>
      </c>
      <c r="P605" s="126">
        <v>1</v>
      </c>
      <c r="Q605" s="111">
        <v>92989</v>
      </c>
      <c r="R605" s="77" t="s">
        <v>134</v>
      </c>
      <c r="S605" s="77" t="s">
        <v>4795</v>
      </c>
      <c r="T605" s="77" t="s">
        <v>134</v>
      </c>
      <c r="U605" s="80" t="s">
        <v>4679</v>
      </c>
      <c r="V605" s="77" t="s">
        <v>134</v>
      </c>
      <c r="W605" s="77" t="s">
        <v>134</v>
      </c>
    </row>
    <row r="606" spans="1:23" s="48" customFormat="1" ht="60" x14ac:dyDescent="0.25">
      <c r="A606" s="77">
        <v>13102003</v>
      </c>
      <c r="B606" s="77" t="s">
        <v>14</v>
      </c>
      <c r="C606" s="70">
        <v>322</v>
      </c>
      <c r="D606" s="77" t="s">
        <v>214</v>
      </c>
      <c r="E606" s="77" t="s">
        <v>156</v>
      </c>
      <c r="F606" s="77" t="s">
        <v>1224</v>
      </c>
      <c r="G606" s="77" t="s">
        <v>1320</v>
      </c>
      <c r="H606" s="77" t="s">
        <v>56</v>
      </c>
      <c r="I606" s="78" t="s">
        <v>1321</v>
      </c>
      <c r="J606" s="77" t="s">
        <v>391</v>
      </c>
      <c r="K606" s="77" t="s">
        <v>1227</v>
      </c>
      <c r="L606" s="77" t="s">
        <v>67</v>
      </c>
      <c r="M606" s="111">
        <v>128083</v>
      </c>
      <c r="N606" s="111"/>
      <c r="O606" s="111">
        <v>128083</v>
      </c>
      <c r="P606" s="126">
        <v>1</v>
      </c>
      <c r="Q606" s="111">
        <v>128083</v>
      </c>
      <c r="R606" s="77" t="s">
        <v>134</v>
      </c>
      <c r="S606" s="77" t="s">
        <v>4795</v>
      </c>
      <c r="T606" s="77" t="s">
        <v>134</v>
      </c>
      <c r="U606" s="80" t="s">
        <v>4679</v>
      </c>
      <c r="V606" s="77" t="s">
        <v>134</v>
      </c>
      <c r="W606" s="77" t="s">
        <v>134</v>
      </c>
    </row>
    <row r="607" spans="1:23" s="48" customFormat="1" ht="75" x14ac:dyDescent="0.25">
      <c r="A607" s="77">
        <v>13102003</v>
      </c>
      <c r="B607" s="77" t="s">
        <v>14</v>
      </c>
      <c r="C607" s="70">
        <v>323</v>
      </c>
      <c r="D607" s="77" t="s">
        <v>214</v>
      </c>
      <c r="E607" s="77" t="s">
        <v>156</v>
      </c>
      <c r="F607" s="77" t="s">
        <v>1322</v>
      </c>
      <c r="G607" s="77" t="s">
        <v>1323</v>
      </c>
      <c r="H607" s="77" t="s">
        <v>58</v>
      </c>
      <c r="I607" s="78" t="s">
        <v>4800</v>
      </c>
      <c r="J607" s="77" t="s">
        <v>977</v>
      </c>
      <c r="K607" s="77" t="s">
        <v>1227</v>
      </c>
      <c r="L607" s="77" t="s">
        <v>67</v>
      </c>
      <c r="M607" s="111">
        <v>1332835</v>
      </c>
      <c r="N607" s="111"/>
      <c r="O607" s="111">
        <v>1332835</v>
      </c>
      <c r="P607" s="126">
        <v>1</v>
      </c>
      <c r="Q607" s="111">
        <v>1332835</v>
      </c>
      <c r="R607" s="77" t="s">
        <v>68</v>
      </c>
      <c r="S607" s="77" t="s">
        <v>4795</v>
      </c>
      <c r="T607" s="77" t="s">
        <v>68</v>
      </c>
      <c r="U607" s="80" t="s">
        <v>4754</v>
      </c>
      <c r="V607" s="77" t="s">
        <v>134</v>
      </c>
      <c r="W607" s="77" t="s">
        <v>134</v>
      </c>
    </row>
    <row r="608" spans="1:23" s="48" customFormat="1" ht="60" x14ac:dyDescent="0.25">
      <c r="A608" s="77">
        <v>13102003</v>
      </c>
      <c r="B608" s="77" t="s">
        <v>14</v>
      </c>
      <c r="C608" s="70">
        <v>324</v>
      </c>
      <c r="D608" s="77" t="s">
        <v>214</v>
      </c>
      <c r="E608" s="77" t="s">
        <v>156</v>
      </c>
      <c r="F608" s="77" t="s">
        <v>1246</v>
      </c>
      <c r="G608" s="77" t="s">
        <v>1324</v>
      </c>
      <c r="H608" s="77" t="s">
        <v>58</v>
      </c>
      <c r="I608" s="78" t="s">
        <v>4801</v>
      </c>
      <c r="J608" s="77" t="s">
        <v>977</v>
      </c>
      <c r="K608" s="77" t="s">
        <v>1227</v>
      </c>
      <c r="L608" s="77" t="s">
        <v>67</v>
      </c>
      <c r="M608" s="111">
        <v>960625</v>
      </c>
      <c r="N608" s="111"/>
      <c r="O608" s="111">
        <v>960625</v>
      </c>
      <c r="P608" s="126">
        <v>1</v>
      </c>
      <c r="Q608" s="111">
        <v>960625</v>
      </c>
      <c r="R608" s="77" t="s">
        <v>68</v>
      </c>
      <c r="S608" s="77" t="s">
        <v>4795</v>
      </c>
      <c r="T608" s="77" t="s">
        <v>68</v>
      </c>
      <c r="U608" s="80" t="s">
        <v>4780</v>
      </c>
      <c r="V608" s="77" t="s">
        <v>134</v>
      </c>
      <c r="W608" s="77" t="s">
        <v>134</v>
      </c>
    </row>
    <row r="609" spans="1:23" s="48" customFormat="1" ht="90" x14ac:dyDescent="0.25">
      <c r="A609" s="77">
        <v>13102003</v>
      </c>
      <c r="B609" s="77" t="s">
        <v>14</v>
      </c>
      <c r="C609" s="70">
        <v>325</v>
      </c>
      <c r="D609" s="77" t="s">
        <v>214</v>
      </c>
      <c r="E609" s="77" t="s">
        <v>156</v>
      </c>
      <c r="F609" s="77" t="s">
        <v>1325</v>
      </c>
      <c r="G609" s="77" t="s">
        <v>4802</v>
      </c>
      <c r="H609" s="77" t="s">
        <v>58</v>
      </c>
      <c r="I609" s="78" t="s">
        <v>4803</v>
      </c>
      <c r="J609" s="77" t="s">
        <v>977</v>
      </c>
      <c r="K609" s="77" t="s">
        <v>1326</v>
      </c>
      <c r="L609" s="77" t="s">
        <v>67</v>
      </c>
      <c r="M609" s="111">
        <v>1128671</v>
      </c>
      <c r="N609" s="111"/>
      <c r="O609" s="111">
        <v>1128671</v>
      </c>
      <c r="P609" s="126">
        <v>1</v>
      </c>
      <c r="Q609" s="111">
        <v>1128671</v>
      </c>
      <c r="R609" s="77" t="s">
        <v>68</v>
      </c>
      <c r="S609" s="77" t="s">
        <v>4795</v>
      </c>
      <c r="T609" s="77" t="s">
        <v>68</v>
      </c>
      <c r="U609" s="80" t="s">
        <v>4804</v>
      </c>
      <c r="V609" s="77" t="s">
        <v>134</v>
      </c>
      <c r="W609" s="77" t="s">
        <v>134</v>
      </c>
    </row>
    <row r="610" spans="1:23" s="48" customFormat="1" ht="60" x14ac:dyDescent="0.25">
      <c r="A610" s="77">
        <v>13102003</v>
      </c>
      <c r="B610" s="77" t="s">
        <v>14</v>
      </c>
      <c r="C610" s="70">
        <v>326</v>
      </c>
      <c r="D610" s="77" t="s">
        <v>214</v>
      </c>
      <c r="E610" s="77" t="s">
        <v>156</v>
      </c>
      <c r="F610" s="77" t="s">
        <v>1224</v>
      </c>
      <c r="G610" s="77" t="s">
        <v>1327</v>
      </c>
      <c r="H610" s="77" t="s">
        <v>57</v>
      </c>
      <c r="I610" s="78" t="s">
        <v>728</v>
      </c>
      <c r="J610" s="77" t="s">
        <v>1226</v>
      </c>
      <c r="K610" s="77" t="s">
        <v>1227</v>
      </c>
      <c r="L610" s="77" t="s">
        <v>67</v>
      </c>
      <c r="M610" s="111">
        <v>4611831</v>
      </c>
      <c r="N610" s="111"/>
      <c r="O610" s="111">
        <v>4611831</v>
      </c>
      <c r="P610" s="126">
        <v>1</v>
      </c>
      <c r="Q610" s="111">
        <v>4611831</v>
      </c>
      <c r="R610" s="77" t="s">
        <v>134</v>
      </c>
      <c r="S610" s="77" t="s">
        <v>4795</v>
      </c>
      <c r="T610" s="77" t="s">
        <v>134</v>
      </c>
      <c r="U610" s="80" t="s">
        <v>4679</v>
      </c>
      <c r="V610" s="77" t="s">
        <v>134</v>
      </c>
      <c r="W610" s="77" t="s">
        <v>134</v>
      </c>
    </row>
    <row r="611" spans="1:23" s="48" customFormat="1" ht="60" x14ac:dyDescent="0.25">
      <c r="A611" s="77">
        <v>13102003</v>
      </c>
      <c r="B611" s="77" t="s">
        <v>14</v>
      </c>
      <c r="C611" s="70">
        <v>327</v>
      </c>
      <c r="D611" s="77" t="s">
        <v>214</v>
      </c>
      <c r="E611" s="77" t="s">
        <v>156</v>
      </c>
      <c r="F611" s="77" t="s">
        <v>1224</v>
      </c>
      <c r="G611" s="77" t="s">
        <v>1328</v>
      </c>
      <c r="H611" s="77" t="s">
        <v>56</v>
      </c>
      <c r="I611" s="78" t="s">
        <v>1329</v>
      </c>
      <c r="J611" s="77" t="s">
        <v>1330</v>
      </c>
      <c r="K611" s="77" t="s">
        <v>1227</v>
      </c>
      <c r="L611" s="77" t="s">
        <v>67</v>
      </c>
      <c r="M611" s="111">
        <v>2717235</v>
      </c>
      <c r="N611" s="111"/>
      <c r="O611" s="111">
        <v>2717235</v>
      </c>
      <c r="P611" s="126">
        <v>1</v>
      </c>
      <c r="Q611" s="111">
        <v>2717235</v>
      </c>
      <c r="R611" s="77" t="s">
        <v>68</v>
      </c>
      <c r="S611" s="77" t="s">
        <v>4795</v>
      </c>
      <c r="T611" s="77" t="s">
        <v>134</v>
      </c>
      <c r="U611" s="80" t="s">
        <v>4679</v>
      </c>
      <c r="V611" s="77" t="s">
        <v>134</v>
      </c>
      <c r="W611" s="77" t="s">
        <v>134</v>
      </c>
    </row>
    <row r="612" spans="1:23" s="48" customFormat="1" ht="60" x14ac:dyDescent="0.25">
      <c r="A612" s="77">
        <v>13102003</v>
      </c>
      <c r="B612" s="77" t="s">
        <v>14</v>
      </c>
      <c r="C612" s="70">
        <v>328</v>
      </c>
      <c r="D612" s="77"/>
      <c r="E612" s="77" t="s">
        <v>156</v>
      </c>
      <c r="F612" s="77" t="s">
        <v>1246</v>
      </c>
      <c r="G612" s="77" t="s">
        <v>1331</v>
      </c>
      <c r="H612" s="77" t="s">
        <v>56</v>
      </c>
      <c r="I612" s="78" t="s">
        <v>823</v>
      </c>
      <c r="J612" s="77" t="s">
        <v>759</v>
      </c>
      <c r="K612" s="77" t="s">
        <v>1227</v>
      </c>
      <c r="L612" s="77" t="s">
        <v>825</v>
      </c>
      <c r="M612" s="111">
        <v>12808</v>
      </c>
      <c r="N612" s="111"/>
      <c r="O612" s="111">
        <v>12808</v>
      </c>
      <c r="P612" s="126">
        <v>1</v>
      </c>
      <c r="Q612" s="111">
        <v>12808</v>
      </c>
      <c r="R612" s="77" t="s">
        <v>134</v>
      </c>
      <c r="S612" s="77" t="s">
        <v>4797</v>
      </c>
      <c r="T612" s="77" t="s">
        <v>134</v>
      </c>
      <c r="U612" s="80" t="s">
        <v>4679</v>
      </c>
      <c r="V612" s="77" t="s">
        <v>68</v>
      </c>
      <c r="W612" s="77" t="s">
        <v>134</v>
      </c>
    </row>
    <row r="613" spans="1:23" s="48" customFormat="1" ht="60" x14ac:dyDescent="0.25">
      <c r="A613" s="77">
        <v>13102003</v>
      </c>
      <c r="B613" s="77" t="s">
        <v>14</v>
      </c>
      <c r="C613" s="70">
        <v>329</v>
      </c>
      <c r="D613" s="77" t="s">
        <v>214</v>
      </c>
      <c r="E613" s="77" t="s">
        <v>156</v>
      </c>
      <c r="F613" s="77" t="s">
        <v>1243</v>
      </c>
      <c r="G613" s="77" t="s">
        <v>1332</v>
      </c>
      <c r="H613" s="77" t="s">
        <v>56</v>
      </c>
      <c r="I613" s="78" t="s">
        <v>728</v>
      </c>
      <c r="J613" s="77" t="s">
        <v>1333</v>
      </c>
      <c r="K613" s="77" t="s">
        <v>1227</v>
      </c>
      <c r="L613" s="77" t="s">
        <v>67</v>
      </c>
      <c r="M613" s="111">
        <v>584060</v>
      </c>
      <c r="N613" s="111"/>
      <c r="O613" s="111">
        <v>584060</v>
      </c>
      <c r="P613" s="126">
        <v>1</v>
      </c>
      <c r="Q613" s="111">
        <v>584060</v>
      </c>
      <c r="R613" s="77" t="s">
        <v>134</v>
      </c>
      <c r="S613" s="77" t="s">
        <v>4795</v>
      </c>
      <c r="T613" s="77" t="s">
        <v>134</v>
      </c>
      <c r="U613" s="80" t="s">
        <v>4679</v>
      </c>
      <c r="V613" s="77" t="s">
        <v>134</v>
      </c>
      <c r="W613" s="77" t="s">
        <v>134</v>
      </c>
    </row>
    <row r="614" spans="1:23" s="48" customFormat="1" ht="60" x14ac:dyDescent="0.25">
      <c r="A614" s="77">
        <v>13102003</v>
      </c>
      <c r="B614" s="77" t="s">
        <v>14</v>
      </c>
      <c r="C614" s="70">
        <v>330</v>
      </c>
      <c r="D614" s="77" t="s">
        <v>214</v>
      </c>
      <c r="E614" s="77" t="s">
        <v>156</v>
      </c>
      <c r="F614" s="77" t="s">
        <v>1224</v>
      </c>
      <c r="G614" s="77" t="s">
        <v>1334</v>
      </c>
      <c r="H614" s="77" t="s">
        <v>56</v>
      </c>
      <c r="I614" s="78" t="s">
        <v>1335</v>
      </c>
      <c r="J614" s="77" t="s">
        <v>224</v>
      </c>
      <c r="K614" s="77" t="s">
        <v>1227</v>
      </c>
      <c r="L614" s="77" t="s">
        <v>67</v>
      </c>
      <c r="M614" s="111">
        <v>224146</v>
      </c>
      <c r="N614" s="111"/>
      <c r="O614" s="111">
        <v>224146</v>
      </c>
      <c r="P614" s="126">
        <v>1</v>
      </c>
      <c r="Q614" s="111">
        <v>224146</v>
      </c>
      <c r="R614" s="77" t="s">
        <v>68</v>
      </c>
      <c r="S614" s="77" t="s">
        <v>4795</v>
      </c>
      <c r="T614" s="77" t="s">
        <v>134</v>
      </c>
      <c r="U614" s="80" t="s">
        <v>4679</v>
      </c>
      <c r="V614" s="77" t="s">
        <v>68</v>
      </c>
      <c r="W614" s="77" t="s">
        <v>134</v>
      </c>
    </row>
    <row r="615" spans="1:23" s="48" customFormat="1" ht="60" x14ac:dyDescent="0.25">
      <c r="A615" s="77">
        <v>13102003</v>
      </c>
      <c r="B615" s="77" t="s">
        <v>14</v>
      </c>
      <c r="C615" s="70">
        <v>331</v>
      </c>
      <c r="D615" s="77" t="s">
        <v>214</v>
      </c>
      <c r="E615" s="77" t="s">
        <v>156</v>
      </c>
      <c r="F615" s="77" t="s">
        <v>1224</v>
      </c>
      <c r="G615" s="77" t="s">
        <v>1336</v>
      </c>
      <c r="H615" s="77" t="s">
        <v>56</v>
      </c>
      <c r="I615" s="78" t="s">
        <v>939</v>
      </c>
      <c r="J615" s="77" t="s">
        <v>391</v>
      </c>
      <c r="K615" s="77" t="s">
        <v>1227</v>
      </c>
      <c r="L615" s="77" t="s">
        <v>67</v>
      </c>
      <c r="M615" s="111">
        <v>14089</v>
      </c>
      <c r="N615" s="111"/>
      <c r="O615" s="111">
        <v>14089</v>
      </c>
      <c r="P615" s="126">
        <v>1</v>
      </c>
      <c r="Q615" s="111">
        <v>14089</v>
      </c>
      <c r="R615" s="77" t="s">
        <v>134</v>
      </c>
      <c r="S615" s="77" t="s">
        <v>4795</v>
      </c>
      <c r="T615" s="77" t="s">
        <v>134</v>
      </c>
      <c r="U615" s="80" t="s">
        <v>4679</v>
      </c>
      <c r="V615" s="77" t="s">
        <v>134</v>
      </c>
      <c r="W615" s="77" t="s">
        <v>134</v>
      </c>
    </row>
    <row r="616" spans="1:23" s="48" customFormat="1" ht="75" x14ac:dyDescent="0.25">
      <c r="A616" s="77">
        <v>13102003</v>
      </c>
      <c r="B616" s="77" t="s">
        <v>14</v>
      </c>
      <c r="C616" s="70">
        <v>332</v>
      </c>
      <c r="D616" s="77" t="s">
        <v>214</v>
      </c>
      <c r="E616" s="77" t="s">
        <v>156</v>
      </c>
      <c r="F616" s="77" t="s">
        <v>1240</v>
      </c>
      <c r="G616" s="77" t="s">
        <v>1337</v>
      </c>
      <c r="H616" s="77" t="s">
        <v>56</v>
      </c>
      <c r="I616" s="78" t="s">
        <v>1078</v>
      </c>
      <c r="J616" s="77" t="s">
        <v>391</v>
      </c>
      <c r="K616" s="77" t="s">
        <v>1227</v>
      </c>
      <c r="L616" s="77" t="s">
        <v>67</v>
      </c>
      <c r="M616" s="111">
        <v>19213</v>
      </c>
      <c r="N616" s="111"/>
      <c r="O616" s="111">
        <v>19213</v>
      </c>
      <c r="P616" s="126">
        <v>1</v>
      </c>
      <c r="Q616" s="111">
        <v>19213</v>
      </c>
      <c r="R616" s="77" t="s">
        <v>134</v>
      </c>
      <c r="S616" s="77" t="s">
        <v>4797</v>
      </c>
      <c r="T616" s="77" t="s">
        <v>134</v>
      </c>
      <c r="U616" s="80" t="s">
        <v>4679</v>
      </c>
      <c r="V616" s="77" t="s">
        <v>134</v>
      </c>
      <c r="W616" s="77" t="s">
        <v>134</v>
      </c>
    </row>
    <row r="617" spans="1:23" s="48" customFormat="1" ht="60" x14ac:dyDescent="0.25">
      <c r="A617" s="77">
        <v>13102003</v>
      </c>
      <c r="B617" s="77" t="s">
        <v>14</v>
      </c>
      <c r="C617" s="70">
        <v>333</v>
      </c>
      <c r="D617" s="77" t="s">
        <v>214</v>
      </c>
      <c r="E617" s="77" t="s">
        <v>156</v>
      </c>
      <c r="F617" s="77" t="s">
        <v>1246</v>
      </c>
      <c r="G617" s="77" t="s">
        <v>1338</v>
      </c>
      <c r="H617" s="77" t="s">
        <v>56</v>
      </c>
      <c r="I617" s="78" t="s">
        <v>1339</v>
      </c>
      <c r="J617" s="77" t="s">
        <v>391</v>
      </c>
      <c r="K617" s="77" t="s">
        <v>1227</v>
      </c>
      <c r="L617" s="77" t="s">
        <v>67</v>
      </c>
      <c r="M617" s="111">
        <v>19213</v>
      </c>
      <c r="N617" s="111"/>
      <c r="O617" s="111">
        <v>19213</v>
      </c>
      <c r="P617" s="126">
        <v>1</v>
      </c>
      <c r="Q617" s="111">
        <v>19213</v>
      </c>
      <c r="R617" s="77" t="s">
        <v>134</v>
      </c>
      <c r="S617" s="77" t="s">
        <v>4797</v>
      </c>
      <c r="T617" s="77" t="s">
        <v>134</v>
      </c>
      <c r="U617" s="80" t="s">
        <v>4679</v>
      </c>
      <c r="V617" s="77" t="s">
        <v>134</v>
      </c>
      <c r="W617" s="77" t="s">
        <v>134</v>
      </c>
    </row>
    <row r="618" spans="1:23" s="48" customFormat="1" ht="90" x14ac:dyDescent="0.25">
      <c r="A618" s="77">
        <v>13102003</v>
      </c>
      <c r="B618" s="77" t="s">
        <v>14</v>
      </c>
      <c r="C618" s="70">
        <v>334</v>
      </c>
      <c r="D618" s="77" t="s">
        <v>214</v>
      </c>
      <c r="E618" s="77" t="s">
        <v>156</v>
      </c>
      <c r="F618" s="77" t="s">
        <v>1340</v>
      </c>
      <c r="G618" s="77" t="s">
        <v>1341</v>
      </c>
      <c r="H618" s="77" t="s">
        <v>56</v>
      </c>
      <c r="I618" s="78" t="s">
        <v>1342</v>
      </c>
      <c r="J618" s="77" t="s">
        <v>391</v>
      </c>
      <c r="K618" s="77" t="s">
        <v>1227</v>
      </c>
      <c r="L618" s="77" t="s">
        <v>825</v>
      </c>
      <c r="M618" s="111">
        <v>103378</v>
      </c>
      <c r="N618" s="111"/>
      <c r="O618" s="111">
        <v>103378</v>
      </c>
      <c r="P618" s="126">
        <v>1</v>
      </c>
      <c r="Q618" s="111">
        <v>103378</v>
      </c>
      <c r="R618" s="77" t="s">
        <v>134</v>
      </c>
      <c r="S618" s="77" t="s">
        <v>4795</v>
      </c>
      <c r="T618" s="77" t="s">
        <v>68</v>
      </c>
      <c r="U618" s="80" t="s">
        <v>4805</v>
      </c>
      <c r="V618" s="77" t="s">
        <v>134</v>
      </c>
      <c r="W618" s="77" t="s">
        <v>134</v>
      </c>
    </row>
    <row r="619" spans="1:23" s="48" customFormat="1" ht="45" x14ac:dyDescent="0.25">
      <c r="A619" s="77">
        <v>13102003</v>
      </c>
      <c r="B619" s="77" t="s">
        <v>14</v>
      </c>
      <c r="C619" s="70">
        <v>335</v>
      </c>
      <c r="D619" s="77" t="s">
        <v>214</v>
      </c>
      <c r="E619" s="77" t="s">
        <v>156</v>
      </c>
      <c r="F619" s="77" t="s">
        <v>1300</v>
      </c>
      <c r="G619" s="77" t="s">
        <v>1343</v>
      </c>
      <c r="H619" s="77" t="s">
        <v>56</v>
      </c>
      <c r="I619" s="78" t="s">
        <v>720</v>
      </c>
      <c r="J619" s="77" t="s">
        <v>873</v>
      </c>
      <c r="K619" s="77" t="s">
        <v>1227</v>
      </c>
      <c r="L619" s="77" t="s">
        <v>67</v>
      </c>
      <c r="M619" s="111">
        <v>68723</v>
      </c>
      <c r="N619" s="111"/>
      <c r="O619" s="111">
        <v>68723</v>
      </c>
      <c r="P619" s="126">
        <v>1</v>
      </c>
      <c r="Q619" s="111">
        <v>68723</v>
      </c>
      <c r="R619" s="77" t="s">
        <v>134</v>
      </c>
      <c r="S619" s="77" t="s">
        <v>4795</v>
      </c>
      <c r="T619" s="77" t="s">
        <v>134</v>
      </c>
      <c r="U619" s="80" t="s">
        <v>4679</v>
      </c>
      <c r="V619" s="77" t="s">
        <v>134</v>
      </c>
      <c r="W619" s="77" t="s">
        <v>134</v>
      </c>
    </row>
    <row r="620" spans="1:23" s="48" customFormat="1" ht="60" x14ac:dyDescent="0.25">
      <c r="A620" s="77">
        <v>13102003</v>
      </c>
      <c r="B620" s="77" t="s">
        <v>14</v>
      </c>
      <c r="C620" s="70">
        <v>336</v>
      </c>
      <c r="D620" s="77" t="s">
        <v>214</v>
      </c>
      <c r="E620" s="77" t="s">
        <v>156</v>
      </c>
      <c r="F620" s="77" t="s">
        <v>1300</v>
      </c>
      <c r="G620" s="77" t="s">
        <v>1344</v>
      </c>
      <c r="H620" s="77" t="s">
        <v>56</v>
      </c>
      <c r="I620" s="78" t="s">
        <v>1345</v>
      </c>
      <c r="J620" s="77" t="s">
        <v>391</v>
      </c>
      <c r="K620" s="77" t="s">
        <v>1227</v>
      </c>
      <c r="L620" s="77" t="s">
        <v>67</v>
      </c>
      <c r="M620" s="111">
        <v>529958</v>
      </c>
      <c r="N620" s="111"/>
      <c r="O620" s="111">
        <v>529958</v>
      </c>
      <c r="P620" s="126">
        <v>1</v>
      </c>
      <c r="Q620" s="111">
        <v>529958</v>
      </c>
      <c r="R620" s="77" t="s">
        <v>134</v>
      </c>
      <c r="S620" s="77" t="s">
        <v>4795</v>
      </c>
      <c r="T620" s="77" t="s">
        <v>134</v>
      </c>
      <c r="U620" s="80" t="s">
        <v>4679</v>
      </c>
      <c r="V620" s="77" t="s">
        <v>134</v>
      </c>
      <c r="W620" s="77" t="s">
        <v>134</v>
      </c>
    </row>
    <row r="621" spans="1:23" s="48" customFormat="1" ht="135" x14ac:dyDescent="0.25">
      <c r="A621" s="77">
        <v>13102003</v>
      </c>
      <c r="B621" s="77" t="s">
        <v>14</v>
      </c>
      <c r="C621" s="70">
        <v>337</v>
      </c>
      <c r="D621" s="77" t="s">
        <v>214</v>
      </c>
      <c r="E621" s="77" t="s">
        <v>156</v>
      </c>
      <c r="F621" s="77" t="s">
        <v>1224</v>
      </c>
      <c r="G621" s="77" t="s">
        <v>1346</v>
      </c>
      <c r="H621" s="77" t="s">
        <v>56</v>
      </c>
      <c r="I621" s="78" t="s">
        <v>1347</v>
      </c>
      <c r="J621" s="77" t="s">
        <v>1348</v>
      </c>
      <c r="K621" s="77" t="s">
        <v>1227</v>
      </c>
      <c r="L621" s="77" t="s">
        <v>67</v>
      </c>
      <c r="M621" s="111">
        <v>124950</v>
      </c>
      <c r="N621" s="111">
        <v>0</v>
      </c>
      <c r="O621" s="111">
        <v>124950</v>
      </c>
      <c r="P621" s="126">
        <v>1</v>
      </c>
      <c r="Q621" s="111">
        <v>124950</v>
      </c>
      <c r="R621" s="77" t="s">
        <v>68</v>
      </c>
      <c r="S621" s="77" t="s">
        <v>4724</v>
      </c>
      <c r="T621" s="77" t="s">
        <v>68</v>
      </c>
      <c r="U621" s="80" t="s">
        <v>4729</v>
      </c>
      <c r="V621" s="77" t="s">
        <v>134</v>
      </c>
      <c r="W621" s="77" t="s">
        <v>134</v>
      </c>
    </row>
    <row r="622" spans="1:23" s="48" customFormat="1" ht="60" x14ac:dyDescent="0.25">
      <c r="A622" s="77">
        <v>13102003</v>
      </c>
      <c r="B622" s="77" t="s">
        <v>14</v>
      </c>
      <c r="C622" s="70">
        <v>338</v>
      </c>
      <c r="D622" s="77" t="s">
        <v>214</v>
      </c>
      <c r="E622" s="77" t="s">
        <v>156</v>
      </c>
      <c r="F622" s="77" t="s">
        <v>1224</v>
      </c>
      <c r="G622" s="77" t="s">
        <v>1349</v>
      </c>
      <c r="H622" s="77" t="s">
        <v>57</v>
      </c>
      <c r="I622" s="78" t="s">
        <v>1350</v>
      </c>
      <c r="J622" s="77" t="s">
        <v>391</v>
      </c>
      <c r="K622" s="77" t="s">
        <v>1227</v>
      </c>
      <c r="L622" s="77" t="s">
        <v>73</v>
      </c>
      <c r="M622" s="111">
        <v>792580</v>
      </c>
      <c r="N622" s="111"/>
      <c r="O622" s="111">
        <v>792580</v>
      </c>
      <c r="P622" s="126">
        <v>1</v>
      </c>
      <c r="Q622" s="111">
        <v>792580</v>
      </c>
      <c r="R622" s="77" t="s">
        <v>134</v>
      </c>
      <c r="S622" s="77" t="s">
        <v>4795</v>
      </c>
      <c r="T622" s="77" t="s">
        <v>134</v>
      </c>
      <c r="U622" s="80" t="s">
        <v>4679</v>
      </c>
      <c r="V622" s="77" t="s">
        <v>134</v>
      </c>
      <c r="W622" s="77" t="s">
        <v>134</v>
      </c>
    </row>
    <row r="623" spans="1:23" s="48" customFormat="1" ht="60" x14ac:dyDescent="0.25">
      <c r="A623" s="77">
        <v>13102003</v>
      </c>
      <c r="B623" s="77" t="s">
        <v>14</v>
      </c>
      <c r="C623" s="70">
        <v>339</v>
      </c>
      <c r="D623" s="77" t="s">
        <v>214</v>
      </c>
      <c r="E623" s="77" t="s">
        <v>156</v>
      </c>
      <c r="F623" s="77" t="s">
        <v>1243</v>
      </c>
      <c r="G623" s="77" t="s">
        <v>1351</v>
      </c>
      <c r="H623" s="77" t="s">
        <v>57</v>
      </c>
      <c r="I623" s="78" t="s">
        <v>1352</v>
      </c>
      <c r="J623" s="77" t="s">
        <v>391</v>
      </c>
      <c r="K623" s="77" t="s">
        <v>1227</v>
      </c>
      <c r="L623" s="77" t="s">
        <v>67</v>
      </c>
      <c r="M623" s="111">
        <v>480313</v>
      </c>
      <c r="N623" s="111"/>
      <c r="O623" s="111">
        <v>480313</v>
      </c>
      <c r="P623" s="126">
        <v>1</v>
      </c>
      <c r="Q623" s="111">
        <v>480313</v>
      </c>
      <c r="R623" s="77" t="s">
        <v>134</v>
      </c>
      <c r="S623" s="77" t="s">
        <v>4795</v>
      </c>
      <c r="T623" s="77" t="s">
        <v>134</v>
      </c>
      <c r="U623" s="80" t="s">
        <v>4679</v>
      </c>
      <c r="V623" s="77" t="s">
        <v>134</v>
      </c>
      <c r="W623" s="77" t="s">
        <v>134</v>
      </c>
    </row>
    <row r="624" spans="1:23" s="48" customFormat="1" ht="60" x14ac:dyDescent="0.25">
      <c r="A624" s="77">
        <v>13102003</v>
      </c>
      <c r="B624" s="77" t="s">
        <v>14</v>
      </c>
      <c r="C624" s="70">
        <v>340</v>
      </c>
      <c r="D624" s="77" t="s">
        <v>214</v>
      </c>
      <c r="E624" s="77" t="s">
        <v>156</v>
      </c>
      <c r="F624" s="77" t="s">
        <v>1246</v>
      </c>
      <c r="G624" s="77" t="s">
        <v>1353</v>
      </c>
      <c r="H624" s="77" t="s">
        <v>57</v>
      </c>
      <c r="I624" s="78" t="s">
        <v>1354</v>
      </c>
      <c r="J624" s="77" t="s">
        <v>391</v>
      </c>
      <c r="K624" s="77" t="s">
        <v>1227</v>
      </c>
      <c r="L624" s="77" t="s">
        <v>67</v>
      </c>
      <c r="M624" s="111">
        <v>216205</v>
      </c>
      <c r="N624" s="111"/>
      <c r="O624" s="111">
        <v>216205</v>
      </c>
      <c r="P624" s="126">
        <v>1</v>
      </c>
      <c r="Q624" s="111">
        <v>216205</v>
      </c>
      <c r="R624" s="77" t="s">
        <v>134</v>
      </c>
      <c r="S624" s="77" t="s">
        <v>4797</v>
      </c>
      <c r="T624" s="77" t="s">
        <v>134</v>
      </c>
      <c r="U624" s="80" t="s">
        <v>4679</v>
      </c>
      <c r="V624" s="77" t="s">
        <v>134</v>
      </c>
      <c r="W624" s="77" t="s">
        <v>134</v>
      </c>
    </row>
    <row r="625" spans="1:23" s="48" customFormat="1" ht="60" x14ac:dyDescent="0.25">
      <c r="A625" s="77">
        <v>13102003</v>
      </c>
      <c r="B625" s="77" t="s">
        <v>14</v>
      </c>
      <c r="C625" s="70">
        <v>341</v>
      </c>
      <c r="D625" s="77" t="s">
        <v>214</v>
      </c>
      <c r="E625" s="77" t="s">
        <v>156</v>
      </c>
      <c r="F625" s="77" t="s">
        <v>1246</v>
      </c>
      <c r="G625" s="77" t="s">
        <v>1355</v>
      </c>
      <c r="H625" s="77" t="s">
        <v>57</v>
      </c>
      <c r="I625" s="78" t="s">
        <v>1356</v>
      </c>
      <c r="J625" s="77" t="s">
        <v>933</v>
      </c>
      <c r="K625" s="77" t="s">
        <v>1227</v>
      </c>
      <c r="L625" s="77" t="s">
        <v>67</v>
      </c>
      <c r="M625" s="111">
        <v>1354020</v>
      </c>
      <c r="N625" s="111"/>
      <c r="O625" s="111">
        <v>1354020</v>
      </c>
      <c r="P625" s="126">
        <v>1</v>
      </c>
      <c r="Q625" s="111">
        <v>1354020</v>
      </c>
      <c r="R625" s="77" t="s">
        <v>134</v>
      </c>
      <c r="S625" s="77" t="s">
        <v>4797</v>
      </c>
      <c r="T625" s="77" t="s">
        <v>134</v>
      </c>
      <c r="U625" s="80" t="s">
        <v>4679</v>
      </c>
      <c r="V625" s="77" t="s">
        <v>134</v>
      </c>
      <c r="W625" s="77" t="s">
        <v>134</v>
      </c>
    </row>
    <row r="626" spans="1:23" s="48" customFormat="1" ht="60" x14ac:dyDescent="0.25">
      <c r="A626" s="77">
        <v>13102003</v>
      </c>
      <c r="B626" s="77" t="s">
        <v>14</v>
      </c>
      <c r="C626" s="70">
        <v>342</v>
      </c>
      <c r="D626" s="77" t="s">
        <v>214</v>
      </c>
      <c r="E626" s="77" t="s">
        <v>156</v>
      </c>
      <c r="F626" s="77" t="s">
        <v>1224</v>
      </c>
      <c r="G626" s="77" t="s">
        <v>1357</v>
      </c>
      <c r="H626" s="77" t="s">
        <v>57</v>
      </c>
      <c r="I626" s="78" t="s">
        <v>1358</v>
      </c>
      <c r="J626" s="77" t="s">
        <v>391</v>
      </c>
      <c r="K626" s="77" t="s">
        <v>1227</v>
      </c>
      <c r="L626" s="77" t="s">
        <v>73</v>
      </c>
      <c r="M626" s="111">
        <v>475445</v>
      </c>
      <c r="N626" s="111"/>
      <c r="O626" s="111">
        <v>475445</v>
      </c>
      <c r="P626" s="126">
        <v>1</v>
      </c>
      <c r="Q626" s="111">
        <v>475445</v>
      </c>
      <c r="R626" s="77" t="s">
        <v>134</v>
      </c>
      <c r="S626" s="77" t="s">
        <v>4795</v>
      </c>
      <c r="T626" s="77" t="s">
        <v>134</v>
      </c>
      <c r="U626" s="80" t="s">
        <v>4679</v>
      </c>
      <c r="V626" s="77" t="s">
        <v>134</v>
      </c>
      <c r="W626" s="77" t="s">
        <v>134</v>
      </c>
    </row>
    <row r="627" spans="1:23" s="48" customFormat="1" ht="60" x14ac:dyDescent="0.25">
      <c r="A627" s="77">
        <v>13102003</v>
      </c>
      <c r="B627" s="77" t="s">
        <v>14</v>
      </c>
      <c r="C627" s="70">
        <v>343</v>
      </c>
      <c r="D627" s="77" t="s">
        <v>214</v>
      </c>
      <c r="E627" s="77" t="s">
        <v>156</v>
      </c>
      <c r="F627" s="77" t="s">
        <v>1246</v>
      </c>
      <c r="G627" s="77" t="s">
        <v>1359</v>
      </c>
      <c r="H627" s="77" t="s">
        <v>57</v>
      </c>
      <c r="I627" s="78" t="s">
        <v>1360</v>
      </c>
      <c r="J627" s="77" t="s">
        <v>391</v>
      </c>
      <c r="K627" s="77" t="s">
        <v>1227</v>
      </c>
      <c r="L627" s="77" t="s">
        <v>67</v>
      </c>
      <c r="M627" s="111">
        <v>3592738</v>
      </c>
      <c r="N627" s="111"/>
      <c r="O627" s="111">
        <v>3592738</v>
      </c>
      <c r="P627" s="126">
        <v>1</v>
      </c>
      <c r="Q627" s="111">
        <v>3592738</v>
      </c>
      <c r="R627" s="77" t="s">
        <v>134</v>
      </c>
      <c r="S627" s="77" t="s">
        <v>4797</v>
      </c>
      <c r="T627" s="77" t="s">
        <v>134</v>
      </c>
      <c r="U627" s="80" t="s">
        <v>4679</v>
      </c>
      <c r="V627" s="77" t="s">
        <v>134</v>
      </c>
      <c r="W627" s="77" t="s">
        <v>134</v>
      </c>
    </row>
    <row r="628" spans="1:23" s="48" customFormat="1" ht="60" x14ac:dyDescent="0.25">
      <c r="A628" s="77">
        <v>13102003</v>
      </c>
      <c r="B628" s="77" t="s">
        <v>14</v>
      </c>
      <c r="C628" s="70">
        <v>344</v>
      </c>
      <c r="D628" s="77" t="s">
        <v>214</v>
      </c>
      <c r="E628" s="77" t="s">
        <v>156</v>
      </c>
      <c r="F628" s="77" t="s">
        <v>1224</v>
      </c>
      <c r="G628" s="77" t="s">
        <v>1361</v>
      </c>
      <c r="H628" s="77" t="s">
        <v>57</v>
      </c>
      <c r="I628" s="78" t="s">
        <v>4806</v>
      </c>
      <c r="J628" s="77" t="s">
        <v>1362</v>
      </c>
      <c r="K628" s="77" t="s">
        <v>1227</v>
      </c>
      <c r="L628" s="77" t="s">
        <v>67</v>
      </c>
      <c r="M628" s="111">
        <v>1690700</v>
      </c>
      <c r="N628" s="111"/>
      <c r="O628" s="111">
        <v>1690700</v>
      </c>
      <c r="P628" s="126">
        <v>1</v>
      </c>
      <c r="Q628" s="111">
        <v>1690700</v>
      </c>
      <c r="R628" s="77" t="s">
        <v>134</v>
      </c>
      <c r="S628" s="77" t="s">
        <v>4795</v>
      </c>
      <c r="T628" s="77" t="s">
        <v>68</v>
      </c>
      <c r="U628" s="80" t="s">
        <v>4780</v>
      </c>
      <c r="V628" s="77" t="s">
        <v>134</v>
      </c>
      <c r="W628" s="77" t="s">
        <v>134</v>
      </c>
    </row>
    <row r="629" spans="1:23" s="48" customFormat="1" ht="60" x14ac:dyDescent="0.25">
      <c r="A629" s="77">
        <v>13102003</v>
      </c>
      <c r="B629" s="77" t="s">
        <v>14</v>
      </c>
      <c r="C629" s="70">
        <v>345</v>
      </c>
      <c r="D629" s="77" t="s">
        <v>214</v>
      </c>
      <c r="E629" s="77" t="s">
        <v>156</v>
      </c>
      <c r="F629" s="77" t="s">
        <v>1224</v>
      </c>
      <c r="G629" s="77" t="s">
        <v>4807</v>
      </c>
      <c r="H629" s="77" t="s">
        <v>58</v>
      </c>
      <c r="I629" s="78" t="s">
        <v>1363</v>
      </c>
      <c r="J629" s="77" t="s">
        <v>391</v>
      </c>
      <c r="K629" s="77" t="s">
        <v>1227</v>
      </c>
      <c r="L629" s="77" t="s">
        <v>67</v>
      </c>
      <c r="M629" s="111">
        <v>559724</v>
      </c>
      <c r="N629" s="111"/>
      <c r="O629" s="111">
        <v>559724</v>
      </c>
      <c r="P629" s="126">
        <v>1</v>
      </c>
      <c r="Q629" s="111">
        <v>559724</v>
      </c>
      <c r="R629" s="77" t="s">
        <v>134</v>
      </c>
      <c r="S629" s="77" t="s">
        <v>4795</v>
      </c>
      <c r="T629" s="77" t="s">
        <v>134</v>
      </c>
      <c r="U629" s="80" t="s">
        <v>4679</v>
      </c>
      <c r="V629" s="77" t="s">
        <v>134</v>
      </c>
      <c r="W629" s="77" t="s">
        <v>134</v>
      </c>
    </row>
    <row r="630" spans="1:23" s="48" customFormat="1" ht="60" x14ac:dyDescent="0.25">
      <c r="A630" s="77">
        <v>13102003</v>
      </c>
      <c r="B630" s="77" t="s">
        <v>14</v>
      </c>
      <c r="C630" s="70">
        <v>346</v>
      </c>
      <c r="D630" s="77" t="s">
        <v>214</v>
      </c>
      <c r="E630" s="77" t="s">
        <v>156</v>
      </c>
      <c r="F630" s="77" t="s">
        <v>1224</v>
      </c>
      <c r="G630" s="77" t="s">
        <v>1364</v>
      </c>
      <c r="H630" s="77" t="s">
        <v>58</v>
      </c>
      <c r="I630" s="78" t="s">
        <v>1365</v>
      </c>
      <c r="J630" s="77" t="s">
        <v>391</v>
      </c>
      <c r="K630" s="77" t="s">
        <v>1227</v>
      </c>
      <c r="L630" s="77" t="s">
        <v>67</v>
      </c>
      <c r="M630" s="111">
        <v>924250</v>
      </c>
      <c r="N630" s="111"/>
      <c r="O630" s="111">
        <v>924250</v>
      </c>
      <c r="P630" s="126">
        <v>1</v>
      </c>
      <c r="Q630" s="111">
        <v>924250</v>
      </c>
      <c r="R630" s="77" t="s">
        <v>134</v>
      </c>
      <c r="S630" s="77" t="s">
        <v>4795</v>
      </c>
      <c r="T630" s="77" t="s">
        <v>134</v>
      </c>
      <c r="U630" s="80" t="s">
        <v>4679</v>
      </c>
      <c r="V630" s="77" t="s">
        <v>134</v>
      </c>
      <c r="W630" s="77" t="s">
        <v>134</v>
      </c>
    </row>
    <row r="631" spans="1:23" s="48" customFormat="1" ht="135" x14ac:dyDescent="0.25">
      <c r="A631" s="77">
        <v>13102003</v>
      </c>
      <c r="B631" s="77" t="s">
        <v>14</v>
      </c>
      <c r="C631" s="70">
        <v>347</v>
      </c>
      <c r="D631" s="77" t="s">
        <v>214</v>
      </c>
      <c r="E631" s="77" t="s">
        <v>156</v>
      </c>
      <c r="F631" s="77" t="s">
        <v>1224</v>
      </c>
      <c r="G631" s="77" t="s">
        <v>1366</v>
      </c>
      <c r="H631" s="77" t="s">
        <v>58</v>
      </c>
      <c r="I631" s="78" t="s">
        <v>1367</v>
      </c>
      <c r="J631" s="77" t="s">
        <v>391</v>
      </c>
      <c r="K631" s="77" t="s">
        <v>1227</v>
      </c>
      <c r="L631" s="77" t="s">
        <v>67</v>
      </c>
      <c r="M631" s="111">
        <v>3414959</v>
      </c>
      <c r="N631" s="111"/>
      <c r="O631" s="111">
        <v>3414959</v>
      </c>
      <c r="P631" s="126">
        <v>1</v>
      </c>
      <c r="Q631" s="111">
        <v>3414959</v>
      </c>
      <c r="R631" s="77" t="s">
        <v>134</v>
      </c>
      <c r="S631" s="77" t="s">
        <v>4795</v>
      </c>
      <c r="T631" s="77" t="s">
        <v>134</v>
      </c>
      <c r="U631" s="80" t="s">
        <v>4679</v>
      </c>
      <c r="V631" s="77" t="s">
        <v>134</v>
      </c>
      <c r="W631" s="77" t="s">
        <v>134</v>
      </c>
    </row>
    <row r="632" spans="1:23" s="48" customFormat="1" ht="60" x14ac:dyDescent="0.25">
      <c r="A632" s="77">
        <v>13102003</v>
      </c>
      <c r="B632" s="77" t="s">
        <v>14</v>
      </c>
      <c r="C632" s="70">
        <v>348</v>
      </c>
      <c r="D632" s="77" t="s">
        <v>214</v>
      </c>
      <c r="E632" s="77" t="s">
        <v>156</v>
      </c>
      <c r="F632" s="77" t="s">
        <v>1224</v>
      </c>
      <c r="G632" s="77" t="s">
        <v>1368</v>
      </c>
      <c r="H632" s="77" t="s">
        <v>58</v>
      </c>
      <c r="I632" s="78" t="s">
        <v>1108</v>
      </c>
      <c r="J632" s="77" t="s">
        <v>391</v>
      </c>
      <c r="K632" s="77" t="s">
        <v>1227</v>
      </c>
      <c r="L632" s="77" t="s">
        <v>67</v>
      </c>
      <c r="M632" s="111">
        <v>84791</v>
      </c>
      <c r="N632" s="111"/>
      <c r="O632" s="111">
        <v>84791</v>
      </c>
      <c r="P632" s="126">
        <v>1</v>
      </c>
      <c r="Q632" s="111">
        <v>84791</v>
      </c>
      <c r="R632" s="77" t="s">
        <v>134</v>
      </c>
      <c r="S632" s="77" t="s">
        <v>4795</v>
      </c>
      <c r="T632" s="77" t="s">
        <v>134</v>
      </c>
      <c r="U632" s="80" t="s">
        <v>4679</v>
      </c>
      <c r="V632" s="77" t="s">
        <v>134</v>
      </c>
      <c r="W632" s="77" t="s">
        <v>134</v>
      </c>
    </row>
    <row r="633" spans="1:23" s="48" customFormat="1" ht="60" x14ac:dyDescent="0.25">
      <c r="A633" s="77">
        <v>13102003</v>
      </c>
      <c r="B633" s="77" t="s">
        <v>14</v>
      </c>
      <c r="C633" s="70">
        <v>349</v>
      </c>
      <c r="D633" s="77" t="s">
        <v>214</v>
      </c>
      <c r="E633" s="77" t="s">
        <v>156</v>
      </c>
      <c r="F633" s="77" t="s">
        <v>1224</v>
      </c>
      <c r="G633" s="77" t="s">
        <v>1369</v>
      </c>
      <c r="H633" s="77" t="s">
        <v>58</v>
      </c>
      <c r="I633" s="78" t="s">
        <v>1370</v>
      </c>
      <c r="J633" s="77" t="s">
        <v>391</v>
      </c>
      <c r="K633" s="77" t="s">
        <v>1227</v>
      </c>
      <c r="L633" s="77" t="s">
        <v>67</v>
      </c>
      <c r="M633" s="111">
        <v>2689751</v>
      </c>
      <c r="N633" s="111"/>
      <c r="O633" s="111">
        <v>2689751</v>
      </c>
      <c r="P633" s="126">
        <v>1</v>
      </c>
      <c r="Q633" s="111">
        <v>2689751</v>
      </c>
      <c r="R633" s="77" t="s">
        <v>68</v>
      </c>
      <c r="S633" s="77" t="s">
        <v>4795</v>
      </c>
      <c r="T633" s="77" t="s">
        <v>134</v>
      </c>
      <c r="U633" s="80" t="s">
        <v>4679</v>
      </c>
      <c r="V633" s="77" t="s">
        <v>134</v>
      </c>
      <c r="W633" s="77" t="s">
        <v>134</v>
      </c>
    </row>
    <row r="634" spans="1:23" s="48" customFormat="1" ht="75" x14ac:dyDescent="0.25">
      <c r="A634" s="77">
        <v>13102003</v>
      </c>
      <c r="B634" s="77" t="s">
        <v>14</v>
      </c>
      <c r="C634" s="70">
        <v>350</v>
      </c>
      <c r="D634" s="77" t="s">
        <v>214</v>
      </c>
      <c r="E634" s="77" t="s">
        <v>156</v>
      </c>
      <c r="F634" s="77" t="s">
        <v>1240</v>
      </c>
      <c r="G634" s="77" t="s">
        <v>1013</v>
      </c>
      <c r="H634" s="77" t="s">
        <v>58</v>
      </c>
      <c r="I634" s="78" t="s">
        <v>1371</v>
      </c>
      <c r="J634" s="77" t="s">
        <v>391</v>
      </c>
      <c r="K634" s="77" t="s">
        <v>1227</v>
      </c>
      <c r="L634" s="77" t="s">
        <v>67</v>
      </c>
      <c r="M634" s="111">
        <v>135768</v>
      </c>
      <c r="N634" s="111"/>
      <c r="O634" s="111">
        <v>135768</v>
      </c>
      <c r="P634" s="126">
        <v>1</v>
      </c>
      <c r="Q634" s="111">
        <v>135768</v>
      </c>
      <c r="R634" s="77" t="s">
        <v>134</v>
      </c>
      <c r="S634" s="77" t="s">
        <v>4795</v>
      </c>
      <c r="T634" s="77" t="s">
        <v>134</v>
      </c>
      <c r="U634" s="80" t="s">
        <v>4679</v>
      </c>
      <c r="V634" s="77" t="s">
        <v>134</v>
      </c>
      <c r="W634" s="77" t="s">
        <v>134</v>
      </c>
    </row>
    <row r="635" spans="1:23" s="48" customFormat="1" ht="60" x14ac:dyDescent="0.25">
      <c r="A635" s="77">
        <v>13102003</v>
      </c>
      <c r="B635" s="77" t="s">
        <v>14</v>
      </c>
      <c r="C635" s="70">
        <v>351</v>
      </c>
      <c r="D635" s="77" t="s">
        <v>214</v>
      </c>
      <c r="E635" s="77" t="s">
        <v>156</v>
      </c>
      <c r="F635" s="77" t="s">
        <v>1243</v>
      </c>
      <c r="G635" s="77" t="s">
        <v>1372</v>
      </c>
      <c r="H635" s="77" t="s">
        <v>58</v>
      </c>
      <c r="I635" s="78" t="s">
        <v>1373</v>
      </c>
      <c r="J635" s="77" t="s">
        <v>391</v>
      </c>
      <c r="K635" s="77" t="s">
        <v>1227</v>
      </c>
      <c r="L635" s="77" t="s">
        <v>67</v>
      </c>
      <c r="M635" s="111">
        <v>936033</v>
      </c>
      <c r="N635" s="111"/>
      <c r="O635" s="111">
        <v>936033</v>
      </c>
      <c r="P635" s="126">
        <v>1</v>
      </c>
      <c r="Q635" s="111">
        <v>936033</v>
      </c>
      <c r="R635" s="77" t="s">
        <v>134</v>
      </c>
      <c r="S635" s="77" t="s">
        <v>4795</v>
      </c>
      <c r="T635" s="77" t="s">
        <v>134</v>
      </c>
      <c r="U635" s="80" t="s">
        <v>4679</v>
      </c>
      <c r="V635" s="77" t="s">
        <v>134</v>
      </c>
      <c r="W635" s="77" t="s">
        <v>134</v>
      </c>
    </row>
    <row r="636" spans="1:23" s="48" customFormat="1" ht="60" x14ac:dyDescent="0.25">
      <c r="A636" s="77">
        <v>13102003</v>
      </c>
      <c r="B636" s="77" t="s">
        <v>14</v>
      </c>
      <c r="C636" s="70">
        <v>352</v>
      </c>
      <c r="D636" s="77" t="s">
        <v>214</v>
      </c>
      <c r="E636" s="77" t="s">
        <v>156</v>
      </c>
      <c r="F636" s="77" t="s">
        <v>1243</v>
      </c>
      <c r="G636" s="77" t="s">
        <v>1374</v>
      </c>
      <c r="H636" s="77" t="s">
        <v>58</v>
      </c>
      <c r="I636" s="78" t="s">
        <v>1375</v>
      </c>
      <c r="J636" s="77" t="s">
        <v>391</v>
      </c>
      <c r="K636" s="77" t="s">
        <v>1227</v>
      </c>
      <c r="L636" s="77" t="s">
        <v>67</v>
      </c>
      <c r="M636" s="111">
        <v>264108</v>
      </c>
      <c r="N636" s="111"/>
      <c r="O636" s="111">
        <v>264108</v>
      </c>
      <c r="P636" s="126">
        <v>1</v>
      </c>
      <c r="Q636" s="111">
        <v>264108</v>
      </c>
      <c r="R636" s="77" t="s">
        <v>134</v>
      </c>
      <c r="S636" s="77" t="s">
        <v>4795</v>
      </c>
      <c r="T636" s="77" t="s">
        <v>134</v>
      </c>
      <c r="U636" s="80" t="s">
        <v>4679</v>
      </c>
      <c r="V636" s="77" t="s">
        <v>134</v>
      </c>
      <c r="W636" s="77" t="s">
        <v>134</v>
      </c>
    </row>
    <row r="637" spans="1:23" s="48" customFormat="1" ht="60" x14ac:dyDescent="0.25">
      <c r="A637" s="77">
        <v>13102003</v>
      </c>
      <c r="B637" s="77" t="s">
        <v>14</v>
      </c>
      <c r="C637" s="70">
        <v>353</v>
      </c>
      <c r="D637" s="77" t="s">
        <v>214</v>
      </c>
      <c r="E637" s="77" t="s">
        <v>156</v>
      </c>
      <c r="F637" s="77" t="s">
        <v>1243</v>
      </c>
      <c r="G637" s="77" t="s">
        <v>1376</v>
      </c>
      <c r="H637" s="77" t="s">
        <v>58</v>
      </c>
      <c r="I637" s="78" t="s">
        <v>1377</v>
      </c>
      <c r="J637" s="77" t="s">
        <v>391</v>
      </c>
      <c r="K637" s="77" t="s">
        <v>1227</v>
      </c>
      <c r="L637" s="77" t="s">
        <v>67</v>
      </c>
      <c r="M637" s="111">
        <v>634013</v>
      </c>
      <c r="N637" s="111"/>
      <c r="O637" s="111">
        <v>634013</v>
      </c>
      <c r="P637" s="126">
        <v>1</v>
      </c>
      <c r="Q637" s="111">
        <v>634013</v>
      </c>
      <c r="R637" s="77" t="s">
        <v>134</v>
      </c>
      <c r="S637" s="77" t="s">
        <v>4795</v>
      </c>
      <c r="T637" s="77" t="s">
        <v>134</v>
      </c>
      <c r="U637" s="80" t="s">
        <v>4679</v>
      </c>
      <c r="V637" s="77" t="s">
        <v>134</v>
      </c>
      <c r="W637" s="77" t="s">
        <v>134</v>
      </c>
    </row>
    <row r="638" spans="1:23" s="48" customFormat="1" ht="60" x14ac:dyDescent="0.25">
      <c r="A638" s="77">
        <v>13102003</v>
      </c>
      <c r="B638" s="77" t="s">
        <v>14</v>
      </c>
      <c r="C638" s="70">
        <v>354</v>
      </c>
      <c r="D638" s="77" t="s">
        <v>214</v>
      </c>
      <c r="E638" s="77" t="s">
        <v>156</v>
      </c>
      <c r="F638" s="77" t="s">
        <v>1243</v>
      </c>
      <c r="G638" s="77" t="s">
        <v>1005</v>
      </c>
      <c r="H638" s="77" t="s">
        <v>58</v>
      </c>
      <c r="I638" s="78" t="s">
        <v>1378</v>
      </c>
      <c r="J638" s="77" t="s">
        <v>391</v>
      </c>
      <c r="K638" s="77" t="s">
        <v>1227</v>
      </c>
      <c r="L638" s="77" t="s">
        <v>67</v>
      </c>
      <c r="M638" s="111">
        <v>348643</v>
      </c>
      <c r="N638" s="111"/>
      <c r="O638" s="111">
        <v>348643</v>
      </c>
      <c r="P638" s="126">
        <v>1</v>
      </c>
      <c r="Q638" s="111">
        <v>348643</v>
      </c>
      <c r="R638" s="77" t="s">
        <v>134</v>
      </c>
      <c r="S638" s="77" t="s">
        <v>4795</v>
      </c>
      <c r="T638" s="77" t="s">
        <v>134</v>
      </c>
      <c r="U638" s="80" t="s">
        <v>4679</v>
      </c>
      <c r="V638" s="77" t="s">
        <v>134</v>
      </c>
      <c r="W638" s="77" t="s">
        <v>134</v>
      </c>
    </row>
    <row r="639" spans="1:23" s="48" customFormat="1" ht="60" x14ac:dyDescent="0.25">
      <c r="A639" s="77">
        <v>13102003</v>
      </c>
      <c r="B639" s="77" t="s">
        <v>14</v>
      </c>
      <c r="C639" s="70">
        <v>355</v>
      </c>
      <c r="D639" s="77" t="s">
        <v>214</v>
      </c>
      <c r="E639" s="77" t="s">
        <v>156</v>
      </c>
      <c r="F639" s="77" t="s">
        <v>1243</v>
      </c>
      <c r="G639" s="77" t="s">
        <v>1379</v>
      </c>
      <c r="H639" s="77" t="s">
        <v>58</v>
      </c>
      <c r="I639" s="78" t="s">
        <v>1380</v>
      </c>
      <c r="J639" s="77" t="s">
        <v>391</v>
      </c>
      <c r="K639" s="77" t="s">
        <v>1227</v>
      </c>
      <c r="L639" s="77" t="s">
        <v>67</v>
      </c>
      <c r="M639" s="111">
        <v>822295</v>
      </c>
      <c r="N639" s="111"/>
      <c r="O639" s="111">
        <v>822295</v>
      </c>
      <c r="P639" s="126">
        <v>1</v>
      </c>
      <c r="Q639" s="111">
        <v>822295</v>
      </c>
      <c r="R639" s="77" t="s">
        <v>134</v>
      </c>
      <c r="S639" s="77" t="s">
        <v>4795</v>
      </c>
      <c r="T639" s="77" t="s">
        <v>134</v>
      </c>
      <c r="U639" s="80" t="s">
        <v>4679</v>
      </c>
      <c r="V639" s="77" t="s">
        <v>134</v>
      </c>
      <c r="W639" s="77" t="s">
        <v>134</v>
      </c>
    </row>
    <row r="640" spans="1:23" s="48" customFormat="1" ht="60" x14ac:dyDescent="0.25">
      <c r="A640" s="77">
        <v>13102003</v>
      </c>
      <c r="B640" s="77" t="s">
        <v>14</v>
      </c>
      <c r="C640" s="70">
        <v>356</v>
      </c>
      <c r="D640" s="77" t="s">
        <v>214</v>
      </c>
      <c r="E640" s="77" t="s">
        <v>156</v>
      </c>
      <c r="F640" s="77" t="s">
        <v>1243</v>
      </c>
      <c r="G640" s="77" t="s">
        <v>1381</v>
      </c>
      <c r="H640" s="77" t="s">
        <v>58</v>
      </c>
      <c r="I640" s="78" t="s">
        <v>1382</v>
      </c>
      <c r="J640" s="77" t="s">
        <v>391</v>
      </c>
      <c r="K640" s="77" t="s">
        <v>1227</v>
      </c>
      <c r="L640" s="77" t="s">
        <v>67</v>
      </c>
      <c r="M640" s="111">
        <v>581755</v>
      </c>
      <c r="N640" s="111"/>
      <c r="O640" s="111">
        <v>581755</v>
      </c>
      <c r="P640" s="126">
        <v>1</v>
      </c>
      <c r="Q640" s="111">
        <v>581755</v>
      </c>
      <c r="R640" s="77" t="s">
        <v>134</v>
      </c>
      <c r="S640" s="77" t="s">
        <v>4795</v>
      </c>
      <c r="T640" s="77" t="s">
        <v>134</v>
      </c>
      <c r="U640" s="80" t="s">
        <v>4679</v>
      </c>
      <c r="V640" s="77" t="s">
        <v>134</v>
      </c>
      <c r="W640" s="77" t="s">
        <v>134</v>
      </c>
    </row>
    <row r="641" spans="1:23" s="48" customFormat="1" ht="60" x14ac:dyDescent="0.25">
      <c r="A641" s="77">
        <v>13102003</v>
      </c>
      <c r="B641" s="77" t="s">
        <v>14</v>
      </c>
      <c r="C641" s="70">
        <v>357</v>
      </c>
      <c r="D641" s="77" t="s">
        <v>214</v>
      </c>
      <c r="E641" s="77" t="s">
        <v>156</v>
      </c>
      <c r="F641" s="77" t="s">
        <v>1243</v>
      </c>
      <c r="G641" s="77" t="s">
        <v>1383</v>
      </c>
      <c r="H641" s="77" t="s">
        <v>58</v>
      </c>
      <c r="I641" s="78" t="s">
        <v>1384</v>
      </c>
      <c r="J641" s="77" t="s">
        <v>391</v>
      </c>
      <c r="K641" s="77" t="s">
        <v>1227</v>
      </c>
      <c r="L641" s="77" t="s">
        <v>67</v>
      </c>
      <c r="M641" s="111">
        <v>180341</v>
      </c>
      <c r="N641" s="111"/>
      <c r="O641" s="111">
        <v>180341</v>
      </c>
      <c r="P641" s="126">
        <v>1</v>
      </c>
      <c r="Q641" s="111">
        <v>180341</v>
      </c>
      <c r="R641" s="77" t="s">
        <v>134</v>
      </c>
      <c r="S641" s="77" t="s">
        <v>4795</v>
      </c>
      <c r="T641" s="77" t="s">
        <v>134</v>
      </c>
      <c r="U641" s="80" t="s">
        <v>4679</v>
      </c>
      <c r="V641" s="77" t="s">
        <v>134</v>
      </c>
      <c r="W641" s="77" t="s">
        <v>134</v>
      </c>
    </row>
    <row r="642" spans="1:23" s="48" customFormat="1" ht="60" x14ac:dyDescent="0.25">
      <c r="A642" s="77">
        <v>13102003</v>
      </c>
      <c r="B642" s="77" t="s">
        <v>14</v>
      </c>
      <c r="C642" s="70">
        <v>358</v>
      </c>
      <c r="D642" s="77" t="s">
        <v>214</v>
      </c>
      <c r="E642" s="77" t="s">
        <v>156</v>
      </c>
      <c r="F642" s="77" t="s">
        <v>1243</v>
      </c>
      <c r="G642" s="77" t="s">
        <v>1385</v>
      </c>
      <c r="H642" s="77" t="s">
        <v>58</v>
      </c>
      <c r="I642" s="78" t="s">
        <v>1386</v>
      </c>
      <c r="J642" s="77" t="s">
        <v>391</v>
      </c>
      <c r="K642" s="77" t="s">
        <v>1227</v>
      </c>
      <c r="L642" s="77" t="s">
        <v>67</v>
      </c>
      <c r="M642" s="111">
        <v>475189</v>
      </c>
      <c r="N642" s="111"/>
      <c r="O642" s="111">
        <v>475189</v>
      </c>
      <c r="P642" s="126">
        <v>1</v>
      </c>
      <c r="Q642" s="111">
        <v>475189</v>
      </c>
      <c r="R642" s="77" t="s">
        <v>134</v>
      </c>
      <c r="S642" s="77" t="s">
        <v>4795</v>
      </c>
      <c r="T642" s="77" t="s">
        <v>134</v>
      </c>
      <c r="U642" s="80" t="s">
        <v>4679</v>
      </c>
      <c r="V642" s="77" t="s">
        <v>134</v>
      </c>
      <c r="W642" s="77" t="s">
        <v>134</v>
      </c>
    </row>
    <row r="643" spans="1:23" s="48" customFormat="1" ht="60" x14ac:dyDescent="0.25">
      <c r="A643" s="77">
        <v>13102003</v>
      </c>
      <c r="B643" s="77" t="s">
        <v>14</v>
      </c>
      <c r="C643" s="70">
        <v>359</v>
      </c>
      <c r="D643" s="77" t="s">
        <v>214</v>
      </c>
      <c r="E643" s="77" t="s">
        <v>156</v>
      </c>
      <c r="F643" s="77" t="s">
        <v>1243</v>
      </c>
      <c r="G643" s="77" t="s">
        <v>1387</v>
      </c>
      <c r="H643" s="77" t="s">
        <v>58</v>
      </c>
      <c r="I643" s="78" t="s">
        <v>1388</v>
      </c>
      <c r="J643" s="77" t="s">
        <v>391</v>
      </c>
      <c r="K643" s="77" t="s">
        <v>1227</v>
      </c>
      <c r="L643" s="77" t="s">
        <v>67</v>
      </c>
      <c r="M643" s="111">
        <v>162410</v>
      </c>
      <c r="N643" s="111"/>
      <c r="O643" s="111">
        <v>162410</v>
      </c>
      <c r="P643" s="126">
        <v>1</v>
      </c>
      <c r="Q643" s="111">
        <v>162410</v>
      </c>
      <c r="R643" s="77" t="s">
        <v>134</v>
      </c>
      <c r="S643" s="77" t="s">
        <v>4795</v>
      </c>
      <c r="T643" s="77" t="s">
        <v>134</v>
      </c>
      <c r="U643" s="80" t="s">
        <v>4679</v>
      </c>
      <c r="V643" s="77" t="s">
        <v>134</v>
      </c>
      <c r="W643" s="77" t="s">
        <v>134</v>
      </c>
    </row>
    <row r="644" spans="1:23" s="48" customFormat="1" ht="60" x14ac:dyDescent="0.25">
      <c r="A644" s="77">
        <v>13102003</v>
      </c>
      <c r="B644" s="77" t="s">
        <v>14</v>
      </c>
      <c r="C644" s="70">
        <v>360</v>
      </c>
      <c r="D644" s="77" t="s">
        <v>214</v>
      </c>
      <c r="E644" s="77" t="s">
        <v>156</v>
      </c>
      <c r="F644" s="77" t="s">
        <v>1243</v>
      </c>
      <c r="G644" s="77" t="s">
        <v>1389</v>
      </c>
      <c r="H644" s="77" t="s">
        <v>58</v>
      </c>
      <c r="I644" s="78" t="s">
        <v>1390</v>
      </c>
      <c r="J644" s="77" t="s">
        <v>391</v>
      </c>
      <c r="K644" s="77" t="s">
        <v>1227</v>
      </c>
      <c r="L644" s="77" t="s">
        <v>67</v>
      </c>
      <c r="M644" s="111">
        <v>329174</v>
      </c>
      <c r="N644" s="111"/>
      <c r="O644" s="111">
        <v>329174</v>
      </c>
      <c r="P644" s="126">
        <v>1</v>
      </c>
      <c r="Q644" s="111">
        <v>329174</v>
      </c>
      <c r="R644" s="77" t="s">
        <v>134</v>
      </c>
      <c r="S644" s="77" t="s">
        <v>4795</v>
      </c>
      <c r="T644" s="77" t="s">
        <v>134</v>
      </c>
      <c r="U644" s="80" t="s">
        <v>4679</v>
      </c>
      <c r="V644" s="77" t="s">
        <v>134</v>
      </c>
      <c r="W644" s="77" t="s">
        <v>134</v>
      </c>
    </row>
    <row r="645" spans="1:23" s="48" customFormat="1" ht="60" x14ac:dyDescent="0.25">
      <c r="A645" s="77">
        <v>13102003</v>
      </c>
      <c r="B645" s="77" t="s">
        <v>14</v>
      </c>
      <c r="C645" s="70">
        <v>361</v>
      </c>
      <c r="D645" s="77" t="s">
        <v>214</v>
      </c>
      <c r="E645" s="77" t="s">
        <v>156</v>
      </c>
      <c r="F645" s="77" t="s">
        <v>1243</v>
      </c>
      <c r="G645" s="77" t="s">
        <v>1391</v>
      </c>
      <c r="H645" s="77" t="s">
        <v>58</v>
      </c>
      <c r="I645" s="78" t="s">
        <v>1392</v>
      </c>
      <c r="J645" s="77" t="s">
        <v>391</v>
      </c>
      <c r="K645" s="77" t="s">
        <v>1227</v>
      </c>
      <c r="L645" s="77" t="s">
        <v>67</v>
      </c>
      <c r="M645" s="111">
        <v>4073051</v>
      </c>
      <c r="N645" s="111"/>
      <c r="O645" s="111">
        <v>4073051</v>
      </c>
      <c r="P645" s="126">
        <v>1</v>
      </c>
      <c r="Q645" s="111">
        <v>4073051</v>
      </c>
      <c r="R645" s="77" t="s">
        <v>134</v>
      </c>
      <c r="S645" s="77" t="s">
        <v>4795</v>
      </c>
      <c r="T645" s="77" t="s">
        <v>134</v>
      </c>
      <c r="U645" s="80" t="s">
        <v>4679</v>
      </c>
      <c r="V645" s="77" t="s">
        <v>134</v>
      </c>
      <c r="W645" s="77" t="s">
        <v>134</v>
      </c>
    </row>
    <row r="646" spans="1:23" s="48" customFormat="1" ht="60" x14ac:dyDescent="0.25">
      <c r="A646" s="77">
        <v>13102003</v>
      </c>
      <c r="B646" s="77" t="s">
        <v>14</v>
      </c>
      <c r="C646" s="70">
        <v>362</v>
      </c>
      <c r="D646" s="77" t="s">
        <v>214</v>
      </c>
      <c r="E646" s="77" t="s">
        <v>156</v>
      </c>
      <c r="F646" s="77" t="s">
        <v>1246</v>
      </c>
      <c r="G646" s="77" t="s">
        <v>1393</v>
      </c>
      <c r="H646" s="77" t="s">
        <v>58</v>
      </c>
      <c r="I646" s="78" t="s">
        <v>1394</v>
      </c>
      <c r="J646" s="77" t="s">
        <v>391</v>
      </c>
      <c r="K646" s="77" t="s">
        <v>1227</v>
      </c>
      <c r="L646" s="77" t="s">
        <v>67</v>
      </c>
      <c r="M646" s="111">
        <v>1585160</v>
      </c>
      <c r="N646" s="111"/>
      <c r="O646" s="111">
        <v>1585160</v>
      </c>
      <c r="P646" s="126">
        <v>1</v>
      </c>
      <c r="Q646" s="111">
        <v>1585160</v>
      </c>
      <c r="R646" s="77" t="s">
        <v>134</v>
      </c>
      <c r="S646" s="77" t="s">
        <v>4797</v>
      </c>
      <c r="T646" s="77" t="s">
        <v>134</v>
      </c>
      <c r="U646" s="80" t="s">
        <v>4679</v>
      </c>
      <c r="V646" s="77" t="s">
        <v>134</v>
      </c>
      <c r="W646" s="77" t="s">
        <v>134</v>
      </c>
    </row>
    <row r="647" spans="1:23" s="48" customFormat="1" ht="60" x14ac:dyDescent="0.25">
      <c r="A647" s="77">
        <v>13102003</v>
      </c>
      <c r="B647" s="77" t="s">
        <v>14</v>
      </c>
      <c r="C647" s="70">
        <v>363</v>
      </c>
      <c r="D647" s="77" t="s">
        <v>214</v>
      </c>
      <c r="E647" s="77" t="s">
        <v>156</v>
      </c>
      <c r="F647" s="77" t="s">
        <v>1246</v>
      </c>
      <c r="G647" s="77" t="s">
        <v>4808</v>
      </c>
      <c r="H647" s="77" t="s">
        <v>58</v>
      </c>
      <c r="I647" s="78" t="s">
        <v>4809</v>
      </c>
      <c r="J647" s="77" t="s">
        <v>391</v>
      </c>
      <c r="K647" s="77" t="s">
        <v>1227</v>
      </c>
      <c r="L647" s="77" t="s">
        <v>67</v>
      </c>
      <c r="M647" s="111">
        <v>352229</v>
      </c>
      <c r="N647" s="111"/>
      <c r="O647" s="111">
        <v>352229</v>
      </c>
      <c r="P647" s="126">
        <v>1</v>
      </c>
      <c r="Q647" s="111">
        <v>352229</v>
      </c>
      <c r="R647" s="77" t="s">
        <v>134</v>
      </c>
      <c r="S647" s="77" t="s">
        <v>4797</v>
      </c>
      <c r="T647" s="77" t="s">
        <v>68</v>
      </c>
      <c r="U647" s="80" t="s">
        <v>4810</v>
      </c>
      <c r="V647" s="77" t="s">
        <v>134</v>
      </c>
      <c r="W647" s="77" t="s">
        <v>134</v>
      </c>
    </row>
    <row r="648" spans="1:23" s="48" customFormat="1" ht="60" x14ac:dyDescent="0.25">
      <c r="A648" s="77">
        <v>13102003</v>
      </c>
      <c r="B648" s="77" t="s">
        <v>14</v>
      </c>
      <c r="C648" s="70">
        <v>364</v>
      </c>
      <c r="D648" s="77" t="s">
        <v>214</v>
      </c>
      <c r="E648" s="77" t="s">
        <v>156</v>
      </c>
      <c r="F648" s="77" t="s">
        <v>1246</v>
      </c>
      <c r="G648" s="77" t="s">
        <v>1395</v>
      </c>
      <c r="H648" s="77" t="s">
        <v>58</v>
      </c>
      <c r="I648" s="78" t="s">
        <v>1396</v>
      </c>
      <c r="J648" s="77" t="s">
        <v>391</v>
      </c>
      <c r="K648" s="77" t="s">
        <v>1227</v>
      </c>
      <c r="L648" s="77" t="s">
        <v>67</v>
      </c>
      <c r="M648" s="111">
        <v>908880</v>
      </c>
      <c r="N648" s="111"/>
      <c r="O648" s="111">
        <v>908880</v>
      </c>
      <c r="P648" s="126">
        <v>1</v>
      </c>
      <c r="Q648" s="111">
        <v>908880</v>
      </c>
      <c r="R648" s="77" t="s">
        <v>134</v>
      </c>
      <c r="S648" s="77" t="s">
        <v>4797</v>
      </c>
      <c r="T648" s="77" t="s">
        <v>134</v>
      </c>
      <c r="U648" s="80" t="s">
        <v>4679</v>
      </c>
      <c r="V648" s="77" t="s">
        <v>134</v>
      </c>
      <c r="W648" s="77" t="s">
        <v>134</v>
      </c>
    </row>
    <row r="649" spans="1:23" s="48" customFormat="1" ht="60" x14ac:dyDescent="0.25">
      <c r="A649" s="77">
        <v>13102003</v>
      </c>
      <c r="B649" s="77" t="s">
        <v>14</v>
      </c>
      <c r="C649" s="70">
        <v>365</v>
      </c>
      <c r="D649" s="77" t="s">
        <v>214</v>
      </c>
      <c r="E649" s="77" t="s">
        <v>156</v>
      </c>
      <c r="F649" s="77" t="s">
        <v>1246</v>
      </c>
      <c r="G649" s="77" t="s">
        <v>1397</v>
      </c>
      <c r="H649" s="77" t="s">
        <v>58</v>
      </c>
      <c r="I649" s="78" t="s">
        <v>1398</v>
      </c>
      <c r="J649" s="77" t="s">
        <v>391</v>
      </c>
      <c r="K649" s="77" t="s">
        <v>1227</v>
      </c>
      <c r="L649" s="77" t="s">
        <v>67</v>
      </c>
      <c r="M649" s="111">
        <v>2545785</v>
      </c>
      <c r="N649" s="111"/>
      <c r="O649" s="111">
        <v>2545785</v>
      </c>
      <c r="P649" s="126">
        <v>1</v>
      </c>
      <c r="Q649" s="111">
        <v>2545785</v>
      </c>
      <c r="R649" s="77" t="s">
        <v>68</v>
      </c>
      <c r="S649" s="77" t="s">
        <v>4797</v>
      </c>
      <c r="T649" s="77" t="s">
        <v>134</v>
      </c>
      <c r="U649" s="80" t="s">
        <v>4679</v>
      </c>
      <c r="V649" s="77" t="s">
        <v>134</v>
      </c>
      <c r="W649" s="77" t="s">
        <v>134</v>
      </c>
    </row>
    <row r="650" spans="1:23" s="48" customFormat="1" ht="60" x14ac:dyDescent="0.25">
      <c r="A650" s="77">
        <v>13102003</v>
      </c>
      <c r="B650" s="77" t="s">
        <v>14</v>
      </c>
      <c r="C650" s="70">
        <v>366</v>
      </c>
      <c r="D650" s="77" t="s">
        <v>214</v>
      </c>
      <c r="E650" s="77" t="s">
        <v>156</v>
      </c>
      <c r="F650" s="77" t="s">
        <v>1246</v>
      </c>
      <c r="G650" s="77" t="s">
        <v>1399</v>
      </c>
      <c r="H650" s="77" t="s">
        <v>58</v>
      </c>
      <c r="I650" s="78" t="s">
        <v>1400</v>
      </c>
      <c r="J650" s="77" t="s">
        <v>391</v>
      </c>
      <c r="K650" s="77" t="s">
        <v>1227</v>
      </c>
      <c r="L650" s="77" t="s">
        <v>67</v>
      </c>
      <c r="M650" s="111">
        <v>174962</v>
      </c>
      <c r="N650" s="111"/>
      <c r="O650" s="111">
        <v>174962</v>
      </c>
      <c r="P650" s="126">
        <v>1</v>
      </c>
      <c r="Q650" s="111">
        <v>174962</v>
      </c>
      <c r="R650" s="77" t="s">
        <v>134</v>
      </c>
      <c r="S650" s="77" t="s">
        <v>4797</v>
      </c>
      <c r="T650" s="77" t="s">
        <v>134</v>
      </c>
      <c r="U650" s="80" t="s">
        <v>4679</v>
      </c>
      <c r="V650" s="77" t="s">
        <v>134</v>
      </c>
      <c r="W650" s="77" t="s">
        <v>134</v>
      </c>
    </row>
    <row r="651" spans="1:23" s="48" customFormat="1" ht="60" x14ac:dyDescent="0.25">
      <c r="A651" s="77">
        <v>13102003</v>
      </c>
      <c r="B651" s="77" t="s">
        <v>14</v>
      </c>
      <c r="C651" s="70">
        <v>367</v>
      </c>
      <c r="D651" s="77" t="s">
        <v>214</v>
      </c>
      <c r="E651" s="77" t="s">
        <v>156</v>
      </c>
      <c r="F651" s="77" t="s">
        <v>1246</v>
      </c>
      <c r="G651" s="77" t="s">
        <v>1401</v>
      </c>
      <c r="H651" s="77" t="s">
        <v>58</v>
      </c>
      <c r="I651" s="78" t="s">
        <v>1402</v>
      </c>
      <c r="J651" s="77" t="s">
        <v>391</v>
      </c>
      <c r="K651" s="77" t="s">
        <v>1227</v>
      </c>
      <c r="L651" s="77" t="s">
        <v>67</v>
      </c>
      <c r="M651" s="111">
        <v>422675</v>
      </c>
      <c r="N651" s="111"/>
      <c r="O651" s="111">
        <v>422675</v>
      </c>
      <c r="P651" s="126">
        <v>1</v>
      </c>
      <c r="Q651" s="111">
        <v>422675</v>
      </c>
      <c r="R651" s="77" t="s">
        <v>134</v>
      </c>
      <c r="S651" s="77" t="s">
        <v>4797</v>
      </c>
      <c r="T651" s="77" t="s">
        <v>134</v>
      </c>
      <c r="U651" s="80" t="s">
        <v>4679</v>
      </c>
      <c r="V651" s="77" t="s">
        <v>134</v>
      </c>
      <c r="W651" s="77" t="s">
        <v>134</v>
      </c>
    </row>
    <row r="652" spans="1:23" s="48" customFormat="1" ht="60" x14ac:dyDescent="0.25">
      <c r="A652" s="77">
        <v>13102003</v>
      </c>
      <c r="B652" s="77" t="s">
        <v>14</v>
      </c>
      <c r="C652" s="70">
        <v>368</v>
      </c>
      <c r="D652" s="77" t="s">
        <v>214</v>
      </c>
      <c r="E652" s="77" t="s">
        <v>156</v>
      </c>
      <c r="F652" s="77" t="s">
        <v>1246</v>
      </c>
      <c r="G652" s="77" t="s">
        <v>1403</v>
      </c>
      <c r="H652" s="77" t="s">
        <v>58</v>
      </c>
      <c r="I652" s="78" t="s">
        <v>1404</v>
      </c>
      <c r="J652" s="77" t="s">
        <v>391</v>
      </c>
      <c r="K652" s="77" t="s">
        <v>1227</v>
      </c>
      <c r="L652" s="77" t="s">
        <v>67</v>
      </c>
      <c r="M652" s="111">
        <v>486717</v>
      </c>
      <c r="N652" s="111"/>
      <c r="O652" s="111">
        <v>486717</v>
      </c>
      <c r="P652" s="126">
        <v>1</v>
      </c>
      <c r="Q652" s="111">
        <v>486717</v>
      </c>
      <c r="R652" s="77" t="s">
        <v>134</v>
      </c>
      <c r="S652" s="77" t="s">
        <v>4797</v>
      </c>
      <c r="T652" s="77" t="s">
        <v>134</v>
      </c>
      <c r="U652" s="80" t="s">
        <v>4679</v>
      </c>
      <c r="V652" s="77" t="s">
        <v>134</v>
      </c>
      <c r="W652" s="77" t="s">
        <v>134</v>
      </c>
    </row>
    <row r="653" spans="1:23" s="48" customFormat="1" ht="60" x14ac:dyDescent="0.25">
      <c r="A653" s="77">
        <v>13102003</v>
      </c>
      <c r="B653" s="77" t="s">
        <v>14</v>
      </c>
      <c r="C653" s="70">
        <v>369</v>
      </c>
      <c r="D653" s="77" t="s">
        <v>214</v>
      </c>
      <c r="E653" s="77" t="s">
        <v>156</v>
      </c>
      <c r="F653" s="77" t="s">
        <v>1246</v>
      </c>
      <c r="G653" s="77" t="s">
        <v>1405</v>
      </c>
      <c r="H653" s="77" t="s">
        <v>58</v>
      </c>
      <c r="I653" s="78" t="s">
        <v>1406</v>
      </c>
      <c r="J653" s="77" t="s">
        <v>391</v>
      </c>
      <c r="K653" s="77" t="s">
        <v>1227</v>
      </c>
      <c r="L653" s="77" t="s">
        <v>67</v>
      </c>
      <c r="M653" s="111">
        <v>166508</v>
      </c>
      <c r="N653" s="111"/>
      <c r="O653" s="111">
        <v>166508</v>
      </c>
      <c r="P653" s="126">
        <v>1</v>
      </c>
      <c r="Q653" s="111">
        <v>166508</v>
      </c>
      <c r="R653" s="77" t="s">
        <v>134</v>
      </c>
      <c r="S653" s="77" t="s">
        <v>4797</v>
      </c>
      <c r="T653" s="77" t="s">
        <v>134</v>
      </c>
      <c r="U653" s="80" t="s">
        <v>4679</v>
      </c>
      <c r="V653" s="77" t="s">
        <v>134</v>
      </c>
      <c r="W653" s="77" t="s">
        <v>134</v>
      </c>
    </row>
    <row r="654" spans="1:23" s="48" customFormat="1" ht="60" x14ac:dyDescent="0.25">
      <c r="A654" s="77">
        <v>13102003</v>
      </c>
      <c r="B654" s="77" t="s">
        <v>14</v>
      </c>
      <c r="C654" s="70">
        <v>370</v>
      </c>
      <c r="D654" s="77" t="s">
        <v>214</v>
      </c>
      <c r="E654" s="77" t="s">
        <v>156</v>
      </c>
      <c r="F654" s="77" t="s">
        <v>1246</v>
      </c>
      <c r="G654" s="77" t="s">
        <v>1407</v>
      </c>
      <c r="H654" s="77" t="s">
        <v>58</v>
      </c>
      <c r="I654" s="78" t="s">
        <v>1408</v>
      </c>
      <c r="J654" s="77" t="s">
        <v>391</v>
      </c>
      <c r="K654" s="77" t="s">
        <v>1227</v>
      </c>
      <c r="L654" s="77" t="s">
        <v>67</v>
      </c>
      <c r="M654" s="111">
        <v>320208</v>
      </c>
      <c r="N654" s="111"/>
      <c r="O654" s="111">
        <v>320208</v>
      </c>
      <c r="P654" s="126">
        <v>1</v>
      </c>
      <c r="Q654" s="111">
        <v>320208</v>
      </c>
      <c r="R654" s="77" t="s">
        <v>134</v>
      </c>
      <c r="S654" s="77" t="s">
        <v>4797</v>
      </c>
      <c r="T654" s="77" t="s">
        <v>134</v>
      </c>
      <c r="U654" s="80" t="s">
        <v>4679</v>
      </c>
      <c r="V654" s="77" t="s">
        <v>134</v>
      </c>
      <c r="W654" s="77" t="s">
        <v>134</v>
      </c>
    </row>
    <row r="655" spans="1:23" s="48" customFormat="1" ht="60" x14ac:dyDescent="0.25">
      <c r="A655" s="77">
        <v>13102003</v>
      </c>
      <c r="B655" s="77" t="s">
        <v>14</v>
      </c>
      <c r="C655" s="70">
        <v>371</v>
      </c>
      <c r="D655" s="77" t="s">
        <v>214</v>
      </c>
      <c r="E655" s="77" t="s">
        <v>156</v>
      </c>
      <c r="F655" s="77" t="s">
        <v>1246</v>
      </c>
      <c r="G655" s="77" t="s">
        <v>1409</v>
      </c>
      <c r="H655" s="77" t="s">
        <v>58</v>
      </c>
      <c r="I655" s="78" t="s">
        <v>1410</v>
      </c>
      <c r="J655" s="77" t="s">
        <v>391</v>
      </c>
      <c r="K655" s="77" t="s">
        <v>1227</v>
      </c>
      <c r="L655" s="77" t="s">
        <v>67</v>
      </c>
      <c r="M655" s="111">
        <v>1279553</v>
      </c>
      <c r="N655" s="111"/>
      <c r="O655" s="111">
        <v>1279553</v>
      </c>
      <c r="P655" s="126">
        <v>1</v>
      </c>
      <c r="Q655" s="111">
        <v>1279553</v>
      </c>
      <c r="R655" s="77" t="s">
        <v>134</v>
      </c>
      <c r="S655" s="77" t="s">
        <v>4797</v>
      </c>
      <c r="T655" s="77" t="s">
        <v>134</v>
      </c>
      <c r="U655" s="80" t="s">
        <v>4679</v>
      </c>
      <c r="V655" s="77" t="s">
        <v>134</v>
      </c>
      <c r="W655" s="77" t="s">
        <v>134</v>
      </c>
    </row>
    <row r="656" spans="1:23" s="48" customFormat="1" ht="60" x14ac:dyDescent="0.25">
      <c r="A656" s="77">
        <v>13102003</v>
      </c>
      <c r="B656" s="77" t="s">
        <v>14</v>
      </c>
      <c r="C656" s="70">
        <v>372</v>
      </c>
      <c r="D656" s="77" t="s">
        <v>214</v>
      </c>
      <c r="E656" s="77" t="s">
        <v>156</v>
      </c>
      <c r="F656" s="77" t="s">
        <v>1224</v>
      </c>
      <c r="G656" s="77" t="s">
        <v>1411</v>
      </c>
      <c r="H656" s="77" t="s">
        <v>58</v>
      </c>
      <c r="I656" s="78" t="s">
        <v>1412</v>
      </c>
      <c r="J656" s="77" t="s">
        <v>391</v>
      </c>
      <c r="K656" s="77" t="s">
        <v>1227</v>
      </c>
      <c r="L656" s="77" t="s">
        <v>67</v>
      </c>
      <c r="M656" s="111">
        <v>84791</v>
      </c>
      <c r="N656" s="111"/>
      <c r="O656" s="111">
        <v>84791</v>
      </c>
      <c r="P656" s="126">
        <v>1</v>
      </c>
      <c r="Q656" s="111">
        <v>84791</v>
      </c>
      <c r="R656" s="77" t="s">
        <v>134</v>
      </c>
      <c r="S656" s="77" t="s">
        <v>4795</v>
      </c>
      <c r="T656" s="77" t="s">
        <v>134</v>
      </c>
      <c r="U656" s="80" t="s">
        <v>4679</v>
      </c>
      <c r="V656" s="77" t="s">
        <v>134</v>
      </c>
      <c r="W656" s="77" t="s">
        <v>134</v>
      </c>
    </row>
    <row r="657" spans="1:23" s="48" customFormat="1" ht="60" x14ac:dyDescent="0.25">
      <c r="A657" s="77">
        <v>13102003</v>
      </c>
      <c r="B657" s="77" t="s">
        <v>14</v>
      </c>
      <c r="C657" s="70">
        <v>373</v>
      </c>
      <c r="D657" s="77" t="s">
        <v>214</v>
      </c>
      <c r="E657" s="77" t="s">
        <v>156</v>
      </c>
      <c r="F657" s="77" t="s">
        <v>1224</v>
      </c>
      <c r="G657" s="77" t="s">
        <v>1413</v>
      </c>
      <c r="H657" s="77" t="s">
        <v>58</v>
      </c>
      <c r="I657" s="78" t="s">
        <v>1414</v>
      </c>
      <c r="J657" s="77" t="s">
        <v>391</v>
      </c>
      <c r="K657" s="77" t="s">
        <v>1227</v>
      </c>
      <c r="L657" s="77" t="s">
        <v>67</v>
      </c>
      <c r="M657" s="111">
        <v>845350</v>
      </c>
      <c r="N657" s="111"/>
      <c r="O657" s="111">
        <v>845350</v>
      </c>
      <c r="P657" s="126">
        <v>1</v>
      </c>
      <c r="Q657" s="111">
        <v>845350</v>
      </c>
      <c r="R657" s="77" t="s">
        <v>134</v>
      </c>
      <c r="S657" s="77" t="s">
        <v>4795</v>
      </c>
      <c r="T657" s="77" t="s">
        <v>134</v>
      </c>
      <c r="U657" s="80" t="s">
        <v>4679</v>
      </c>
      <c r="V657" s="77" t="s">
        <v>134</v>
      </c>
      <c r="W657" s="77" t="s">
        <v>134</v>
      </c>
    </row>
    <row r="658" spans="1:23" s="48" customFormat="1" ht="60" x14ac:dyDescent="0.25">
      <c r="A658" s="77">
        <v>13102003</v>
      </c>
      <c r="B658" s="77" t="s">
        <v>14</v>
      </c>
      <c r="C658" s="70">
        <v>374</v>
      </c>
      <c r="D658" s="77" t="s">
        <v>214</v>
      </c>
      <c r="E658" s="77" t="s">
        <v>156</v>
      </c>
      <c r="F658" s="77" t="s">
        <v>1246</v>
      </c>
      <c r="G658" s="77" t="s">
        <v>1415</v>
      </c>
      <c r="H658" s="77" t="s">
        <v>58</v>
      </c>
      <c r="I658" s="78" t="s">
        <v>1416</v>
      </c>
      <c r="J658" s="77" t="s">
        <v>391</v>
      </c>
      <c r="K658" s="77" t="s">
        <v>1227</v>
      </c>
      <c r="L658" s="77" t="s">
        <v>67</v>
      </c>
      <c r="M658" s="111">
        <v>473908</v>
      </c>
      <c r="N658" s="111"/>
      <c r="O658" s="111">
        <v>473908</v>
      </c>
      <c r="P658" s="126">
        <v>1</v>
      </c>
      <c r="Q658" s="111">
        <v>473908</v>
      </c>
      <c r="R658" s="77" t="s">
        <v>134</v>
      </c>
      <c r="S658" s="77" t="s">
        <v>4797</v>
      </c>
      <c r="T658" s="77" t="s">
        <v>134</v>
      </c>
      <c r="U658" s="80" t="s">
        <v>4679</v>
      </c>
      <c r="V658" s="77" t="s">
        <v>134</v>
      </c>
      <c r="W658" s="77" t="s">
        <v>134</v>
      </c>
    </row>
    <row r="659" spans="1:23" s="48" customFormat="1" ht="60" x14ac:dyDescent="0.25">
      <c r="A659" s="77">
        <v>13102003</v>
      </c>
      <c r="B659" s="77" t="s">
        <v>14</v>
      </c>
      <c r="C659" s="70">
        <v>375</v>
      </c>
      <c r="D659" s="77" t="s">
        <v>214</v>
      </c>
      <c r="E659" s="77" t="s">
        <v>156</v>
      </c>
      <c r="F659" s="77" t="s">
        <v>1246</v>
      </c>
      <c r="G659" s="77" t="s">
        <v>1417</v>
      </c>
      <c r="H659" s="77" t="s">
        <v>58</v>
      </c>
      <c r="I659" s="78" t="s">
        <v>1418</v>
      </c>
      <c r="J659" s="77" t="s">
        <v>391</v>
      </c>
      <c r="K659" s="77" t="s">
        <v>1227</v>
      </c>
      <c r="L659" s="77" t="s">
        <v>67</v>
      </c>
      <c r="M659" s="111">
        <v>845350</v>
      </c>
      <c r="N659" s="111"/>
      <c r="O659" s="111">
        <v>845350</v>
      </c>
      <c r="P659" s="126">
        <v>1</v>
      </c>
      <c r="Q659" s="111">
        <v>845350</v>
      </c>
      <c r="R659" s="77" t="s">
        <v>134</v>
      </c>
      <c r="S659" s="77" t="s">
        <v>4797</v>
      </c>
      <c r="T659" s="77" t="s">
        <v>134</v>
      </c>
      <c r="U659" s="80" t="s">
        <v>4679</v>
      </c>
      <c r="V659" s="77" t="s">
        <v>134</v>
      </c>
      <c r="W659" s="77" t="s">
        <v>134</v>
      </c>
    </row>
    <row r="660" spans="1:23" s="48" customFormat="1" ht="60" x14ac:dyDescent="0.25">
      <c r="A660" s="77">
        <v>13102003</v>
      </c>
      <c r="B660" s="77" t="s">
        <v>14</v>
      </c>
      <c r="C660" s="70">
        <v>376</v>
      </c>
      <c r="D660" s="77" t="s">
        <v>214</v>
      </c>
      <c r="E660" s="77" t="s">
        <v>156</v>
      </c>
      <c r="F660" s="77" t="s">
        <v>1224</v>
      </c>
      <c r="G660" s="77" t="s">
        <v>1419</v>
      </c>
      <c r="H660" s="77" t="s">
        <v>58</v>
      </c>
      <c r="I660" s="78" t="s">
        <v>1420</v>
      </c>
      <c r="J660" s="77" t="s">
        <v>391</v>
      </c>
      <c r="K660" s="77" t="s">
        <v>1227</v>
      </c>
      <c r="L660" s="77" t="s">
        <v>67</v>
      </c>
      <c r="M660" s="111">
        <v>135768</v>
      </c>
      <c r="N660" s="111"/>
      <c r="O660" s="111">
        <v>135768</v>
      </c>
      <c r="P660" s="126">
        <v>1</v>
      </c>
      <c r="Q660" s="111">
        <v>135768</v>
      </c>
      <c r="R660" s="77" t="s">
        <v>134</v>
      </c>
      <c r="S660" s="77" t="s">
        <v>4795</v>
      </c>
      <c r="T660" s="77" t="s">
        <v>134</v>
      </c>
      <c r="U660" s="80" t="s">
        <v>4679</v>
      </c>
      <c r="V660" s="77" t="s">
        <v>134</v>
      </c>
      <c r="W660" s="77" t="s">
        <v>134</v>
      </c>
    </row>
    <row r="661" spans="1:23" s="48" customFormat="1" ht="60" x14ac:dyDescent="0.25">
      <c r="A661" s="77">
        <v>13102003</v>
      </c>
      <c r="B661" s="77" t="s">
        <v>14</v>
      </c>
      <c r="C661" s="70">
        <v>377</v>
      </c>
      <c r="D661" s="77" t="s">
        <v>214</v>
      </c>
      <c r="E661" s="77" t="s">
        <v>156</v>
      </c>
      <c r="F661" s="77" t="s">
        <v>1246</v>
      </c>
      <c r="G661" s="77" t="s">
        <v>1421</v>
      </c>
      <c r="H661" s="77" t="s">
        <v>58</v>
      </c>
      <c r="I661" s="78" t="s">
        <v>1422</v>
      </c>
      <c r="J661" s="77" t="s">
        <v>1423</v>
      </c>
      <c r="K661" s="77" t="s">
        <v>1227</v>
      </c>
      <c r="L661" s="77" t="s">
        <v>67</v>
      </c>
      <c r="M661" s="111">
        <v>64042</v>
      </c>
      <c r="N661" s="111"/>
      <c r="O661" s="111">
        <v>64042</v>
      </c>
      <c r="P661" s="126">
        <v>1</v>
      </c>
      <c r="Q661" s="111">
        <v>64042</v>
      </c>
      <c r="R661" s="77" t="s">
        <v>134</v>
      </c>
      <c r="S661" s="77" t="s">
        <v>4797</v>
      </c>
      <c r="T661" s="77" t="s">
        <v>134</v>
      </c>
      <c r="U661" s="80" t="s">
        <v>4679</v>
      </c>
      <c r="V661" s="77" t="s">
        <v>134</v>
      </c>
      <c r="W661" s="77" t="s">
        <v>134</v>
      </c>
    </row>
    <row r="662" spans="1:23" s="48" customFormat="1" ht="60" x14ac:dyDescent="0.25">
      <c r="A662" s="77">
        <v>13102003</v>
      </c>
      <c r="B662" s="77" t="s">
        <v>14</v>
      </c>
      <c r="C662" s="70">
        <v>378</v>
      </c>
      <c r="D662" s="77" t="s">
        <v>214</v>
      </c>
      <c r="E662" s="77" t="s">
        <v>156</v>
      </c>
      <c r="F662" s="77" t="s">
        <v>1224</v>
      </c>
      <c r="G662" s="77" t="s">
        <v>1424</v>
      </c>
      <c r="H662" s="77" t="s">
        <v>58</v>
      </c>
      <c r="I662" s="78" t="s">
        <v>1425</v>
      </c>
      <c r="J662" s="77" t="s">
        <v>391</v>
      </c>
      <c r="K662" s="77" t="s">
        <v>1227</v>
      </c>
      <c r="L662" s="77" t="s">
        <v>67</v>
      </c>
      <c r="M662" s="111">
        <v>274867</v>
      </c>
      <c r="N662" s="111"/>
      <c r="O662" s="111">
        <v>274867</v>
      </c>
      <c r="P662" s="126">
        <v>1</v>
      </c>
      <c r="Q662" s="111">
        <v>274867</v>
      </c>
      <c r="R662" s="77" t="s">
        <v>68</v>
      </c>
      <c r="S662" s="77" t="s">
        <v>4795</v>
      </c>
      <c r="T662" s="77" t="s">
        <v>134</v>
      </c>
      <c r="U662" s="80" t="s">
        <v>4679</v>
      </c>
      <c r="V662" s="77" t="s">
        <v>134</v>
      </c>
      <c r="W662" s="77" t="s">
        <v>134</v>
      </c>
    </row>
    <row r="663" spans="1:23" s="48" customFormat="1" ht="60" x14ac:dyDescent="0.25">
      <c r="A663" s="77">
        <v>13102003</v>
      </c>
      <c r="B663" s="77" t="s">
        <v>14</v>
      </c>
      <c r="C663" s="70">
        <v>379</v>
      </c>
      <c r="D663" s="77" t="s">
        <v>214</v>
      </c>
      <c r="E663" s="77" t="s">
        <v>156</v>
      </c>
      <c r="F663" s="77" t="s">
        <v>1224</v>
      </c>
      <c r="G663" s="77" t="s">
        <v>1426</v>
      </c>
      <c r="H663" s="77" t="s">
        <v>58</v>
      </c>
      <c r="I663" s="78" t="s">
        <v>1427</v>
      </c>
      <c r="J663" s="77" t="s">
        <v>391</v>
      </c>
      <c r="K663" s="77" t="s">
        <v>1227</v>
      </c>
      <c r="L663" s="77" t="s">
        <v>67</v>
      </c>
      <c r="M663" s="111">
        <v>264108</v>
      </c>
      <c r="N663" s="111"/>
      <c r="O663" s="111">
        <v>264108</v>
      </c>
      <c r="P663" s="126">
        <v>1</v>
      </c>
      <c r="Q663" s="111">
        <v>264108</v>
      </c>
      <c r="R663" s="77" t="s">
        <v>68</v>
      </c>
      <c r="S663" s="77" t="s">
        <v>4795</v>
      </c>
      <c r="T663" s="77" t="s">
        <v>134</v>
      </c>
      <c r="U663" s="80" t="s">
        <v>4679</v>
      </c>
      <c r="V663" s="77" t="s">
        <v>134</v>
      </c>
      <c r="W663" s="77" t="s">
        <v>134</v>
      </c>
    </row>
    <row r="664" spans="1:23" s="48" customFormat="1" ht="60" x14ac:dyDescent="0.25">
      <c r="A664" s="77">
        <v>13102003</v>
      </c>
      <c r="B664" s="77" t="s">
        <v>14</v>
      </c>
      <c r="C664" s="70">
        <v>380</v>
      </c>
      <c r="D664" s="77" t="s">
        <v>214</v>
      </c>
      <c r="E664" s="77" t="s">
        <v>156</v>
      </c>
      <c r="F664" s="77" t="s">
        <v>1243</v>
      </c>
      <c r="G664" s="77" t="s">
        <v>1428</v>
      </c>
      <c r="H664" s="77" t="s">
        <v>58</v>
      </c>
      <c r="I664" s="78" t="s">
        <v>1429</v>
      </c>
      <c r="J664" s="77" t="s">
        <v>391</v>
      </c>
      <c r="K664" s="77" t="s">
        <v>1227</v>
      </c>
      <c r="L664" s="77" t="s">
        <v>67</v>
      </c>
      <c r="M664" s="111">
        <v>339421</v>
      </c>
      <c r="N664" s="111"/>
      <c r="O664" s="111">
        <v>339421</v>
      </c>
      <c r="P664" s="126">
        <v>1</v>
      </c>
      <c r="Q664" s="111">
        <v>339421</v>
      </c>
      <c r="R664" s="77" t="s">
        <v>134</v>
      </c>
      <c r="S664" s="77" t="s">
        <v>4795</v>
      </c>
      <c r="T664" s="77" t="s">
        <v>134</v>
      </c>
      <c r="U664" s="80" t="s">
        <v>4679</v>
      </c>
      <c r="V664" s="77" t="s">
        <v>134</v>
      </c>
      <c r="W664" s="77" t="s">
        <v>134</v>
      </c>
    </row>
    <row r="665" spans="1:23" s="48" customFormat="1" ht="60" x14ac:dyDescent="0.25">
      <c r="A665" s="77">
        <v>13102003</v>
      </c>
      <c r="B665" s="77" t="s">
        <v>14</v>
      </c>
      <c r="C665" s="70">
        <v>381</v>
      </c>
      <c r="D665" s="77" t="s">
        <v>214</v>
      </c>
      <c r="E665" s="77" t="s">
        <v>156</v>
      </c>
      <c r="F665" s="77" t="s">
        <v>1224</v>
      </c>
      <c r="G665" s="77" t="s">
        <v>1430</v>
      </c>
      <c r="H665" s="77" t="s">
        <v>58</v>
      </c>
      <c r="I665" s="78" t="s">
        <v>1431</v>
      </c>
      <c r="J665" s="77" t="s">
        <v>391</v>
      </c>
      <c r="K665" s="77" t="s">
        <v>1227</v>
      </c>
      <c r="L665" s="77" t="s">
        <v>67</v>
      </c>
      <c r="M665" s="111">
        <v>240284</v>
      </c>
      <c r="N665" s="111"/>
      <c r="O665" s="111">
        <v>240284</v>
      </c>
      <c r="P665" s="126">
        <v>1</v>
      </c>
      <c r="Q665" s="111">
        <v>240284</v>
      </c>
      <c r="R665" s="77" t="s">
        <v>134</v>
      </c>
      <c r="S665" s="77" t="s">
        <v>4795</v>
      </c>
      <c r="T665" s="77" t="s">
        <v>134</v>
      </c>
      <c r="U665" s="80" t="s">
        <v>4679</v>
      </c>
      <c r="V665" s="77" t="s">
        <v>134</v>
      </c>
      <c r="W665" s="77" t="s">
        <v>134</v>
      </c>
    </row>
    <row r="666" spans="1:23" s="48" customFormat="1" ht="210" x14ac:dyDescent="0.25">
      <c r="A666" s="77">
        <v>13102003</v>
      </c>
      <c r="B666" s="77" t="s">
        <v>14</v>
      </c>
      <c r="C666" s="70">
        <v>382</v>
      </c>
      <c r="D666" s="77" t="s">
        <v>214</v>
      </c>
      <c r="E666" s="77" t="s">
        <v>156</v>
      </c>
      <c r="F666" s="77" t="s">
        <v>1432</v>
      </c>
      <c r="G666" s="77" t="s">
        <v>1433</v>
      </c>
      <c r="H666" s="77" t="s">
        <v>56</v>
      </c>
      <c r="I666" s="78" t="s">
        <v>1434</v>
      </c>
      <c r="J666" s="77" t="s">
        <v>391</v>
      </c>
      <c r="K666" s="77" t="s">
        <v>1227</v>
      </c>
      <c r="L666" s="77" t="s">
        <v>67</v>
      </c>
      <c r="M666" s="111">
        <v>4659160</v>
      </c>
      <c r="N666" s="111"/>
      <c r="O666" s="111">
        <v>4659160</v>
      </c>
      <c r="P666" s="126">
        <v>1</v>
      </c>
      <c r="Q666" s="111">
        <v>4659160</v>
      </c>
      <c r="R666" s="77" t="s">
        <v>68</v>
      </c>
      <c r="S666" s="77" t="s">
        <v>4795</v>
      </c>
      <c r="T666" s="77" t="s">
        <v>134</v>
      </c>
      <c r="U666" s="80" t="s">
        <v>4679</v>
      </c>
      <c r="V666" s="77" t="s">
        <v>68</v>
      </c>
      <c r="W666" s="77" t="s">
        <v>134</v>
      </c>
    </row>
    <row r="667" spans="1:23" s="48" customFormat="1" ht="120" x14ac:dyDescent="0.25">
      <c r="A667" s="77">
        <v>13102003</v>
      </c>
      <c r="B667" s="77" t="s">
        <v>14</v>
      </c>
      <c r="C667" s="70">
        <v>383</v>
      </c>
      <c r="D667" s="77" t="s">
        <v>214</v>
      </c>
      <c r="E667" s="77" t="s">
        <v>156</v>
      </c>
      <c r="F667" s="77" t="s">
        <v>1432</v>
      </c>
      <c r="G667" s="77" t="s">
        <v>1435</v>
      </c>
      <c r="H667" s="77" t="s">
        <v>56</v>
      </c>
      <c r="I667" s="78" t="s">
        <v>720</v>
      </c>
      <c r="J667" s="77" t="s">
        <v>895</v>
      </c>
      <c r="K667" s="77" t="s">
        <v>1227</v>
      </c>
      <c r="L667" s="77" t="s">
        <v>67</v>
      </c>
      <c r="M667" s="111">
        <v>68723</v>
      </c>
      <c r="N667" s="111"/>
      <c r="O667" s="111">
        <v>68723</v>
      </c>
      <c r="P667" s="126">
        <v>1</v>
      </c>
      <c r="Q667" s="111">
        <v>68723</v>
      </c>
      <c r="R667" s="77" t="s">
        <v>68</v>
      </c>
      <c r="S667" s="77" t="s">
        <v>4795</v>
      </c>
      <c r="T667" s="77" t="s">
        <v>134</v>
      </c>
      <c r="U667" s="80" t="s">
        <v>4679</v>
      </c>
      <c r="V667" s="77" t="s">
        <v>134</v>
      </c>
      <c r="W667" s="77" t="s">
        <v>134</v>
      </c>
    </row>
    <row r="668" spans="1:23" s="48" customFormat="1" ht="120" x14ac:dyDescent="0.25">
      <c r="A668" s="77">
        <v>13102003</v>
      </c>
      <c r="B668" s="77" t="s">
        <v>14</v>
      </c>
      <c r="C668" s="70">
        <v>384</v>
      </c>
      <c r="D668" s="77" t="s">
        <v>214</v>
      </c>
      <c r="E668" s="77" t="s">
        <v>156</v>
      </c>
      <c r="F668" s="77" t="s">
        <v>1432</v>
      </c>
      <c r="G668" s="77" t="s">
        <v>1436</v>
      </c>
      <c r="H668" s="77" t="s">
        <v>56</v>
      </c>
      <c r="I668" s="78" t="s">
        <v>1437</v>
      </c>
      <c r="J668" s="77" t="s">
        <v>391</v>
      </c>
      <c r="K668" s="77" t="s">
        <v>1227</v>
      </c>
      <c r="L668" s="77" t="s">
        <v>67</v>
      </c>
      <c r="M668" s="111">
        <v>532314</v>
      </c>
      <c r="N668" s="111"/>
      <c r="O668" s="111">
        <v>532314</v>
      </c>
      <c r="P668" s="126">
        <v>1</v>
      </c>
      <c r="Q668" s="111">
        <v>532314</v>
      </c>
      <c r="R668" s="77" t="s">
        <v>134</v>
      </c>
      <c r="S668" s="77" t="s">
        <v>4795</v>
      </c>
      <c r="T668" s="77" t="s">
        <v>134</v>
      </c>
      <c r="U668" s="80" t="s">
        <v>4679</v>
      </c>
      <c r="V668" s="77" t="s">
        <v>134</v>
      </c>
      <c r="W668" s="77" t="s">
        <v>134</v>
      </c>
    </row>
    <row r="669" spans="1:23" s="48" customFormat="1" ht="60" x14ac:dyDescent="0.25">
      <c r="A669" s="77">
        <v>13102003</v>
      </c>
      <c r="B669" s="77" t="s">
        <v>14</v>
      </c>
      <c r="C669" s="70">
        <v>385</v>
      </c>
      <c r="D669" s="77" t="s">
        <v>214</v>
      </c>
      <c r="E669" s="77" t="s">
        <v>156</v>
      </c>
      <c r="F669" s="77" t="s">
        <v>1224</v>
      </c>
      <c r="G669" s="77" t="s">
        <v>4811</v>
      </c>
      <c r="H669" s="77" t="s">
        <v>4767</v>
      </c>
      <c r="I669" s="78" t="s">
        <v>1438</v>
      </c>
      <c r="J669" s="77" t="s">
        <v>391</v>
      </c>
      <c r="K669" s="77" t="s">
        <v>1227</v>
      </c>
      <c r="L669" s="77" t="s">
        <v>4380</v>
      </c>
      <c r="M669" s="111">
        <v>0</v>
      </c>
      <c r="N669" s="111"/>
      <c r="O669" s="111">
        <v>0</v>
      </c>
      <c r="P669" s="126">
        <v>1</v>
      </c>
      <c r="Q669" s="111">
        <v>0</v>
      </c>
      <c r="R669" s="77" t="s">
        <v>68</v>
      </c>
      <c r="S669" s="77" t="s">
        <v>4797</v>
      </c>
      <c r="T669" s="77" t="s">
        <v>68</v>
      </c>
      <c r="U669" s="80" t="s">
        <v>4812</v>
      </c>
      <c r="V669" s="77" t="s">
        <v>134</v>
      </c>
      <c r="W669" s="77" t="s">
        <v>134</v>
      </c>
    </row>
    <row r="670" spans="1:23" s="48" customFormat="1" ht="75" x14ac:dyDescent="0.25">
      <c r="A670" s="77">
        <v>13102003</v>
      </c>
      <c r="B670" s="77" t="s">
        <v>14</v>
      </c>
      <c r="C670" s="70">
        <v>386</v>
      </c>
      <c r="D670" s="77" t="s">
        <v>214</v>
      </c>
      <c r="E670" s="77" t="s">
        <v>156</v>
      </c>
      <c r="F670" s="77" t="s">
        <v>1439</v>
      </c>
      <c r="G670" s="77" t="s">
        <v>1440</v>
      </c>
      <c r="H670" s="77" t="s">
        <v>59</v>
      </c>
      <c r="I670" s="78" t="s">
        <v>1441</v>
      </c>
      <c r="J670" s="77" t="s">
        <v>391</v>
      </c>
      <c r="K670" s="77" t="s">
        <v>1227</v>
      </c>
      <c r="L670" s="77" t="s">
        <v>67</v>
      </c>
      <c r="M670" s="111">
        <v>426005</v>
      </c>
      <c r="N670" s="111"/>
      <c r="O670" s="111">
        <v>426005</v>
      </c>
      <c r="P670" s="126">
        <v>1</v>
      </c>
      <c r="Q670" s="111">
        <v>426005</v>
      </c>
      <c r="R670" s="77" t="s">
        <v>134</v>
      </c>
      <c r="S670" s="77" t="s">
        <v>4795</v>
      </c>
      <c r="T670" s="77" t="s">
        <v>134</v>
      </c>
      <c r="U670" s="80" t="s">
        <v>4679</v>
      </c>
      <c r="V670" s="77" t="s">
        <v>134</v>
      </c>
      <c r="W670" s="77" t="s">
        <v>134</v>
      </c>
    </row>
    <row r="671" spans="1:23" s="48" customFormat="1" ht="60" x14ac:dyDescent="0.25">
      <c r="A671" s="77">
        <v>13102003</v>
      </c>
      <c r="B671" s="77" t="s">
        <v>14</v>
      </c>
      <c r="C671" s="70">
        <v>387</v>
      </c>
      <c r="D671" s="77" t="s">
        <v>214</v>
      </c>
      <c r="E671" s="77" t="s">
        <v>156</v>
      </c>
      <c r="F671" s="77" t="s">
        <v>1246</v>
      </c>
      <c r="G671" s="77" t="s">
        <v>4813</v>
      </c>
      <c r="H671" s="77" t="s">
        <v>59</v>
      </c>
      <c r="I671" s="78" t="s">
        <v>4814</v>
      </c>
      <c r="J671" s="77" t="s">
        <v>391</v>
      </c>
      <c r="K671" s="77" t="s">
        <v>1227</v>
      </c>
      <c r="L671" s="77" t="s">
        <v>67</v>
      </c>
      <c r="M671" s="111">
        <v>112201</v>
      </c>
      <c r="N671" s="111"/>
      <c r="O671" s="111">
        <v>112201</v>
      </c>
      <c r="P671" s="126">
        <v>1</v>
      </c>
      <c r="Q671" s="111">
        <v>112201</v>
      </c>
      <c r="R671" s="77" t="s">
        <v>134</v>
      </c>
      <c r="S671" s="77" t="s">
        <v>4797</v>
      </c>
      <c r="T671" s="77" t="s">
        <v>134</v>
      </c>
      <c r="U671" s="80" t="s">
        <v>4679</v>
      </c>
      <c r="V671" s="77" t="s">
        <v>134</v>
      </c>
      <c r="W671" s="77" t="s">
        <v>134</v>
      </c>
    </row>
    <row r="672" spans="1:23" s="48" customFormat="1" ht="60" x14ac:dyDescent="0.25">
      <c r="A672" s="77">
        <v>13102003</v>
      </c>
      <c r="B672" s="77" t="s">
        <v>14</v>
      </c>
      <c r="C672" s="70">
        <v>388</v>
      </c>
      <c r="D672" s="77" t="s">
        <v>214</v>
      </c>
      <c r="E672" s="77" t="s">
        <v>156</v>
      </c>
      <c r="F672" s="77" t="s">
        <v>1224</v>
      </c>
      <c r="G672" s="77" t="s">
        <v>1214</v>
      </c>
      <c r="H672" s="77" t="s">
        <v>59</v>
      </c>
      <c r="I672" s="78" t="s">
        <v>1442</v>
      </c>
      <c r="J672" s="77" t="s">
        <v>391</v>
      </c>
      <c r="K672" s="77" t="s">
        <v>1227</v>
      </c>
      <c r="L672" s="77" t="s">
        <v>67</v>
      </c>
      <c r="M672" s="111">
        <v>33558</v>
      </c>
      <c r="N672" s="111"/>
      <c r="O672" s="111">
        <v>33558</v>
      </c>
      <c r="P672" s="126">
        <v>1</v>
      </c>
      <c r="Q672" s="111">
        <v>33558</v>
      </c>
      <c r="R672" s="77" t="s">
        <v>134</v>
      </c>
      <c r="S672" s="77" t="s">
        <v>4795</v>
      </c>
      <c r="T672" s="77" t="s">
        <v>134</v>
      </c>
      <c r="U672" s="80" t="s">
        <v>4679</v>
      </c>
      <c r="V672" s="77" t="s">
        <v>134</v>
      </c>
      <c r="W672" s="77" t="s">
        <v>134</v>
      </c>
    </row>
    <row r="673" spans="1:23" s="48" customFormat="1" ht="60" x14ac:dyDescent="0.25">
      <c r="A673" s="77">
        <v>13102003</v>
      </c>
      <c r="B673" s="77" t="s">
        <v>14</v>
      </c>
      <c r="C673" s="70">
        <v>389</v>
      </c>
      <c r="D673" s="77" t="s">
        <v>214</v>
      </c>
      <c r="E673" s="77" t="s">
        <v>156</v>
      </c>
      <c r="F673" s="77" t="s">
        <v>1224</v>
      </c>
      <c r="G673" s="77" t="s">
        <v>1443</v>
      </c>
      <c r="H673" s="77" t="s">
        <v>59</v>
      </c>
      <c r="I673" s="78" t="s">
        <v>1444</v>
      </c>
      <c r="J673" s="77" t="s">
        <v>391</v>
      </c>
      <c r="K673" s="77" t="s">
        <v>1227</v>
      </c>
      <c r="L673" s="77" t="s">
        <v>67</v>
      </c>
      <c r="M673" s="111">
        <v>156006</v>
      </c>
      <c r="N673" s="111"/>
      <c r="O673" s="111">
        <v>156006</v>
      </c>
      <c r="P673" s="126">
        <v>1</v>
      </c>
      <c r="Q673" s="111">
        <v>156006</v>
      </c>
      <c r="R673" s="77" t="s">
        <v>68</v>
      </c>
      <c r="S673" s="77" t="s">
        <v>4795</v>
      </c>
      <c r="T673" s="77" t="s">
        <v>134</v>
      </c>
      <c r="U673" s="80" t="s">
        <v>4679</v>
      </c>
      <c r="V673" s="77" t="s">
        <v>134</v>
      </c>
      <c r="W673" s="77" t="s">
        <v>134</v>
      </c>
    </row>
    <row r="674" spans="1:23" s="48" customFormat="1" ht="60" x14ac:dyDescent="0.25">
      <c r="A674" s="77">
        <v>13102003</v>
      </c>
      <c r="B674" s="77" t="s">
        <v>14</v>
      </c>
      <c r="C674" s="70">
        <v>390</v>
      </c>
      <c r="D674" s="77" t="s">
        <v>214</v>
      </c>
      <c r="E674" s="77" t="s">
        <v>156</v>
      </c>
      <c r="F674" s="77" t="s">
        <v>1243</v>
      </c>
      <c r="G674" s="77" t="s">
        <v>1445</v>
      </c>
      <c r="H674" s="77" t="s">
        <v>59</v>
      </c>
      <c r="I674" s="78" t="s">
        <v>1446</v>
      </c>
      <c r="J674" s="77" t="s">
        <v>391</v>
      </c>
      <c r="K674" s="77" t="s">
        <v>1227</v>
      </c>
      <c r="L674" s="77" t="s">
        <v>67</v>
      </c>
      <c r="M674" s="111">
        <v>640417</v>
      </c>
      <c r="N674" s="111"/>
      <c r="O674" s="111">
        <v>640417</v>
      </c>
      <c r="P674" s="126">
        <v>1</v>
      </c>
      <c r="Q674" s="111">
        <v>640417</v>
      </c>
      <c r="R674" s="77" t="s">
        <v>68</v>
      </c>
      <c r="S674" s="77" t="s">
        <v>4795</v>
      </c>
      <c r="T674" s="77" t="s">
        <v>134</v>
      </c>
      <c r="U674" s="80" t="s">
        <v>4679</v>
      </c>
      <c r="V674" s="77" t="s">
        <v>134</v>
      </c>
      <c r="W674" s="77" t="s">
        <v>134</v>
      </c>
    </row>
    <row r="675" spans="1:23" s="48" customFormat="1" ht="75" x14ac:dyDescent="0.25">
      <c r="A675" s="77">
        <v>13102003</v>
      </c>
      <c r="B675" s="77" t="s">
        <v>14</v>
      </c>
      <c r="C675" s="70">
        <v>391</v>
      </c>
      <c r="D675" s="77" t="s">
        <v>214</v>
      </c>
      <c r="E675" s="77" t="s">
        <v>156</v>
      </c>
      <c r="F675" s="77" t="s">
        <v>1246</v>
      </c>
      <c r="G675" s="77" t="s">
        <v>1447</v>
      </c>
      <c r="H675" s="77" t="s">
        <v>59</v>
      </c>
      <c r="I675" s="78" t="s">
        <v>1448</v>
      </c>
      <c r="J675" s="77" t="s">
        <v>391</v>
      </c>
      <c r="K675" s="77" t="s">
        <v>1227</v>
      </c>
      <c r="L675" s="77" t="s">
        <v>67</v>
      </c>
      <c r="M675" s="111">
        <v>1561080</v>
      </c>
      <c r="N675" s="111"/>
      <c r="O675" s="111">
        <v>1561080</v>
      </c>
      <c r="P675" s="126">
        <v>1</v>
      </c>
      <c r="Q675" s="111">
        <v>1561080</v>
      </c>
      <c r="R675" s="77" t="s">
        <v>68</v>
      </c>
      <c r="S675" s="77" t="s">
        <v>4797</v>
      </c>
      <c r="T675" s="77" t="s">
        <v>134</v>
      </c>
      <c r="U675" s="80" t="s">
        <v>4679</v>
      </c>
      <c r="V675" s="77" t="s">
        <v>68</v>
      </c>
      <c r="W675" s="77" t="s">
        <v>134</v>
      </c>
    </row>
    <row r="676" spans="1:23" s="48" customFormat="1" ht="75" x14ac:dyDescent="0.25">
      <c r="A676" s="77">
        <v>13102003</v>
      </c>
      <c r="B676" s="77" t="s">
        <v>14</v>
      </c>
      <c r="C676" s="70">
        <v>392</v>
      </c>
      <c r="D676" s="77" t="s">
        <v>214</v>
      </c>
      <c r="E676" s="77" t="s">
        <v>156</v>
      </c>
      <c r="F676" s="77" t="s">
        <v>1240</v>
      </c>
      <c r="G676" s="77" t="s">
        <v>1449</v>
      </c>
      <c r="H676" s="77" t="s">
        <v>59</v>
      </c>
      <c r="I676" s="78" t="s">
        <v>1450</v>
      </c>
      <c r="J676" s="77" t="s">
        <v>391</v>
      </c>
      <c r="K676" s="77" t="s">
        <v>1227</v>
      </c>
      <c r="L676" s="77" t="s">
        <v>67</v>
      </c>
      <c r="M676" s="111">
        <v>480313</v>
      </c>
      <c r="N676" s="111"/>
      <c r="O676" s="111">
        <v>480313</v>
      </c>
      <c r="P676" s="126">
        <v>1</v>
      </c>
      <c r="Q676" s="111">
        <v>480313</v>
      </c>
      <c r="R676" s="77" t="s">
        <v>68</v>
      </c>
      <c r="S676" s="77" t="s">
        <v>4795</v>
      </c>
      <c r="T676" s="77" t="s">
        <v>134</v>
      </c>
      <c r="U676" s="80" t="s">
        <v>4679</v>
      </c>
      <c r="V676" s="77" t="s">
        <v>68</v>
      </c>
      <c r="W676" s="77" t="s">
        <v>134</v>
      </c>
    </row>
    <row r="677" spans="1:23" s="48" customFormat="1" ht="75" x14ac:dyDescent="0.25">
      <c r="A677" s="77">
        <v>13102003</v>
      </c>
      <c r="B677" s="77" t="s">
        <v>14</v>
      </c>
      <c r="C677" s="70">
        <v>393</v>
      </c>
      <c r="D677" s="77" t="s">
        <v>214</v>
      </c>
      <c r="E677" s="77" t="s">
        <v>156</v>
      </c>
      <c r="F677" s="77" t="s">
        <v>1224</v>
      </c>
      <c r="G677" s="77" t="s">
        <v>1451</v>
      </c>
      <c r="H677" s="77" t="s">
        <v>59</v>
      </c>
      <c r="I677" s="78" t="s">
        <v>1452</v>
      </c>
      <c r="J677" s="77" t="s">
        <v>391</v>
      </c>
      <c r="K677" s="77" t="s">
        <v>1227</v>
      </c>
      <c r="L677" s="77" t="s">
        <v>67</v>
      </c>
      <c r="M677" s="111">
        <v>840483</v>
      </c>
      <c r="N677" s="111"/>
      <c r="O677" s="111">
        <v>840483</v>
      </c>
      <c r="P677" s="126">
        <v>1</v>
      </c>
      <c r="Q677" s="111">
        <v>840483</v>
      </c>
      <c r="R677" s="77" t="s">
        <v>134</v>
      </c>
      <c r="S677" s="77" t="s">
        <v>4795</v>
      </c>
      <c r="T677" s="77" t="s">
        <v>68</v>
      </c>
      <c r="U677" s="80" t="s">
        <v>4815</v>
      </c>
      <c r="V677" s="77" t="s">
        <v>68</v>
      </c>
      <c r="W677" s="77" t="s">
        <v>134</v>
      </c>
    </row>
    <row r="678" spans="1:23" s="48" customFormat="1" ht="60" x14ac:dyDescent="0.25">
      <c r="A678" s="77">
        <v>13102003</v>
      </c>
      <c r="B678" s="77" t="s">
        <v>14</v>
      </c>
      <c r="C678" s="70">
        <v>394</v>
      </c>
      <c r="D678" s="77" t="s">
        <v>214</v>
      </c>
      <c r="E678" s="77" t="s">
        <v>156</v>
      </c>
      <c r="F678" s="77" t="s">
        <v>1246</v>
      </c>
      <c r="G678" s="77" t="s">
        <v>1453</v>
      </c>
      <c r="H678" s="77" t="s">
        <v>57</v>
      </c>
      <c r="I678" s="78" t="s">
        <v>1454</v>
      </c>
      <c r="J678" s="77" t="s">
        <v>933</v>
      </c>
      <c r="K678" s="77" t="s">
        <v>1227</v>
      </c>
      <c r="L678" s="77" t="s">
        <v>4380</v>
      </c>
      <c r="M678" s="111">
        <v>0</v>
      </c>
      <c r="N678" s="111"/>
      <c r="O678" s="111">
        <v>0</v>
      </c>
      <c r="P678" s="126">
        <v>1</v>
      </c>
      <c r="Q678" s="111">
        <v>0</v>
      </c>
      <c r="R678" s="77" t="s">
        <v>134</v>
      </c>
      <c r="S678" s="77" t="s">
        <v>4797</v>
      </c>
      <c r="T678" s="77" t="s">
        <v>68</v>
      </c>
      <c r="U678" s="80" t="s">
        <v>4816</v>
      </c>
      <c r="V678" s="77" t="s">
        <v>134</v>
      </c>
      <c r="W678" s="77" t="s">
        <v>134</v>
      </c>
    </row>
    <row r="679" spans="1:23" s="48" customFormat="1" ht="60" x14ac:dyDescent="0.25">
      <c r="A679" s="77">
        <v>13102003</v>
      </c>
      <c r="B679" s="77" t="s">
        <v>14</v>
      </c>
      <c r="C679" s="70">
        <v>395</v>
      </c>
      <c r="D679" s="77" t="s">
        <v>214</v>
      </c>
      <c r="E679" s="77" t="s">
        <v>156</v>
      </c>
      <c r="F679" s="77" t="s">
        <v>1246</v>
      </c>
      <c r="G679" s="77" t="s">
        <v>1455</v>
      </c>
      <c r="H679" s="77" t="s">
        <v>57</v>
      </c>
      <c r="I679" s="78" t="s">
        <v>1456</v>
      </c>
      <c r="J679" s="77" t="s">
        <v>759</v>
      </c>
      <c r="K679" s="77" t="s">
        <v>1227</v>
      </c>
      <c r="L679" s="77" t="s">
        <v>67</v>
      </c>
      <c r="M679" s="111">
        <v>1079517</v>
      </c>
      <c r="N679" s="111"/>
      <c r="O679" s="111">
        <v>1079517</v>
      </c>
      <c r="P679" s="126">
        <v>1</v>
      </c>
      <c r="Q679" s="111">
        <v>1079517</v>
      </c>
      <c r="R679" s="77" t="s">
        <v>134</v>
      </c>
      <c r="S679" s="77" t="s">
        <v>4797</v>
      </c>
      <c r="T679" s="77" t="s">
        <v>134</v>
      </c>
      <c r="U679" s="80" t="s">
        <v>4679</v>
      </c>
      <c r="V679" s="77" t="s">
        <v>134</v>
      </c>
      <c r="W679" s="77" t="s">
        <v>134</v>
      </c>
    </row>
    <row r="680" spans="1:23" s="48" customFormat="1" ht="90" x14ac:dyDescent="0.25">
      <c r="A680" s="77">
        <v>13102003</v>
      </c>
      <c r="B680" s="77" t="s">
        <v>14</v>
      </c>
      <c r="C680" s="70">
        <v>396</v>
      </c>
      <c r="D680" s="77" t="s">
        <v>214</v>
      </c>
      <c r="E680" s="77" t="s">
        <v>156</v>
      </c>
      <c r="F680" s="77" t="s">
        <v>1300</v>
      </c>
      <c r="G680" s="77" t="s">
        <v>1457</v>
      </c>
      <c r="H680" s="77" t="s">
        <v>56</v>
      </c>
      <c r="I680" s="78" t="s">
        <v>720</v>
      </c>
      <c r="J680" s="77" t="s">
        <v>720</v>
      </c>
      <c r="K680" s="77" t="s">
        <v>720</v>
      </c>
      <c r="L680" s="77" t="s">
        <v>67</v>
      </c>
      <c r="M680" s="111">
        <v>68345</v>
      </c>
      <c r="N680" s="111"/>
      <c r="O680" s="111">
        <v>68345</v>
      </c>
      <c r="P680" s="126">
        <v>1</v>
      </c>
      <c r="Q680" s="111">
        <v>68345</v>
      </c>
      <c r="R680" s="77" t="s">
        <v>68</v>
      </c>
      <c r="S680" s="77" t="s">
        <v>4678</v>
      </c>
      <c r="T680" s="77" t="s">
        <v>134</v>
      </c>
      <c r="U680" s="80" t="s">
        <v>4679</v>
      </c>
      <c r="V680" s="77" t="s">
        <v>134</v>
      </c>
      <c r="W680" s="77" t="s">
        <v>134</v>
      </c>
    </row>
    <row r="681" spans="1:23" s="48" customFormat="1" ht="75" x14ac:dyDescent="0.25">
      <c r="A681" s="77">
        <v>13102017</v>
      </c>
      <c r="B681" s="77" t="s">
        <v>14</v>
      </c>
      <c r="C681" s="70">
        <v>397</v>
      </c>
      <c r="D681" s="77" t="s">
        <v>214</v>
      </c>
      <c r="E681" s="77" t="s">
        <v>156</v>
      </c>
      <c r="F681" s="77" t="s">
        <v>1458</v>
      </c>
      <c r="G681" s="77" t="s">
        <v>1459</v>
      </c>
      <c r="H681" s="77" t="s">
        <v>56</v>
      </c>
      <c r="I681" s="78" t="s">
        <v>728</v>
      </c>
      <c r="J681" s="77" t="s">
        <v>1460</v>
      </c>
      <c r="K681" s="77" t="s">
        <v>1461</v>
      </c>
      <c r="L681" s="77" t="s">
        <v>67</v>
      </c>
      <c r="M681" s="111">
        <v>1398896</v>
      </c>
      <c r="N681" s="111"/>
      <c r="O681" s="111">
        <v>1398896</v>
      </c>
      <c r="P681" s="126">
        <v>1</v>
      </c>
      <c r="Q681" s="111">
        <v>1398896</v>
      </c>
      <c r="R681" s="77" t="s">
        <v>134</v>
      </c>
      <c r="S681" s="77" t="s">
        <v>4817</v>
      </c>
      <c r="T681" s="77" t="s">
        <v>134</v>
      </c>
      <c r="U681" s="80" t="s">
        <v>4679</v>
      </c>
      <c r="V681" s="77" t="s">
        <v>134</v>
      </c>
      <c r="W681" s="77" t="s">
        <v>134</v>
      </c>
    </row>
    <row r="682" spans="1:23" s="48" customFormat="1" ht="75" x14ac:dyDescent="0.25">
      <c r="A682" s="77">
        <v>13102017</v>
      </c>
      <c r="B682" s="77" t="s">
        <v>14</v>
      </c>
      <c r="C682" s="70">
        <v>398</v>
      </c>
      <c r="D682" s="77" t="s">
        <v>214</v>
      </c>
      <c r="E682" s="77" t="s">
        <v>156</v>
      </c>
      <c r="F682" s="77" t="s">
        <v>1458</v>
      </c>
      <c r="G682" s="77" t="s">
        <v>1462</v>
      </c>
      <c r="H682" s="77" t="s">
        <v>56</v>
      </c>
      <c r="I682" s="78" t="s">
        <v>4818</v>
      </c>
      <c r="J682" s="77" t="s">
        <v>1460</v>
      </c>
      <c r="K682" s="77" t="s">
        <v>1461</v>
      </c>
      <c r="L682" s="77" t="s">
        <v>73</v>
      </c>
      <c r="M682" s="111">
        <v>162884</v>
      </c>
      <c r="N682" s="111"/>
      <c r="O682" s="111">
        <v>162884</v>
      </c>
      <c r="P682" s="126">
        <v>1</v>
      </c>
      <c r="Q682" s="111">
        <v>162884</v>
      </c>
      <c r="R682" s="77" t="s">
        <v>134</v>
      </c>
      <c r="S682" s="77" t="s">
        <v>4817</v>
      </c>
      <c r="T682" s="77" t="s">
        <v>68</v>
      </c>
      <c r="U682" s="80" t="s">
        <v>4684</v>
      </c>
      <c r="V682" s="77" t="s">
        <v>134</v>
      </c>
      <c r="W682" s="77" t="s">
        <v>134</v>
      </c>
    </row>
    <row r="683" spans="1:23" s="48" customFormat="1" ht="60" x14ac:dyDescent="0.25">
      <c r="A683" s="77">
        <v>13102017</v>
      </c>
      <c r="B683" s="77" t="s">
        <v>14</v>
      </c>
      <c r="C683" s="70">
        <v>399</v>
      </c>
      <c r="D683" s="77" t="s">
        <v>214</v>
      </c>
      <c r="E683" s="77" t="s">
        <v>156</v>
      </c>
      <c r="F683" s="77" t="s">
        <v>1458</v>
      </c>
      <c r="G683" s="77" t="s">
        <v>1463</v>
      </c>
      <c r="H683" s="77" t="s">
        <v>58</v>
      </c>
      <c r="I683" s="78" t="s">
        <v>939</v>
      </c>
      <c r="J683" s="77" t="s">
        <v>1234</v>
      </c>
      <c r="K683" s="77" t="s">
        <v>1461</v>
      </c>
      <c r="L683" s="77" t="s">
        <v>67</v>
      </c>
      <c r="M683" s="111">
        <v>6245345</v>
      </c>
      <c r="N683" s="111"/>
      <c r="O683" s="111">
        <v>6245345</v>
      </c>
      <c r="P683" s="126">
        <v>1</v>
      </c>
      <c r="Q683" s="111">
        <v>6245345</v>
      </c>
      <c r="R683" s="77" t="s">
        <v>134</v>
      </c>
      <c r="S683" s="77" t="s">
        <v>4817</v>
      </c>
      <c r="T683" s="77" t="s">
        <v>134</v>
      </c>
      <c r="U683" s="80" t="s">
        <v>4679</v>
      </c>
      <c r="V683" s="77" t="s">
        <v>134</v>
      </c>
      <c r="W683" s="77" t="s">
        <v>134</v>
      </c>
    </row>
    <row r="684" spans="1:23" s="48" customFormat="1" ht="90" x14ac:dyDescent="0.25">
      <c r="A684" s="77">
        <v>13102017</v>
      </c>
      <c r="B684" s="77" t="s">
        <v>14</v>
      </c>
      <c r="C684" s="70">
        <v>400</v>
      </c>
      <c r="D684" s="77" t="s">
        <v>214</v>
      </c>
      <c r="E684" s="77" t="s">
        <v>156</v>
      </c>
      <c r="F684" s="77" t="s">
        <v>1458</v>
      </c>
      <c r="G684" s="77" t="s">
        <v>1464</v>
      </c>
      <c r="H684" s="77" t="s">
        <v>58</v>
      </c>
      <c r="I684" s="78" t="s">
        <v>1138</v>
      </c>
      <c r="J684" s="77" t="s">
        <v>1138</v>
      </c>
      <c r="K684" s="77" t="s">
        <v>1461</v>
      </c>
      <c r="L684" s="77" t="s">
        <v>67</v>
      </c>
      <c r="M684" s="111">
        <v>2016032</v>
      </c>
      <c r="N684" s="111"/>
      <c r="O684" s="111">
        <v>2016032</v>
      </c>
      <c r="P684" s="126">
        <v>1</v>
      </c>
      <c r="Q684" s="111">
        <v>2016032</v>
      </c>
      <c r="R684" s="77" t="s">
        <v>68</v>
      </c>
      <c r="S684" s="77" t="s">
        <v>4724</v>
      </c>
      <c r="T684" s="77" t="s">
        <v>134</v>
      </c>
      <c r="U684" s="80" t="s">
        <v>4679</v>
      </c>
      <c r="V684" s="77" t="s">
        <v>134</v>
      </c>
      <c r="W684" s="77" t="s">
        <v>134</v>
      </c>
    </row>
    <row r="685" spans="1:23" s="48" customFormat="1" ht="135" x14ac:dyDescent="0.25">
      <c r="A685" s="77">
        <v>13102017</v>
      </c>
      <c r="B685" s="77" t="s">
        <v>14</v>
      </c>
      <c r="C685" s="70">
        <v>401</v>
      </c>
      <c r="D685" s="77" t="s">
        <v>214</v>
      </c>
      <c r="E685" s="77" t="s">
        <v>156</v>
      </c>
      <c r="F685" s="77" t="s">
        <v>1458</v>
      </c>
      <c r="G685" s="77" t="s">
        <v>1465</v>
      </c>
      <c r="H685" s="77" t="s">
        <v>58</v>
      </c>
      <c r="I685" s="78" t="s">
        <v>1466</v>
      </c>
      <c r="J685" s="77" t="s">
        <v>1467</v>
      </c>
      <c r="K685" s="77" t="s">
        <v>1461</v>
      </c>
      <c r="L685" s="77" t="s">
        <v>67</v>
      </c>
      <c r="M685" s="111">
        <v>3102179</v>
      </c>
      <c r="N685" s="111"/>
      <c r="O685" s="111">
        <v>3102179</v>
      </c>
      <c r="P685" s="126">
        <v>1</v>
      </c>
      <c r="Q685" s="111">
        <v>3102179</v>
      </c>
      <c r="R685" s="77" t="s">
        <v>134</v>
      </c>
      <c r="S685" s="77" t="s">
        <v>4817</v>
      </c>
      <c r="T685" s="77" t="s">
        <v>134</v>
      </c>
      <c r="U685" s="80" t="s">
        <v>4679</v>
      </c>
      <c r="V685" s="77" t="s">
        <v>134</v>
      </c>
      <c r="W685" s="77" t="s">
        <v>134</v>
      </c>
    </row>
    <row r="686" spans="1:23" s="48" customFormat="1" ht="409.5" x14ac:dyDescent="0.25">
      <c r="A686" s="77">
        <v>13102017</v>
      </c>
      <c r="B686" s="77" t="s">
        <v>14</v>
      </c>
      <c r="C686" s="70">
        <v>402</v>
      </c>
      <c r="D686" s="77" t="s">
        <v>214</v>
      </c>
      <c r="E686" s="77" t="s">
        <v>156</v>
      </c>
      <c r="F686" s="77" t="s">
        <v>1458</v>
      </c>
      <c r="G686" s="77" t="s">
        <v>1468</v>
      </c>
      <c r="H686" s="77" t="s">
        <v>57</v>
      </c>
      <c r="I686" s="78" t="s">
        <v>1469</v>
      </c>
      <c r="J686" s="77" t="s">
        <v>1470</v>
      </c>
      <c r="K686" s="77" t="s">
        <v>1461</v>
      </c>
      <c r="L686" s="77" t="s">
        <v>67</v>
      </c>
      <c r="M686" s="111">
        <v>467381</v>
      </c>
      <c r="N686" s="111">
        <v>1917137</v>
      </c>
      <c r="O686" s="111">
        <v>0</v>
      </c>
      <c r="P686" s="126">
        <v>1</v>
      </c>
      <c r="Q686" s="111">
        <v>0</v>
      </c>
      <c r="R686" s="77" t="s">
        <v>134</v>
      </c>
      <c r="S686" s="77" t="s">
        <v>4817</v>
      </c>
      <c r="T686" s="77" t="s">
        <v>134</v>
      </c>
      <c r="U686" s="80" t="s">
        <v>4679</v>
      </c>
      <c r="V686" s="77" t="s">
        <v>134</v>
      </c>
      <c r="W686" s="77" t="s">
        <v>134</v>
      </c>
    </row>
    <row r="687" spans="1:23" s="48" customFormat="1" ht="75" x14ac:dyDescent="0.25">
      <c r="A687" s="77">
        <v>13102017</v>
      </c>
      <c r="B687" s="77" t="s">
        <v>14</v>
      </c>
      <c r="C687" s="70">
        <v>403</v>
      </c>
      <c r="D687" s="77" t="s">
        <v>214</v>
      </c>
      <c r="E687" s="77" t="s">
        <v>156</v>
      </c>
      <c r="F687" s="77" t="s">
        <v>1458</v>
      </c>
      <c r="G687" s="77" t="s">
        <v>1471</v>
      </c>
      <c r="H687" s="77" t="s">
        <v>56</v>
      </c>
      <c r="I687" s="78" t="s">
        <v>728</v>
      </c>
      <c r="J687" s="77" t="s">
        <v>1460</v>
      </c>
      <c r="K687" s="77" t="s">
        <v>1461</v>
      </c>
      <c r="L687" s="77" t="s">
        <v>67</v>
      </c>
      <c r="M687" s="111">
        <v>57666</v>
      </c>
      <c r="N687" s="111"/>
      <c r="O687" s="111">
        <v>57666</v>
      </c>
      <c r="P687" s="126">
        <v>1</v>
      </c>
      <c r="Q687" s="111">
        <v>57666</v>
      </c>
      <c r="R687" s="77" t="s">
        <v>134</v>
      </c>
      <c r="S687" s="77" t="s">
        <v>4817</v>
      </c>
      <c r="T687" s="77" t="s">
        <v>68</v>
      </c>
      <c r="U687" s="80" t="s">
        <v>4684</v>
      </c>
      <c r="V687" s="77" t="s">
        <v>134</v>
      </c>
      <c r="W687" s="77" t="s">
        <v>134</v>
      </c>
    </row>
    <row r="688" spans="1:23" s="48" customFormat="1" ht="90" x14ac:dyDescent="0.25">
      <c r="A688" s="77">
        <v>13102017</v>
      </c>
      <c r="B688" s="77" t="s">
        <v>14</v>
      </c>
      <c r="C688" s="70">
        <v>404</v>
      </c>
      <c r="D688" s="77" t="s">
        <v>214</v>
      </c>
      <c r="E688" s="77" t="s">
        <v>156</v>
      </c>
      <c r="F688" s="77" t="s">
        <v>1472</v>
      </c>
      <c r="G688" s="77" t="s">
        <v>1473</v>
      </c>
      <c r="H688" s="77" t="s">
        <v>4739</v>
      </c>
      <c r="I688" s="78" t="s">
        <v>1474</v>
      </c>
      <c r="J688" s="77" t="s">
        <v>954</v>
      </c>
      <c r="K688" s="77" t="s">
        <v>1461</v>
      </c>
      <c r="L688" s="77" t="s">
        <v>4380</v>
      </c>
      <c r="M688" s="111">
        <v>0</v>
      </c>
      <c r="N688" s="111"/>
      <c r="O688" s="111">
        <v>0</v>
      </c>
      <c r="P688" s="126">
        <v>1</v>
      </c>
      <c r="Q688" s="111">
        <v>0</v>
      </c>
      <c r="R688" s="77" t="s">
        <v>68</v>
      </c>
      <c r="S688" s="77" t="s">
        <v>4724</v>
      </c>
      <c r="T688" s="77" t="s">
        <v>68</v>
      </c>
      <c r="U688" s="80" t="s">
        <v>4819</v>
      </c>
      <c r="V688" s="77" t="s">
        <v>134</v>
      </c>
      <c r="W688" s="77" t="s">
        <v>134</v>
      </c>
    </row>
    <row r="689" spans="1:23" s="48" customFormat="1" ht="105" x14ac:dyDescent="0.25">
      <c r="A689" s="77">
        <v>13102017</v>
      </c>
      <c r="B689" s="77" t="s">
        <v>14</v>
      </c>
      <c r="C689" s="70">
        <v>405</v>
      </c>
      <c r="D689" s="77" t="s">
        <v>214</v>
      </c>
      <c r="E689" s="77" t="s">
        <v>156</v>
      </c>
      <c r="F689" s="77" t="s">
        <v>1458</v>
      </c>
      <c r="G689" s="77" t="s">
        <v>1475</v>
      </c>
      <c r="H689" s="77" t="s">
        <v>57</v>
      </c>
      <c r="I689" s="78" t="s">
        <v>1476</v>
      </c>
      <c r="J689" s="77" t="s">
        <v>1477</v>
      </c>
      <c r="K689" s="77" t="s">
        <v>1461</v>
      </c>
      <c r="L689" s="77" t="s">
        <v>825</v>
      </c>
      <c r="M689" s="111">
        <v>1231906</v>
      </c>
      <c r="N689" s="111"/>
      <c r="O689" s="111">
        <v>1231906</v>
      </c>
      <c r="P689" s="126">
        <v>1</v>
      </c>
      <c r="Q689" s="111">
        <v>1231906</v>
      </c>
      <c r="R689" s="77" t="s">
        <v>134</v>
      </c>
      <c r="S689" s="77" t="s">
        <v>4817</v>
      </c>
      <c r="T689" s="77" t="s">
        <v>134</v>
      </c>
      <c r="U689" s="80" t="s">
        <v>4679</v>
      </c>
      <c r="V689" s="77" t="s">
        <v>134</v>
      </c>
      <c r="W689" s="77" t="s">
        <v>134</v>
      </c>
    </row>
    <row r="690" spans="1:23" s="48" customFormat="1" ht="75" x14ac:dyDescent="0.25">
      <c r="A690" s="77">
        <v>13102017</v>
      </c>
      <c r="B690" s="77" t="s">
        <v>14</v>
      </c>
      <c r="C690" s="70">
        <v>406</v>
      </c>
      <c r="D690" s="77" t="s">
        <v>214</v>
      </c>
      <c r="E690" s="77" t="s">
        <v>156</v>
      </c>
      <c r="F690" s="77" t="s">
        <v>1458</v>
      </c>
      <c r="G690" s="77" t="s">
        <v>1478</v>
      </c>
      <c r="H690" s="77" t="s">
        <v>57</v>
      </c>
      <c r="I690" s="78" t="s">
        <v>4818</v>
      </c>
      <c r="J690" s="77" t="s">
        <v>1479</v>
      </c>
      <c r="K690" s="77" t="s">
        <v>1461</v>
      </c>
      <c r="L690" s="77" t="s">
        <v>73</v>
      </c>
      <c r="M690" s="111">
        <v>470914</v>
      </c>
      <c r="N690" s="111"/>
      <c r="O690" s="111">
        <v>470914</v>
      </c>
      <c r="P690" s="126">
        <v>1</v>
      </c>
      <c r="Q690" s="111">
        <v>470914</v>
      </c>
      <c r="R690" s="77" t="s">
        <v>134</v>
      </c>
      <c r="S690" s="77" t="s">
        <v>4817</v>
      </c>
      <c r="T690" s="77" t="s">
        <v>68</v>
      </c>
      <c r="U690" s="80" t="s">
        <v>4684</v>
      </c>
      <c r="V690" s="77" t="s">
        <v>134</v>
      </c>
      <c r="W690" s="77" t="s">
        <v>134</v>
      </c>
    </row>
    <row r="691" spans="1:23" s="48" customFormat="1" ht="60" x14ac:dyDescent="0.25">
      <c r="A691" s="77">
        <v>13102017</v>
      </c>
      <c r="B691" s="77" t="s">
        <v>14</v>
      </c>
      <c r="C691" s="70">
        <v>407</v>
      </c>
      <c r="D691" s="77" t="s">
        <v>214</v>
      </c>
      <c r="E691" s="77" t="s">
        <v>156</v>
      </c>
      <c r="F691" s="77" t="s">
        <v>1458</v>
      </c>
      <c r="G691" s="77" t="s">
        <v>1480</v>
      </c>
      <c r="H691" s="77" t="s">
        <v>58</v>
      </c>
      <c r="I691" s="78" t="s">
        <v>1481</v>
      </c>
      <c r="J691" s="77" t="s">
        <v>391</v>
      </c>
      <c r="K691" s="77" t="s">
        <v>1461</v>
      </c>
      <c r="L691" s="77" t="s">
        <v>4380</v>
      </c>
      <c r="M691" s="111">
        <v>0</v>
      </c>
      <c r="N691" s="111"/>
      <c r="O691" s="111">
        <v>0</v>
      </c>
      <c r="P691" s="126">
        <v>1</v>
      </c>
      <c r="Q691" s="111">
        <v>0</v>
      </c>
      <c r="R691" s="77" t="s">
        <v>134</v>
      </c>
      <c r="S691" s="77" t="s">
        <v>4817</v>
      </c>
      <c r="T691" s="77" t="s">
        <v>68</v>
      </c>
      <c r="U691" s="80" t="s">
        <v>4726</v>
      </c>
      <c r="V691" s="77" t="s">
        <v>134</v>
      </c>
      <c r="W691" s="77" t="s">
        <v>134</v>
      </c>
    </row>
    <row r="692" spans="1:23" s="48" customFormat="1" ht="60" x14ac:dyDescent="0.25">
      <c r="A692" s="77">
        <v>13102017</v>
      </c>
      <c r="B692" s="77" t="s">
        <v>14</v>
      </c>
      <c r="C692" s="70">
        <v>408</v>
      </c>
      <c r="D692" s="77" t="s">
        <v>214</v>
      </c>
      <c r="E692" s="77" t="s">
        <v>156</v>
      </c>
      <c r="F692" s="77" t="s">
        <v>1458</v>
      </c>
      <c r="G692" s="77" t="s">
        <v>1482</v>
      </c>
      <c r="H692" s="77" t="s">
        <v>58</v>
      </c>
      <c r="I692" s="78" t="s">
        <v>1483</v>
      </c>
      <c r="J692" s="77" t="s">
        <v>391</v>
      </c>
      <c r="K692" s="77" t="s">
        <v>1461</v>
      </c>
      <c r="L692" s="77" t="s">
        <v>73</v>
      </c>
      <c r="M692" s="111">
        <v>65066</v>
      </c>
      <c r="N692" s="111"/>
      <c r="O692" s="111">
        <v>65066</v>
      </c>
      <c r="P692" s="126">
        <v>1</v>
      </c>
      <c r="Q692" s="111">
        <v>65066</v>
      </c>
      <c r="R692" s="77" t="s">
        <v>134</v>
      </c>
      <c r="S692" s="77" t="s">
        <v>4817</v>
      </c>
      <c r="T692" s="77" t="s">
        <v>134</v>
      </c>
      <c r="U692" s="80" t="s">
        <v>4679</v>
      </c>
      <c r="V692" s="77" t="s">
        <v>134</v>
      </c>
      <c r="W692" s="77" t="s">
        <v>134</v>
      </c>
    </row>
    <row r="693" spans="1:23" s="48" customFormat="1" ht="60" x14ac:dyDescent="0.25">
      <c r="A693" s="77">
        <v>13102017</v>
      </c>
      <c r="B693" s="77" t="s">
        <v>14</v>
      </c>
      <c r="C693" s="70">
        <v>409</v>
      </c>
      <c r="D693" s="77" t="s">
        <v>214</v>
      </c>
      <c r="E693" s="77" t="s">
        <v>156</v>
      </c>
      <c r="F693" s="77" t="s">
        <v>1458</v>
      </c>
      <c r="G693" s="77" t="s">
        <v>1484</v>
      </c>
      <c r="H693" s="77" t="s">
        <v>58</v>
      </c>
      <c r="I693" s="78" t="s">
        <v>1485</v>
      </c>
      <c r="J693" s="77" t="s">
        <v>391</v>
      </c>
      <c r="K693" s="77" t="s">
        <v>1461</v>
      </c>
      <c r="L693" s="77" t="s">
        <v>73</v>
      </c>
      <c r="M693" s="111">
        <v>45598</v>
      </c>
      <c r="N693" s="111"/>
      <c r="O693" s="111">
        <v>45598</v>
      </c>
      <c r="P693" s="126">
        <v>1</v>
      </c>
      <c r="Q693" s="111">
        <v>45598</v>
      </c>
      <c r="R693" s="77" t="s">
        <v>134</v>
      </c>
      <c r="S693" s="77" t="s">
        <v>4817</v>
      </c>
      <c r="T693" s="77" t="s">
        <v>134</v>
      </c>
      <c r="U693" s="80" t="s">
        <v>4679</v>
      </c>
      <c r="V693" s="77" t="s">
        <v>134</v>
      </c>
      <c r="W693" s="77" t="s">
        <v>134</v>
      </c>
    </row>
    <row r="694" spans="1:23" s="48" customFormat="1" ht="60" x14ac:dyDescent="0.25">
      <c r="A694" s="77">
        <v>13102017</v>
      </c>
      <c r="B694" s="77" t="s">
        <v>14</v>
      </c>
      <c r="C694" s="70">
        <v>410</v>
      </c>
      <c r="D694" s="77" t="s">
        <v>214</v>
      </c>
      <c r="E694" s="77" t="s">
        <v>156</v>
      </c>
      <c r="F694" s="77" t="s">
        <v>1458</v>
      </c>
      <c r="G694" s="77" t="s">
        <v>1486</v>
      </c>
      <c r="H694" s="77" t="s">
        <v>58</v>
      </c>
      <c r="I694" s="78" t="s">
        <v>1487</v>
      </c>
      <c r="J694" s="77" t="s">
        <v>391</v>
      </c>
      <c r="K694" s="77" t="s">
        <v>1461</v>
      </c>
      <c r="L694" s="77" t="s">
        <v>73</v>
      </c>
      <c r="M694" s="111">
        <v>1938157</v>
      </c>
      <c r="N694" s="111"/>
      <c r="O694" s="111">
        <v>1938157</v>
      </c>
      <c r="P694" s="126">
        <v>1</v>
      </c>
      <c r="Q694" s="111">
        <v>1938157</v>
      </c>
      <c r="R694" s="77" t="s">
        <v>134</v>
      </c>
      <c r="S694" s="77" t="s">
        <v>4817</v>
      </c>
      <c r="T694" s="77" t="s">
        <v>134</v>
      </c>
      <c r="U694" s="80" t="s">
        <v>4679</v>
      </c>
      <c r="V694" s="77" t="s">
        <v>134</v>
      </c>
      <c r="W694" s="77" t="s">
        <v>134</v>
      </c>
    </row>
    <row r="695" spans="1:23" s="48" customFormat="1" ht="60" x14ac:dyDescent="0.25">
      <c r="A695" s="77">
        <v>13102017</v>
      </c>
      <c r="B695" s="77" t="s">
        <v>14</v>
      </c>
      <c r="C695" s="70">
        <v>411</v>
      </c>
      <c r="D695" s="77" t="s">
        <v>214</v>
      </c>
      <c r="E695" s="77" t="s">
        <v>156</v>
      </c>
      <c r="F695" s="77" t="s">
        <v>1488</v>
      </c>
      <c r="G695" s="77" t="s">
        <v>1489</v>
      </c>
      <c r="H695" s="77" t="s">
        <v>58</v>
      </c>
      <c r="I695" s="78" t="s">
        <v>1490</v>
      </c>
      <c r="J695" s="77" t="s">
        <v>391</v>
      </c>
      <c r="K695" s="77" t="s">
        <v>1461</v>
      </c>
      <c r="L695" s="77" t="s">
        <v>73</v>
      </c>
      <c r="M695" s="111">
        <v>119630</v>
      </c>
      <c r="N695" s="111"/>
      <c r="O695" s="111">
        <v>119630</v>
      </c>
      <c r="P695" s="126">
        <v>1</v>
      </c>
      <c r="Q695" s="111">
        <v>119630</v>
      </c>
      <c r="R695" s="77" t="s">
        <v>134</v>
      </c>
      <c r="S695" s="77" t="s">
        <v>4817</v>
      </c>
      <c r="T695" s="77" t="s">
        <v>134</v>
      </c>
      <c r="U695" s="80" t="s">
        <v>4679</v>
      </c>
      <c r="V695" s="77" t="s">
        <v>134</v>
      </c>
      <c r="W695" s="77" t="s">
        <v>134</v>
      </c>
    </row>
    <row r="696" spans="1:23" s="48" customFormat="1" ht="60" x14ac:dyDescent="0.25">
      <c r="A696" s="77">
        <v>13102017</v>
      </c>
      <c r="B696" s="77" t="s">
        <v>14</v>
      </c>
      <c r="C696" s="70">
        <v>412</v>
      </c>
      <c r="D696" s="77" t="s">
        <v>214</v>
      </c>
      <c r="E696" s="77" t="s">
        <v>156</v>
      </c>
      <c r="F696" s="77" t="s">
        <v>1458</v>
      </c>
      <c r="G696" s="77" t="s">
        <v>1491</v>
      </c>
      <c r="H696" s="77" t="s">
        <v>56</v>
      </c>
      <c r="I696" s="78" t="s">
        <v>1492</v>
      </c>
      <c r="J696" s="77" t="s">
        <v>963</v>
      </c>
      <c r="K696" s="77" t="s">
        <v>1461</v>
      </c>
      <c r="L696" s="77" t="s">
        <v>73</v>
      </c>
      <c r="M696" s="111">
        <v>86584</v>
      </c>
      <c r="N696" s="111"/>
      <c r="O696" s="111">
        <v>86584</v>
      </c>
      <c r="P696" s="126">
        <v>1</v>
      </c>
      <c r="Q696" s="111">
        <v>86584</v>
      </c>
      <c r="R696" s="77" t="s">
        <v>134</v>
      </c>
      <c r="S696" s="77" t="s">
        <v>4817</v>
      </c>
      <c r="T696" s="77" t="s">
        <v>134</v>
      </c>
      <c r="U696" s="80" t="s">
        <v>4679</v>
      </c>
      <c r="V696" s="77" t="s">
        <v>134</v>
      </c>
      <c r="W696" s="77" t="s">
        <v>134</v>
      </c>
    </row>
    <row r="697" spans="1:23" s="48" customFormat="1" ht="60" x14ac:dyDescent="0.25">
      <c r="A697" s="77">
        <v>13102017</v>
      </c>
      <c r="B697" s="77" t="s">
        <v>14</v>
      </c>
      <c r="C697" s="70">
        <v>413</v>
      </c>
      <c r="D697" s="77" t="s">
        <v>214</v>
      </c>
      <c r="E697" s="77" t="s">
        <v>156</v>
      </c>
      <c r="F697" s="77" t="s">
        <v>1458</v>
      </c>
      <c r="G697" s="77" t="s">
        <v>1493</v>
      </c>
      <c r="H697" s="77" t="s">
        <v>56</v>
      </c>
      <c r="I697" s="78" t="s">
        <v>1494</v>
      </c>
      <c r="J697" s="77" t="s">
        <v>1156</v>
      </c>
      <c r="K697" s="77" t="s">
        <v>1461</v>
      </c>
      <c r="L697" s="77" t="s">
        <v>73</v>
      </c>
      <c r="M697" s="111">
        <v>78387</v>
      </c>
      <c r="N697" s="111"/>
      <c r="O697" s="111">
        <v>78387</v>
      </c>
      <c r="P697" s="126">
        <v>1</v>
      </c>
      <c r="Q697" s="111">
        <v>78387</v>
      </c>
      <c r="R697" s="77" t="s">
        <v>68</v>
      </c>
      <c r="S697" s="77" t="s">
        <v>4817</v>
      </c>
      <c r="T697" s="77" t="s">
        <v>134</v>
      </c>
      <c r="U697" s="80" t="s">
        <v>4679</v>
      </c>
      <c r="V697" s="77" t="s">
        <v>134</v>
      </c>
      <c r="W697" s="77" t="s">
        <v>134</v>
      </c>
    </row>
    <row r="698" spans="1:23" s="48" customFormat="1" ht="105" x14ac:dyDescent="0.25">
      <c r="A698" s="77">
        <v>13102017</v>
      </c>
      <c r="B698" s="77" t="s">
        <v>14</v>
      </c>
      <c r="C698" s="70">
        <v>414</v>
      </c>
      <c r="D698" s="77" t="s">
        <v>214</v>
      </c>
      <c r="E698" s="77" t="s">
        <v>156</v>
      </c>
      <c r="F698" s="77" t="s">
        <v>1458</v>
      </c>
      <c r="G698" s="77" t="s">
        <v>1495</v>
      </c>
      <c r="H698" s="77" t="s">
        <v>57</v>
      </c>
      <c r="I698" s="78" t="s">
        <v>728</v>
      </c>
      <c r="J698" s="77" t="s">
        <v>1496</v>
      </c>
      <c r="K698" s="77" t="s">
        <v>1461</v>
      </c>
      <c r="L698" s="77" t="s">
        <v>67</v>
      </c>
      <c r="M698" s="111">
        <v>7332773</v>
      </c>
      <c r="N698" s="111"/>
      <c r="O698" s="111">
        <v>7332773</v>
      </c>
      <c r="P698" s="126">
        <v>1</v>
      </c>
      <c r="Q698" s="111">
        <v>7332773</v>
      </c>
      <c r="R698" s="77" t="s">
        <v>134</v>
      </c>
      <c r="S698" s="77" t="s">
        <v>4817</v>
      </c>
      <c r="T698" s="77" t="s">
        <v>134</v>
      </c>
      <c r="U698" s="80" t="s">
        <v>4679</v>
      </c>
      <c r="V698" s="77" t="s">
        <v>134</v>
      </c>
      <c r="W698" s="77" t="s">
        <v>134</v>
      </c>
    </row>
    <row r="699" spans="1:23" s="48" customFormat="1" ht="60" x14ac:dyDescent="0.25">
      <c r="A699" s="77">
        <v>13102017</v>
      </c>
      <c r="B699" s="77" t="s">
        <v>14</v>
      </c>
      <c r="C699" s="70">
        <v>415</v>
      </c>
      <c r="D699" s="77" t="s">
        <v>214</v>
      </c>
      <c r="E699" s="77" t="s">
        <v>156</v>
      </c>
      <c r="F699" s="77" t="s">
        <v>1458</v>
      </c>
      <c r="G699" s="77" t="s">
        <v>1497</v>
      </c>
      <c r="H699" s="77" t="s">
        <v>57</v>
      </c>
      <c r="I699" s="78" t="s">
        <v>720</v>
      </c>
      <c r="J699" s="77" t="s">
        <v>770</v>
      </c>
      <c r="K699" s="77" t="s">
        <v>1461</v>
      </c>
      <c r="L699" s="77" t="s">
        <v>67</v>
      </c>
      <c r="M699" s="111">
        <v>1350901</v>
      </c>
      <c r="N699" s="111"/>
      <c r="O699" s="111">
        <v>1350901</v>
      </c>
      <c r="P699" s="126">
        <v>1</v>
      </c>
      <c r="Q699" s="111">
        <v>1350901</v>
      </c>
      <c r="R699" s="77" t="s">
        <v>68</v>
      </c>
      <c r="S699" s="77" t="s">
        <v>4817</v>
      </c>
      <c r="T699" s="77" t="s">
        <v>134</v>
      </c>
      <c r="U699" s="80" t="s">
        <v>4679</v>
      </c>
      <c r="V699" s="77" t="s">
        <v>134</v>
      </c>
      <c r="W699" s="77" t="s">
        <v>134</v>
      </c>
    </row>
    <row r="700" spans="1:23" s="48" customFormat="1" ht="60" x14ac:dyDescent="0.25">
      <c r="A700" s="77">
        <v>13102017</v>
      </c>
      <c r="B700" s="77" t="s">
        <v>14</v>
      </c>
      <c r="C700" s="70">
        <v>416</v>
      </c>
      <c r="D700" s="77" t="s">
        <v>214</v>
      </c>
      <c r="E700" s="77" t="s">
        <v>156</v>
      </c>
      <c r="F700" s="77" t="s">
        <v>1458</v>
      </c>
      <c r="G700" s="77" t="s">
        <v>1498</v>
      </c>
      <c r="H700" s="77" t="s">
        <v>4739</v>
      </c>
      <c r="I700" s="78" t="s">
        <v>1499</v>
      </c>
      <c r="J700" s="77" t="s">
        <v>391</v>
      </c>
      <c r="K700" s="77" t="s">
        <v>1461</v>
      </c>
      <c r="L700" s="77" t="s">
        <v>4380</v>
      </c>
      <c r="M700" s="111">
        <v>0</v>
      </c>
      <c r="N700" s="111"/>
      <c r="O700" s="111">
        <v>0</v>
      </c>
      <c r="P700" s="126">
        <v>1</v>
      </c>
      <c r="Q700" s="111">
        <v>0</v>
      </c>
      <c r="R700" s="77" t="s">
        <v>134</v>
      </c>
      <c r="S700" s="77" t="s">
        <v>4817</v>
      </c>
      <c r="T700" s="77" t="s">
        <v>68</v>
      </c>
      <c r="U700" s="80" t="s">
        <v>4820</v>
      </c>
      <c r="V700" s="77" t="s">
        <v>134</v>
      </c>
      <c r="W700" s="77" t="s">
        <v>134</v>
      </c>
    </row>
    <row r="701" spans="1:23" s="48" customFormat="1" ht="60" x14ac:dyDescent="0.25">
      <c r="A701" s="77">
        <v>13102017</v>
      </c>
      <c r="B701" s="77" t="s">
        <v>14</v>
      </c>
      <c r="C701" s="70">
        <v>417</v>
      </c>
      <c r="D701" s="77" t="s">
        <v>214</v>
      </c>
      <c r="E701" s="77" t="s">
        <v>156</v>
      </c>
      <c r="F701" s="77" t="s">
        <v>1458</v>
      </c>
      <c r="G701" s="77" t="s">
        <v>970</v>
      </c>
      <c r="H701" s="77" t="s">
        <v>56</v>
      </c>
      <c r="I701" s="78" t="s">
        <v>1500</v>
      </c>
      <c r="J701" s="77" t="s">
        <v>391</v>
      </c>
      <c r="K701" s="77" t="s">
        <v>1461</v>
      </c>
      <c r="L701" s="77" t="s">
        <v>73</v>
      </c>
      <c r="M701" s="111">
        <v>880701</v>
      </c>
      <c r="N701" s="111"/>
      <c r="O701" s="111">
        <v>880701</v>
      </c>
      <c r="P701" s="126">
        <v>1</v>
      </c>
      <c r="Q701" s="111">
        <v>880701</v>
      </c>
      <c r="R701" s="77" t="s">
        <v>134</v>
      </c>
      <c r="S701" s="77" t="s">
        <v>4817</v>
      </c>
      <c r="T701" s="77" t="s">
        <v>134</v>
      </c>
      <c r="U701" s="80" t="s">
        <v>4679</v>
      </c>
      <c r="V701" s="77" t="s">
        <v>134</v>
      </c>
      <c r="W701" s="77" t="s">
        <v>134</v>
      </c>
    </row>
    <row r="702" spans="1:23" s="48" customFormat="1" ht="60" x14ac:dyDescent="0.25">
      <c r="A702" s="77">
        <v>13102017</v>
      </c>
      <c r="B702" s="77" t="s">
        <v>14</v>
      </c>
      <c r="C702" s="70">
        <v>418</v>
      </c>
      <c r="D702" s="77" t="s">
        <v>214</v>
      </c>
      <c r="E702" s="77" t="s">
        <v>156</v>
      </c>
      <c r="F702" s="77" t="s">
        <v>1458</v>
      </c>
      <c r="G702" s="77" t="s">
        <v>4821</v>
      </c>
      <c r="H702" s="77" t="s">
        <v>56</v>
      </c>
      <c r="I702" s="78" t="s">
        <v>1501</v>
      </c>
      <c r="J702" s="77" t="s">
        <v>391</v>
      </c>
      <c r="K702" s="77" t="s">
        <v>1461</v>
      </c>
      <c r="L702" s="77" t="s">
        <v>67</v>
      </c>
      <c r="M702" s="111">
        <v>1040805</v>
      </c>
      <c r="N702" s="111"/>
      <c r="O702" s="111">
        <v>1040805</v>
      </c>
      <c r="P702" s="126">
        <v>1</v>
      </c>
      <c r="Q702" s="111">
        <v>1040805</v>
      </c>
      <c r="R702" s="77" t="s">
        <v>134</v>
      </c>
      <c r="S702" s="77" t="s">
        <v>4817</v>
      </c>
      <c r="T702" s="77" t="s">
        <v>134</v>
      </c>
      <c r="U702" s="80" t="s">
        <v>4679</v>
      </c>
      <c r="V702" s="77" t="s">
        <v>134</v>
      </c>
      <c r="W702" s="77" t="s">
        <v>134</v>
      </c>
    </row>
    <row r="703" spans="1:23" s="48" customFormat="1" ht="60" x14ac:dyDescent="0.25">
      <c r="A703" s="77">
        <v>13102017</v>
      </c>
      <c r="B703" s="77" t="s">
        <v>14</v>
      </c>
      <c r="C703" s="70">
        <v>419</v>
      </c>
      <c r="D703" s="77" t="s">
        <v>214</v>
      </c>
      <c r="E703" s="77" t="s">
        <v>156</v>
      </c>
      <c r="F703" s="77" t="s">
        <v>1458</v>
      </c>
      <c r="G703" s="77" t="s">
        <v>1502</v>
      </c>
      <c r="H703" s="77" t="s">
        <v>56</v>
      </c>
      <c r="I703" s="78" t="s">
        <v>1503</v>
      </c>
      <c r="J703" s="77" t="s">
        <v>391</v>
      </c>
      <c r="K703" s="77" t="s">
        <v>1461</v>
      </c>
      <c r="L703" s="77" t="s">
        <v>67</v>
      </c>
      <c r="M703" s="111">
        <v>1761146</v>
      </c>
      <c r="N703" s="111"/>
      <c r="O703" s="111">
        <v>1761146</v>
      </c>
      <c r="P703" s="126">
        <v>1</v>
      </c>
      <c r="Q703" s="111">
        <v>1761146</v>
      </c>
      <c r="R703" s="77" t="s">
        <v>134</v>
      </c>
      <c r="S703" s="77" t="s">
        <v>4817</v>
      </c>
      <c r="T703" s="77" t="s">
        <v>134</v>
      </c>
      <c r="U703" s="80" t="s">
        <v>4679</v>
      </c>
      <c r="V703" s="77" t="s">
        <v>134</v>
      </c>
      <c r="W703" s="77" t="s">
        <v>134</v>
      </c>
    </row>
    <row r="704" spans="1:23" s="48" customFormat="1" ht="75" x14ac:dyDescent="0.25">
      <c r="A704" s="77">
        <v>13102017</v>
      </c>
      <c r="B704" s="77" t="s">
        <v>14</v>
      </c>
      <c r="C704" s="70">
        <v>420</v>
      </c>
      <c r="D704" s="77" t="s">
        <v>214</v>
      </c>
      <c r="E704" s="77" t="s">
        <v>156</v>
      </c>
      <c r="F704" s="77" t="s">
        <v>1458</v>
      </c>
      <c r="G704" s="77" t="s">
        <v>1504</v>
      </c>
      <c r="H704" s="77" t="s">
        <v>56</v>
      </c>
      <c r="I704" s="78" t="s">
        <v>1505</v>
      </c>
      <c r="J704" s="77" t="s">
        <v>391</v>
      </c>
      <c r="K704" s="77" t="s">
        <v>1461</v>
      </c>
      <c r="L704" s="77" t="s">
        <v>67</v>
      </c>
      <c r="M704" s="111">
        <v>160104</v>
      </c>
      <c r="N704" s="111"/>
      <c r="O704" s="111">
        <v>160104</v>
      </c>
      <c r="P704" s="126">
        <v>1</v>
      </c>
      <c r="Q704" s="111">
        <v>160104</v>
      </c>
      <c r="R704" s="77" t="s">
        <v>134</v>
      </c>
      <c r="S704" s="77" t="s">
        <v>4817</v>
      </c>
      <c r="T704" s="77" t="s">
        <v>134</v>
      </c>
      <c r="U704" s="80" t="s">
        <v>4679</v>
      </c>
      <c r="V704" s="77" t="s">
        <v>134</v>
      </c>
      <c r="W704" s="77" t="s">
        <v>134</v>
      </c>
    </row>
    <row r="705" spans="1:23" s="48" customFormat="1" ht="75" x14ac:dyDescent="0.25">
      <c r="A705" s="77">
        <v>13102017</v>
      </c>
      <c r="B705" s="77" t="s">
        <v>14</v>
      </c>
      <c r="C705" s="70">
        <v>421</v>
      </c>
      <c r="D705" s="77" t="s">
        <v>214</v>
      </c>
      <c r="E705" s="77" t="s">
        <v>156</v>
      </c>
      <c r="F705" s="77" t="s">
        <v>1458</v>
      </c>
      <c r="G705" s="77" t="s">
        <v>1506</v>
      </c>
      <c r="H705" s="77" t="s">
        <v>56</v>
      </c>
      <c r="I705" s="78" t="s">
        <v>1507</v>
      </c>
      <c r="J705" s="77" t="s">
        <v>391</v>
      </c>
      <c r="K705" s="77" t="s">
        <v>1461</v>
      </c>
      <c r="L705" s="77" t="s">
        <v>67</v>
      </c>
      <c r="M705" s="111">
        <v>480313</v>
      </c>
      <c r="N705" s="111"/>
      <c r="O705" s="111">
        <v>480313</v>
      </c>
      <c r="P705" s="126">
        <v>1</v>
      </c>
      <c r="Q705" s="111">
        <v>480313</v>
      </c>
      <c r="R705" s="77" t="s">
        <v>134</v>
      </c>
      <c r="S705" s="77" t="s">
        <v>4817</v>
      </c>
      <c r="T705" s="77" t="s">
        <v>134</v>
      </c>
      <c r="U705" s="80" t="s">
        <v>4679</v>
      </c>
      <c r="V705" s="77" t="s">
        <v>134</v>
      </c>
      <c r="W705" s="77" t="s">
        <v>134</v>
      </c>
    </row>
    <row r="706" spans="1:23" s="48" customFormat="1" ht="165" x14ac:dyDescent="0.25">
      <c r="A706" s="77">
        <v>13102017</v>
      </c>
      <c r="B706" s="77" t="s">
        <v>14</v>
      </c>
      <c r="C706" s="70">
        <v>422</v>
      </c>
      <c r="D706" s="77" t="s">
        <v>214</v>
      </c>
      <c r="E706" s="77" t="s">
        <v>156</v>
      </c>
      <c r="F706" s="77" t="s">
        <v>1458</v>
      </c>
      <c r="G706" s="77" t="s">
        <v>1508</v>
      </c>
      <c r="H706" s="77" t="s">
        <v>56</v>
      </c>
      <c r="I706" s="78" t="s">
        <v>1509</v>
      </c>
      <c r="J706" s="77" t="s">
        <v>391</v>
      </c>
      <c r="K706" s="77" t="s">
        <v>1461</v>
      </c>
      <c r="L706" s="77" t="s">
        <v>67</v>
      </c>
      <c r="M706" s="111">
        <v>2177417</v>
      </c>
      <c r="N706" s="111"/>
      <c r="O706" s="111">
        <v>2177417</v>
      </c>
      <c r="P706" s="126">
        <v>1</v>
      </c>
      <c r="Q706" s="111">
        <v>2177417</v>
      </c>
      <c r="R706" s="77" t="s">
        <v>134</v>
      </c>
      <c r="S706" s="77" t="s">
        <v>4817</v>
      </c>
      <c r="T706" s="77" t="s">
        <v>134</v>
      </c>
      <c r="U706" s="80" t="s">
        <v>4679</v>
      </c>
      <c r="V706" s="77" t="s">
        <v>134</v>
      </c>
      <c r="W706" s="77" t="s">
        <v>134</v>
      </c>
    </row>
    <row r="707" spans="1:23" s="48" customFormat="1" ht="60" x14ac:dyDescent="0.25">
      <c r="A707" s="77">
        <v>13102017</v>
      </c>
      <c r="B707" s="77" t="s">
        <v>14</v>
      </c>
      <c r="C707" s="70">
        <v>423</v>
      </c>
      <c r="D707" s="77" t="s">
        <v>214</v>
      </c>
      <c r="E707" s="77" t="s">
        <v>156</v>
      </c>
      <c r="F707" s="77" t="s">
        <v>1458</v>
      </c>
      <c r="G707" s="77" t="s">
        <v>1510</v>
      </c>
      <c r="H707" s="77" t="s">
        <v>56</v>
      </c>
      <c r="I707" s="78" t="s">
        <v>1511</v>
      </c>
      <c r="J707" s="77" t="s">
        <v>391</v>
      </c>
      <c r="K707" s="77" t="s">
        <v>1461</v>
      </c>
      <c r="L707" s="77" t="s">
        <v>73</v>
      </c>
      <c r="M707" s="111">
        <v>408330</v>
      </c>
      <c r="N707" s="111"/>
      <c r="O707" s="111">
        <v>408330</v>
      </c>
      <c r="P707" s="126">
        <v>1</v>
      </c>
      <c r="Q707" s="111">
        <v>408330</v>
      </c>
      <c r="R707" s="77" t="s">
        <v>134</v>
      </c>
      <c r="S707" s="77" t="s">
        <v>4817</v>
      </c>
      <c r="T707" s="77" t="s">
        <v>134</v>
      </c>
      <c r="U707" s="80" t="s">
        <v>4679</v>
      </c>
      <c r="V707" s="77" t="s">
        <v>134</v>
      </c>
      <c r="W707" s="77" t="s">
        <v>134</v>
      </c>
    </row>
    <row r="708" spans="1:23" s="48" customFormat="1" ht="60" x14ac:dyDescent="0.25">
      <c r="A708" s="77">
        <v>13102017</v>
      </c>
      <c r="B708" s="77" t="s">
        <v>14</v>
      </c>
      <c r="C708" s="70">
        <v>424</v>
      </c>
      <c r="D708" s="77" t="s">
        <v>214</v>
      </c>
      <c r="E708" s="77" t="s">
        <v>156</v>
      </c>
      <c r="F708" s="77" t="s">
        <v>1458</v>
      </c>
      <c r="G708" s="77" t="s">
        <v>1512</v>
      </c>
      <c r="H708" s="77" t="s">
        <v>56</v>
      </c>
      <c r="I708" s="78" t="s">
        <v>1513</v>
      </c>
      <c r="J708" s="77" t="s">
        <v>391</v>
      </c>
      <c r="K708" s="77" t="s">
        <v>1461</v>
      </c>
      <c r="L708" s="77" t="s">
        <v>67</v>
      </c>
      <c r="M708" s="111">
        <v>230550</v>
      </c>
      <c r="N708" s="111"/>
      <c r="O708" s="111">
        <v>230550</v>
      </c>
      <c r="P708" s="126">
        <v>1</v>
      </c>
      <c r="Q708" s="111">
        <v>230550</v>
      </c>
      <c r="R708" s="77" t="s">
        <v>134</v>
      </c>
      <c r="S708" s="77" t="s">
        <v>4817</v>
      </c>
      <c r="T708" s="77" t="s">
        <v>134</v>
      </c>
      <c r="U708" s="80" t="s">
        <v>4679</v>
      </c>
      <c r="V708" s="77" t="s">
        <v>134</v>
      </c>
      <c r="W708" s="77" t="s">
        <v>134</v>
      </c>
    </row>
    <row r="709" spans="1:23" s="48" customFormat="1" ht="75" x14ac:dyDescent="0.25">
      <c r="A709" s="77">
        <v>13102017</v>
      </c>
      <c r="B709" s="77" t="s">
        <v>14</v>
      </c>
      <c r="C709" s="70">
        <v>425</v>
      </c>
      <c r="D709" s="77" t="s">
        <v>214</v>
      </c>
      <c r="E709" s="77" t="s">
        <v>156</v>
      </c>
      <c r="F709" s="77" t="s">
        <v>1458</v>
      </c>
      <c r="G709" s="77" t="s">
        <v>1514</v>
      </c>
      <c r="H709" s="77" t="s">
        <v>56</v>
      </c>
      <c r="I709" s="78" t="s">
        <v>1515</v>
      </c>
      <c r="J709" s="77" t="s">
        <v>391</v>
      </c>
      <c r="K709" s="77" t="s">
        <v>1461</v>
      </c>
      <c r="L709" s="77" t="s">
        <v>73</v>
      </c>
      <c r="M709" s="111">
        <v>240284</v>
      </c>
      <c r="N709" s="111"/>
      <c r="O709" s="111">
        <v>240284</v>
      </c>
      <c r="P709" s="126">
        <v>1</v>
      </c>
      <c r="Q709" s="111">
        <v>240284</v>
      </c>
      <c r="R709" s="77" t="s">
        <v>134</v>
      </c>
      <c r="S709" s="77" t="s">
        <v>4817</v>
      </c>
      <c r="T709" s="77" t="s">
        <v>134</v>
      </c>
      <c r="U709" s="80" t="s">
        <v>4679</v>
      </c>
      <c r="V709" s="77" t="s">
        <v>134</v>
      </c>
      <c r="W709" s="77" t="s">
        <v>134</v>
      </c>
    </row>
    <row r="710" spans="1:23" s="48" customFormat="1" ht="105" x14ac:dyDescent="0.25">
      <c r="A710" s="77">
        <v>13102017</v>
      </c>
      <c r="B710" s="77" t="s">
        <v>14</v>
      </c>
      <c r="C710" s="70">
        <v>426</v>
      </c>
      <c r="D710" s="77" t="s">
        <v>214</v>
      </c>
      <c r="E710" s="77" t="s">
        <v>156</v>
      </c>
      <c r="F710" s="77" t="s">
        <v>1458</v>
      </c>
      <c r="G710" s="77" t="s">
        <v>1516</v>
      </c>
      <c r="H710" s="77" t="s">
        <v>56</v>
      </c>
      <c r="I710" s="78" t="s">
        <v>1517</v>
      </c>
      <c r="J710" s="77" t="s">
        <v>391</v>
      </c>
      <c r="K710" s="77" t="s">
        <v>1461</v>
      </c>
      <c r="L710" s="77" t="s">
        <v>73</v>
      </c>
      <c r="M710" s="111">
        <v>80180</v>
      </c>
      <c r="N710" s="111"/>
      <c r="O710" s="111">
        <v>80180</v>
      </c>
      <c r="P710" s="126">
        <v>1</v>
      </c>
      <c r="Q710" s="111">
        <v>80180</v>
      </c>
      <c r="R710" s="77" t="s">
        <v>134</v>
      </c>
      <c r="S710" s="77" t="s">
        <v>4817</v>
      </c>
      <c r="T710" s="77" t="s">
        <v>134</v>
      </c>
      <c r="U710" s="80" t="s">
        <v>4679</v>
      </c>
      <c r="V710" s="77" t="s">
        <v>134</v>
      </c>
      <c r="W710" s="77" t="s">
        <v>134</v>
      </c>
    </row>
    <row r="711" spans="1:23" s="48" customFormat="1" ht="90" x14ac:dyDescent="0.25">
      <c r="A711" s="77">
        <v>13102017</v>
      </c>
      <c r="B711" s="77" t="s">
        <v>14</v>
      </c>
      <c r="C711" s="70">
        <v>427</v>
      </c>
      <c r="D711" s="77" t="s">
        <v>214</v>
      </c>
      <c r="E711" s="77" t="s">
        <v>156</v>
      </c>
      <c r="F711" s="77" t="s">
        <v>1472</v>
      </c>
      <c r="G711" s="77" t="s">
        <v>1518</v>
      </c>
      <c r="H711" s="77" t="s">
        <v>58</v>
      </c>
      <c r="I711" s="78" t="s">
        <v>4822</v>
      </c>
      <c r="J711" s="77" t="s">
        <v>977</v>
      </c>
      <c r="K711" s="77" t="s">
        <v>1461</v>
      </c>
      <c r="L711" s="77" t="s">
        <v>73</v>
      </c>
      <c r="M711" s="111">
        <v>472371</v>
      </c>
      <c r="N711" s="111"/>
      <c r="O711" s="111">
        <v>472371</v>
      </c>
      <c r="P711" s="126">
        <v>1</v>
      </c>
      <c r="Q711" s="111">
        <v>472371</v>
      </c>
      <c r="R711" s="77" t="s">
        <v>68</v>
      </c>
      <c r="S711" s="77" t="s">
        <v>4817</v>
      </c>
      <c r="T711" s="77" t="s">
        <v>68</v>
      </c>
      <c r="U711" s="80" t="s">
        <v>4754</v>
      </c>
      <c r="V711" s="77" t="s">
        <v>134</v>
      </c>
      <c r="W711" s="77" t="s">
        <v>134</v>
      </c>
    </row>
    <row r="712" spans="1:23" s="48" customFormat="1" ht="60" x14ac:dyDescent="0.25">
      <c r="A712" s="77">
        <v>13102017</v>
      </c>
      <c r="B712" s="77" t="s">
        <v>14</v>
      </c>
      <c r="C712" s="70">
        <v>428</v>
      </c>
      <c r="D712" s="77" t="s">
        <v>214</v>
      </c>
      <c r="E712" s="77" t="s">
        <v>156</v>
      </c>
      <c r="F712" s="77" t="s">
        <v>1458</v>
      </c>
      <c r="G712" s="77" t="s">
        <v>1519</v>
      </c>
      <c r="H712" s="77" t="s">
        <v>56</v>
      </c>
      <c r="I712" s="78" t="s">
        <v>823</v>
      </c>
      <c r="J712" s="77" t="s">
        <v>878</v>
      </c>
      <c r="K712" s="77" t="s">
        <v>1461</v>
      </c>
      <c r="L712" s="77" t="s">
        <v>825</v>
      </c>
      <c r="M712" s="111">
        <v>33302</v>
      </c>
      <c r="N712" s="111"/>
      <c r="O712" s="111">
        <v>33302</v>
      </c>
      <c r="P712" s="126">
        <v>1</v>
      </c>
      <c r="Q712" s="111">
        <v>33302</v>
      </c>
      <c r="R712" s="77" t="s">
        <v>134</v>
      </c>
      <c r="S712" s="77" t="s">
        <v>4817</v>
      </c>
      <c r="T712" s="77" t="s">
        <v>134</v>
      </c>
      <c r="U712" s="80" t="s">
        <v>4679</v>
      </c>
      <c r="V712" s="77" t="s">
        <v>134</v>
      </c>
      <c r="W712" s="77" t="s">
        <v>134</v>
      </c>
    </row>
    <row r="713" spans="1:23" s="48" customFormat="1" ht="60" x14ac:dyDescent="0.25">
      <c r="A713" s="77">
        <v>13102017</v>
      </c>
      <c r="B713" s="77" t="s">
        <v>14</v>
      </c>
      <c r="C713" s="70">
        <v>429</v>
      </c>
      <c r="D713" s="77" t="s">
        <v>214</v>
      </c>
      <c r="E713" s="77" t="s">
        <v>156</v>
      </c>
      <c r="F713" s="77" t="s">
        <v>1458</v>
      </c>
      <c r="G713" s="77" t="s">
        <v>1520</v>
      </c>
      <c r="H713" s="77" t="s">
        <v>56</v>
      </c>
      <c r="I713" s="78" t="s">
        <v>823</v>
      </c>
      <c r="J713" s="77" t="s">
        <v>878</v>
      </c>
      <c r="K713" s="77" t="s">
        <v>1461</v>
      </c>
      <c r="L713" s="77" t="s">
        <v>825</v>
      </c>
      <c r="M713" s="111">
        <v>15370</v>
      </c>
      <c r="N713" s="111"/>
      <c r="O713" s="111">
        <v>15370</v>
      </c>
      <c r="P713" s="126">
        <v>1</v>
      </c>
      <c r="Q713" s="111">
        <v>15370</v>
      </c>
      <c r="R713" s="77" t="s">
        <v>134</v>
      </c>
      <c r="S713" s="77" t="s">
        <v>4817</v>
      </c>
      <c r="T713" s="77" t="s">
        <v>134</v>
      </c>
      <c r="U713" s="80" t="s">
        <v>4679</v>
      </c>
      <c r="V713" s="77" t="s">
        <v>134</v>
      </c>
      <c r="W713" s="77" t="s">
        <v>134</v>
      </c>
    </row>
    <row r="714" spans="1:23" s="48" customFormat="1" ht="60" x14ac:dyDescent="0.25">
      <c r="A714" s="77">
        <v>13102017</v>
      </c>
      <c r="B714" s="77" t="s">
        <v>14</v>
      </c>
      <c r="C714" s="70">
        <v>430</v>
      </c>
      <c r="D714" s="77" t="s">
        <v>214</v>
      </c>
      <c r="E714" s="77" t="s">
        <v>156</v>
      </c>
      <c r="F714" s="77" t="s">
        <v>1458</v>
      </c>
      <c r="G714" s="77" t="s">
        <v>1521</v>
      </c>
      <c r="H714" s="77" t="s">
        <v>56</v>
      </c>
      <c r="I714" s="78" t="s">
        <v>823</v>
      </c>
      <c r="J714" s="77" t="s">
        <v>878</v>
      </c>
      <c r="K714" s="77" t="s">
        <v>1461</v>
      </c>
      <c r="L714" s="77" t="s">
        <v>825</v>
      </c>
      <c r="M714" s="111">
        <v>30740</v>
      </c>
      <c r="N714" s="111"/>
      <c r="O714" s="111">
        <v>30740</v>
      </c>
      <c r="P714" s="126">
        <v>1</v>
      </c>
      <c r="Q714" s="111">
        <v>30740</v>
      </c>
      <c r="R714" s="77" t="s">
        <v>134</v>
      </c>
      <c r="S714" s="77" t="s">
        <v>4817</v>
      </c>
      <c r="T714" s="77" t="s">
        <v>134</v>
      </c>
      <c r="U714" s="80" t="s">
        <v>4679</v>
      </c>
      <c r="V714" s="77" t="s">
        <v>134</v>
      </c>
      <c r="W714" s="77" t="s">
        <v>134</v>
      </c>
    </row>
    <row r="715" spans="1:23" s="48" customFormat="1" ht="60" x14ac:dyDescent="0.25">
      <c r="A715" s="77">
        <v>13102017</v>
      </c>
      <c r="B715" s="77" t="s">
        <v>14</v>
      </c>
      <c r="C715" s="70">
        <v>431</v>
      </c>
      <c r="D715" s="77" t="s">
        <v>214</v>
      </c>
      <c r="E715" s="77" t="s">
        <v>156</v>
      </c>
      <c r="F715" s="77" t="s">
        <v>1458</v>
      </c>
      <c r="G715" s="77" t="s">
        <v>1522</v>
      </c>
      <c r="H715" s="77" t="s">
        <v>56</v>
      </c>
      <c r="I715" s="78" t="s">
        <v>823</v>
      </c>
      <c r="J715" s="77" t="s">
        <v>878</v>
      </c>
      <c r="K715" s="77" t="s">
        <v>1461</v>
      </c>
      <c r="L715" s="77" t="s">
        <v>825</v>
      </c>
      <c r="M715" s="111">
        <v>15370</v>
      </c>
      <c r="N715" s="111"/>
      <c r="O715" s="111">
        <v>15370</v>
      </c>
      <c r="P715" s="126">
        <v>1</v>
      </c>
      <c r="Q715" s="111">
        <v>15370</v>
      </c>
      <c r="R715" s="77" t="s">
        <v>134</v>
      </c>
      <c r="S715" s="77" t="s">
        <v>4817</v>
      </c>
      <c r="T715" s="77" t="s">
        <v>134</v>
      </c>
      <c r="U715" s="80" t="s">
        <v>4679</v>
      </c>
      <c r="V715" s="77" t="s">
        <v>134</v>
      </c>
      <c r="W715" s="77" t="s">
        <v>134</v>
      </c>
    </row>
    <row r="716" spans="1:23" s="48" customFormat="1" ht="150" x14ac:dyDescent="0.25">
      <c r="A716" s="77">
        <v>13102017</v>
      </c>
      <c r="B716" s="77" t="s">
        <v>14</v>
      </c>
      <c r="C716" s="70">
        <v>432</v>
      </c>
      <c r="D716" s="77" t="s">
        <v>214</v>
      </c>
      <c r="E716" s="77" t="s">
        <v>156</v>
      </c>
      <c r="F716" s="77" t="s">
        <v>1458</v>
      </c>
      <c r="G716" s="77" t="s">
        <v>1523</v>
      </c>
      <c r="H716" s="77" t="s">
        <v>56</v>
      </c>
      <c r="I716" s="78" t="s">
        <v>1524</v>
      </c>
      <c r="J716" s="77" t="s">
        <v>1460</v>
      </c>
      <c r="K716" s="77" t="s">
        <v>1461</v>
      </c>
      <c r="L716" s="77" t="s">
        <v>67</v>
      </c>
      <c r="M716" s="111">
        <v>822144</v>
      </c>
      <c r="N716" s="111"/>
      <c r="O716" s="111">
        <v>822144</v>
      </c>
      <c r="P716" s="126">
        <v>1</v>
      </c>
      <c r="Q716" s="111">
        <v>822144</v>
      </c>
      <c r="R716" s="77" t="s">
        <v>134</v>
      </c>
      <c r="S716" s="77" t="s">
        <v>4817</v>
      </c>
      <c r="T716" s="77" t="s">
        <v>134</v>
      </c>
      <c r="U716" s="80" t="s">
        <v>4679</v>
      </c>
      <c r="V716" s="77" t="s">
        <v>134</v>
      </c>
      <c r="W716" s="77" t="s">
        <v>134</v>
      </c>
    </row>
    <row r="717" spans="1:23" s="48" customFormat="1" ht="105" x14ac:dyDescent="0.25">
      <c r="A717" s="77">
        <v>13102017</v>
      </c>
      <c r="B717" s="77" t="s">
        <v>14</v>
      </c>
      <c r="C717" s="70">
        <v>433</v>
      </c>
      <c r="D717" s="77" t="s">
        <v>214</v>
      </c>
      <c r="E717" s="77" t="s">
        <v>156</v>
      </c>
      <c r="F717" s="77" t="s">
        <v>1458</v>
      </c>
      <c r="G717" s="77" t="s">
        <v>1525</v>
      </c>
      <c r="H717" s="77" t="s">
        <v>56</v>
      </c>
      <c r="I717" s="78" t="s">
        <v>1526</v>
      </c>
      <c r="J717" s="77" t="s">
        <v>1460</v>
      </c>
      <c r="K717" s="77" t="s">
        <v>1461</v>
      </c>
      <c r="L717" s="77" t="s">
        <v>67</v>
      </c>
      <c r="M717" s="111">
        <v>403583</v>
      </c>
      <c r="N717" s="111"/>
      <c r="O717" s="111">
        <v>403583</v>
      </c>
      <c r="P717" s="126">
        <v>1</v>
      </c>
      <c r="Q717" s="111">
        <v>403583</v>
      </c>
      <c r="R717" s="77" t="s">
        <v>134</v>
      </c>
      <c r="S717" s="77" t="s">
        <v>4817</v>
      </c>
      <c r="T717" s="77" t="s">
        <v>134</v>
      </c>
      <c r="U717" s="80" t="s">
        <v>4679</v>
      </c>
      <c r="V717" s="77" t="s">
        <v>134</v>
      </c>
      <c r="W717" s="77" t="s">
        <v>134</v>
      </c>
    </row>
    <row r="718" spans="1:23" s="48" customFormat="1" ht="120" x14ac:dyDescent="0.25">
      <c r="A718" s="77">
        <v>13102017</v>
      </c>
      <c r="B718" s="77" t="s">
        <v>14</v>
      </c>
      <c r="C718" s="70">
        <v>434</v>
      </c>
      <c r="D718" s="77" t="s">
        <v>214</v>
      </c>
      <c r="E718" s="77" t="s">
        <v>156</v>
      </c>
      <c r="F718" s="77" t="s">
        <v>1472</v>
      </c>
      <c r="G718" s="77" t="s">
        <v>1527</v>
      </c>
      <c r="H718" s="77" t="s">
        <v>56</v>
      </c>
      <c r="I718" s="78" t="s">
        <v>720</v>
      </c>
      <c r="J718" s="77" t="s">
        <v>873</v>
      </c>
      <c r="K718" s="77" t="s">
        <v>1461</v>
      </c>
      <c r="L718" s="77" t="s">
        <v>67</v>
      </c>
      <c r="M718" s="111">
        <v>68723</v>
      </c>
      <c r="N718" s="111"/>
      <c r="O718" s="111">
        <v>68723</v>
      </c>
      <c r="P718" s="126">
        <v>1</v>
      </c>
      <c r="Q718" s="111">
        <v>68723</v>
      </c>
      <c r="R718" s="77" t="s">
        <v>134</v>
      </c>
      <c r="S718" s="77" t="s">
        <v>4823</v>
      </c>
      <c r="T718" s="77" t="s">
        <v>134</v>
      </c>
      <c r="U718" s="80" t="s">
        <v>4679</v>
      </c>
      <c r="V718" s="77" t="s">
        <v>134</v>
      </c>
      <c r="W718" s="77" t="s">
        <v>134</v>
      </c>
    </row>
    <row r="719" spans="1:23" s="48" customFormat="1" ht="120" x14ac:dyDescent="0.25">
      <c r="A719" s="77">
        <v>13102017</v>
      </c>
      <c r="B719" s="77" t="s">
        <v>14</v>
      </c>
      <c r="C719" s="70">
        <v>435</v>
      </c>
      <c r="D719" s="77" t="s">
        <v>214</v>
      </c>
      <c r="E719" s="77" t="s">
        <v>156</v>
      </c>
      <c r="F719" s="77" t="s">
        <v>1472</v>
      </c>
      <c r="G719" s="77" t="s">
        <v>1528</v>
      </c>
      <c r="H719" s="77" t="s">
        <v>56</v>
      </c>
      <c r="I719" s="78" t="s">
        <v>1529</v>
      </c>
      <c r="J719" s="77" t="s">
        <v>391</v>
      </c>
      <c r="K719" s="77" t="s">
        <v>1461</v>
      </c>
      <c r="L719" s="77" t="s">
        <v>67</v>
      </c>
      <c r="M719" s="111">
        <v>61480</v>
      </c>
      <c r="N719" s="111"/>
      <c r="O719" s="111">
        <v>61480</v>
      </c>
      <c r="P719" s="126">
        <v>1</v>
      </c>
      <c r="Q719" s="111">
        <v>61480</v>
      </c>
      <c r="R719" s="77" t="s">
        <v>134</v>
      </c>
      <c r="S719" s="77" t="s">
        <v>4823</v>
      </c>
      <c r="T719" s="77" t="s">
        <v>134</v>
      </c>
      <c r="U719" s="80" t="s">
        <v>4679</v>
      </c>
      <c r="V719" s="77" t="s">
        <v>134</v>
      </c>
      <c r="W719" s="77" t="s">
        <v>134</v>
      </c>
    </row>
    <row r="720" spans="1:23" s="48" customFormat="1" ht="60" x14ac:dyDescent="0.25">
      <c r="A720" s="77">
        <v>13102017</v>
      </c>
      <c r="B720" s="77" t="s">
        <v>14</v>
      </c>
      <c r="C720" s="70">
        <v>436</v>
      </c>
      <c r="D720" s="77" t="s">
        <v>214</v>
      </c>
      <c r="E720" s="77" t="s">
        <v>156</v>
      </c>
      <c r="F720" s="77" t="s">
        <v>1488</v>
      </c>
      <c r="G720" s="77" t="s">
        <v>1530</v>
      </c>
      <c r="H720" s="77" t="s">
        <v>4767</v>
      </c>
      <c r="I720" s="78" t="s">
        <v>1531</v>
      </c>
      <c r="J720" s="77" t="s">
        <v>391</v>
      </c>
      <c r="K720" s="77" t="s">
        <v>1461</v>
      </c>
      <c r="L720" s="77" t="s">
        <v>4380</v>
      </c>
      <c r="M720" s="111">
        <v>0</v>
      </c>
      <c r="N720" s="111"/>
      <c r="O720" s="111">
        <v>0</v>
      </c>
      <c r="P720" s="126">
        <v>1</v>
      </c>
      <c r="Q720" s="111">
        <v>0</v>
      </c>
      <c r="R720" s="77" t="s">
        <v>134</v>
      </c>
      <c r="S720" s="77" t="s">
        <v>4817</v>
      </c>
      <c r="T720" s="77" t="s">
        <v>68</v>
      </c>
      <c r="U720" s="80" t="s">
        <v>4824</v>
      </c>
      <c r="V720" s="77" t="s">
        <v>134</v>
      </c>
      <c r="W720" s="77" t="s">
        <v>134</v>
      </c>
    </row>
    <row r="721" spans="1:23" s="48" customFormat="1" ht="60" x14ac:dyDescent="0.25">
      <c r="A721" s="77">
        <v>13102017</v>
      </c>
      <c r="B721" s="77" t="s">
        <v>14</v>
      </c>
      <c r="C721" s="70">
        <v>437</v>
      </c>
      <c r="D721" s="77" t="s">
        <v>214</v>
      </c>
      <c r="E721" s="77" t="s">
        <v>156</v>
      </c>
      <c r="F721" s="77" t="s">
        <v>1458</v>
      </c>
      <c r="G721" s="77" t="s">
        <v>1532</v>
      </c>
      <c r="H721" s="77" t="s">
        <v>57</v>
      </c>
      <c r="I721" s="78" t="s">
        <v>1533</v>
      </c>
      <c r="J721" s="77" t="s">
        <v>391</v>
      </c>
      <c r="K721" s="77" t="s">
        <v>1461</v>
      </c>
      <c r="L721" s="77" t="s">
        <v>73</v>
      </c>
      <c r="M721" s="111">
        <v>96063</v>
      </c>
      <c r="N721" s="111"/>
      <c r="O721" s="111">
        <v>96063</v>
      </c>
      <c r="P721" s="126">
        <v>1</v>
      </c>
      <c r="Q721" s="111">
        <v>96063</v>
      </c>
      <c r="R721" s="77" t="s">
        <v>134</v>
      </c>
      <c r="S721" s="77" t="s">
        <v>4817</v>
      </c>
      <c r="T721" s="77" t="s">
        <v>134</v>
      </c>
      <c r="U721" s="80" t="s">
        <v>4679</v>
      </c>
      <c r="V721" s="77" t="s">
        <v>134</v>
      </c>
      <c r="W721" s="77" t="s">
        <v>134</v>
      </c>
    </row>
    <row r="722" spans="1:23" s="48" customFormat="1" ht="60" x14ac:dyDescent="0.25">
      <c r="A722" s="77">
        <v>13102017</v>
      </c>
      <c r="B722" s="77" t="s">
        <v>14</v>
      </c>
      <c r="C722" s="70">
        <v>438</v>
      </c>
      <c r="D722" s="77" t="s">
        <v>214</v>
      </c>
      <c r="E722" s="77" t="s">
        <v>156</v>
      </c>
      <c r="F722" s="77" t="s">
        <v>1458</v>
      </c>
      <c r="G722" s="77" t="s">
        <v>1534</v>
      </c>
      <c r="H722" s="77" t="s">
        <v>57</v>
      </c>
      <c r="I722" s="78" t="s">
        <v>1535</v>
      </c>
      <c r="J722" s="77" t="s">
        <v>391</v>
      </c>
      <c r="K722" s="77" t="s">
        <v>1461</v>
      </c>
      <c r="L722" s="77" t="s">
        <v>73</v>
      </c>
      <c r="M722" s="111">
        <v>216205</v>
      </c>
      <c r="N722" s="111"/>
      <c r="O722" s="111">
        <v>216205</v>
      </c>
      <c r="P722" s="126">
        <v>1</v>
      </c>
      <c r="Q722" s="111">
        <v>216205</v>
      </c>
      <c r="R722" s="77" t="s">
        <v>68</v>
      </c>
      <c r="S722" s="77" t="s">
        <v>4817</v>
      </c>
      <c r="T722" s="77" t="s">
        <v>134</v>
      </c>
      <c r="U722" s="80" t="s">
        <v>4679</v>
      </c>
      <c r="V722" s="77" t="s">
        <v>134</v>
      </c>
      <c r="W722" s="77" t="s">
        <v>134</v>
      </c>
    </row>
    <row r="723" spans="1:23" s="48" customFormat="1" ht="60" x14ac:dyDescent="0.25">
      <c r="A723" s="77">
        <v>13102017</v>
      </c>
      <c r="B723" s="77" t="s">
        <v>14</v>
      </c>
      <c r="C723" s="70">
        <v>439</v>
      </c>
      <c r="D723" s="77" t="s">
        <v>214</v>
      </c>
      <c r="E723" s="77" t="s">
        <v>156</v>
      </c>
      <c r="F723" s="77" t="s">
        <v>1458</v>
      </c>
      <c r="G723" s="77" t="s">
        <v>1536</v>
      </c>
      <c r="H723" s="77" t="s">
        <v>57</v>
      </c>
      <c r="I723" s="78" t="s">
        <v>1537</v>
      </c>
      <c r="J723" s="77" t="s">
        <v>1538</v>
      </c>
      <c r="K723" s="77" t="s">
        <v>1461</v>
      </c>
      <c r="L723" s="77" t="s">
        <v>67</v>
      </c>
      <c r="M723" s="111">
        <v>652759</v>
      </c>
      <c r="N723" s="111"/>
      <c r="O723" s="111">
        <v>652759</v>
      </c>
      <c r="P723" s="126">
        <v>1</v>
      </c>
      <c r="Q723" s="111">
        <v>652759</v>
      </c>
      <c r="R723" s="77" t="s">
        <v>134</v>
      </c>
      <c r="S723" s="77" t="s">
        <v>4817</v>
      </c>
      <c r="T723" s="77" t="s">
        <v>134</v>
      </c>
      <c r="U723" s="80" t="s">
        <v>4679</v>
      </c>
      <c r="V723" s="77" t="s">
        <v>134</v>
      </c>
      <c r="W723" s="77" t="s">
        <v>134</v>
      </c>
    </row>
    <row r="724" spans="1:23" s="48" customFormat="1" ht="60" x14ac:dyDescent="0.25">
      <c r="A724" s="77">
        <v>13102017</v>
      </c>
      <c r="B724" s="77" t="s">
        <v>14</v>
      </c>
      <c r="C724" s="70">
        <v>440</v>
      </c>
      <c r="D724" s="77" t="s">
        <v>214</v>
      </c>
      <c r="E724" s="77" t="s">
        <v>156</v>
      </c>
      <c r="F724" s="77" t="s">
        <v>1458</v>
      </c>
      <c r="G724" s="77" t="s">
        <v>1539</v>
      </c>
      <c r="H724" s="77" t="s">
        <v>57</v>
      </c>
      <c r="I724" s="78" t="s">
        <v>1540</v>
      </c>
      <c r="J724" s="77" t="s">
        <v>933</v>
      </c>
      <c r="K724" s="77" t="s">
        <v>1461</v>
      </c>
      <c r="L724" s="77" t="s">
        <v>67</v>
      </c>
      <c r="M724" s="111">
        <v>648507</v>
      </c>
      <c r="N724" s="111"/>
      <c r="O724" s="111">
        <v>648507</v>
      </c>
      <c r="P724" s="126">
        <v>1</v>
      </c>
      <c r="Q724" s="111">
        <v>648507</v>
      </c>
      <c r="R724" s="77" t="s">
        <v>134</v>
      </c>
      <c r="S724" s="77" t="s">
        <v>4817</v>
      </c>
      <c r="T724" s="77" t="s">
        <v>134</v>
      </c>
      <c r="U724" s="80" t="s">
        <v>4679</v>
      </c>
      <c r="V724" s="77" t="s">
        <v>134</v>
      </c>
      <c r="W724" s="77" t="s">
        <v>134</v>
      </c>
    </row>
    <row r="725" spans="1:23" s="48" customFormat="1" ht="180" x14ac:dyDescent="0.25">
      <c r="A725" s="77">
        <v>13102017</v>
      </c>
      <c r="B725" s="77" t="s">
        <v>14</v>
      </c>
      <c r="C725" s="70">
        <v>441</v>
      </c>
      <c r="D725" s="77" t="s">
        <v>214</v>
      </c>
      <c r="E725" s="77" t="s">
        <v>156</v>
      </c>
      <c r="F725" s="77" t="s">
        <v>1458</v>
      </c>
      <c r="G725" s="77" t="s">
        <v>1541</v>
      </c>
      <c r="H725" s="77" t="s">
        <v>57</v>
      </c>
      <c r="I725" s="78" t="s">
        <v>1542</v>
      </c>
      <c r="J725" s="77" t="s">
        <v>391</v>
      </c>
      <c r="K725" s="77" t="s">
        <v>1461</v>
      </c>
      <c r="L725" s="77" t="s">
        <v>67</v>
      </c>
      <c r="M725" s="111">
        <v>5019331</v>
      </c>
      <c r="N725" s="111"/>
      <c r="O725" s="111">
        <v>5019331</v>
      </c>
      <c r="P725" s="126">
        <v>1</v>
      </c>
      <c r="Q725" s="111">
        <v>5019331</v>
      </c>
      <c r="R725" s="77" t="s">
        <v>134</v>
      </c>
      <c r="S725" s="77" t="s">
        <v>4817</v>
      </c>
      <c r="T725" s="77" t="s">
        <v>134</v>
      </c>
      <c r="U725" s="80" t="s">
        <v>4679</v>
      </c>
      <c r="V725" s="77" t="s">
        <v>134</v>
      </c>
      <c r="W725" s="77" t="s">
        <v>134</v>
      </c>
    </row>
    <row r="726" spans="1:23" s="48" customFormat="1" ht="90" x14ac:dyDescent="0.25">
      <c r="A726" s="77">
        <v>13102017</v>
      </c>
      <c r="B726" s="77" t="s">
        <v>14</v>
      </c>
      <c r="C726" s="70">
        <v>442</v>
      </c>
      <c r="D726" s="77" t="s">
        <v>214</v>
      </c>
      <c r="E726" s="77" t="s">
        <v>156</v>
      </c>
      <c r="F726" s="77" t="s">
        <v>1458</v>
      </c>
      <c r="G726" s="77" t="s">
        <v>1543</v>
      </c>
      <c r="H726" s="77" t="s">
        <v>57</v>
      </c>
      <c r="I726" s="78" t="s">
        <v>1544</v>
      </c>
      <c r="J726" s="77" t="s">
        <v>391</v>
      </c>
      <c r="K726" s="77" t="s">
        <v>1461</v>
      </c>
      <c r="L726" s="77" t="s">
        <v>67</v>
      </c>
      <c r="M726" s="111">
        <v>2271943</v>
      </c>
      <c r="N726" s="111"/>
      <c r="O726" s="111">
        <v>2271943</v>
      </c>
      <c r="P726" s="126">
        <v>1</v>
      </c>
      <c r="Q726" s="111">
        <v>2271943</v>
      </c>
      <c r="R726" s="77" t="s">
        <v>134</v>
      </c>
      <c r="S726" s="77" t="s">
        <v>4817</v>
      </c>
      <c r="T726" s="77" t="s">
        <v>134</v>
      </c>
      <c r="U726" s="80" t="s">
        <v>4679</v>
      </c>
      <c r="V726" s="77" t="s">
        <v>134</v>
      </c>
      <c r="W726" s="77" t="s">
        <v>134</v>
      </c>
    </row>
    <row r="727" spans="1:23" s="48" customFormat="1" ht="60" x14ac:dyDescent="0.25">
      <c r="A727" s="77">
        <v>13102017</v>
      </c>
      <c r="B727" s="77" t="s">
        <v>14</v>
      </c>
      <c r="C727" s="70">
        <v>443</v>
      </c>
      <c r="D727" s="77" t="s">
        <v>214</v>
      </c>
      <c r="E727" s="77" t="s">
        <v>156</v>
      </c>
      <c r="F727" s="77" t="s">
        <v>1458</v>
      </c>
      <c r="G727" s="77" t="s">
        <v>1545</v>
      </c>
      <c r="H727" s="77" t="s">
        <v>58</v>
      </c>
      <c r="I727" s="78" t="s">
        <v>1546</v>
      </c>
      <c r="J727" s="77" t="s">
        <v>391</v>
      </c>
      <c r="K727" s="77" t="s">
        <v>1461</v>
      </c>
      <c r="L727" s="77" t="s">
        <v>73</v>
      </c>
      <c r="M727" s="111">
        <v>748775</v>
      </c>
      <c r="N727" s="111"/>
      <c r="O727" s="111">
        <v>748775</v>
      </c>
      <c r="P727" s="126">
        <v>1</v>
      </c>
      <c r="Q727" s="111">
        <v>748775</v>
      </c>
      <c r="R727" s="77" t="s">
        <v>134</v>
      </c>
      <c r="S727" s="77" t="s">
        <v>4817</v>
      </c>
      <c r="T727" s="77" t="s">
        <v>134</v>
      </c>
      <c r="U727" s="80" t="s">
        <v>4679</v>
      </c>
      <c r="V727" s="77" t="s">
        <v>134</v>
      </c>
      <c r="W727" s="77" t="s">
        <v>134</v>
      </c>
    </row>
    <row r="728" spans="1:23" s="48" customFormat="1" ht="60" x14ac:dyDescent="0.25">
      <c r="A728" s="77">
        <v>13102017</v>
      </c>
      <c r="B728" s="77" t="s">
        <v>14</v>
      </c>
      <c r="C728" s="70">
        <v>444</v>
      </c>
      <c r="D728" s="77" t="s">
        <v>214</v>
      </c>
      <c r="E728" s="77" t="s">
        <v>156</v>
      </c>
      <c r="F728" s="77" t="s">
        <v>1458</v>
      </c>
      <c r="G728" s="77" t="s">
        <v>1547</v>
      </c>
      <c r="H728" s="77" t="s">
        <v>58</v>
      </c>
      <c r="I728" s="78" t="s">
        <v>1548</v>
      </c>
      <c r="J728" s="77" t="s">
        <v>391</v>
      </c>
      <c r="K728" s="77" t="s">
        <v>1461</v>
      </c>
      <c r="L728" s="77" t="s">
        <v>73</v>
      </c>
      <c r="M728" s="111">
        <v>557163</v>
      </c>
      <c r="N728" s="111"/>
      <c r="O728" s="111">
        <v>557163</v>
      </c>
      <c r="P728" s="126">
        <v>1</v>
      </c>
      <c r="Q728" s="111">
        <v>557163</v>
      </c>
      <c r="R728" s="77" t="s">
        <v>134</v>
      </c>
      <c r="S728" s="77" t="s">
        <v>4817</v>
      </c>
      <c r="T728" s="77" t="s">
        <v>134</v>
      </c>
      <c r="U728" s="80" t="s">
        <v>4679</v>
      </c>
      <c r="V728" s="77" t="s">
        <v>134</v>
      </c>
      <c r="W728" s="77" t="s">
        <v>134</v>
      </c>
    </row>
    <row r="729" spans="1:23" s="48" customFormat="1" ht="60" x14ac:dyDescent="0.25">
      <c r="A729" s="77">
        <v>13102017</v>
      </c>
      <c r="B729" s="77" t="s">
        <v>14</v>
      </c>
      <c r="C729" s="70">
        <v>445</v>
      </c>
      <c r="D729" s="77" t="s">
        <v>214</v>
      </c>
      <c r="E729" s="77" t="s">
        <v>156</v>
      </c>
      <c r="F729" s="77" t="s">
        <v>1458</v>
      </c>
      <c r="G729" s="77" t="s">
        <v>1549</v>
      </c>
      <c r="H729" s="77" t="s">
        <v>58</v>
      </c>
      <c r="I729" s="78" t="s">
        <v>1550</v>
      </c>
      <c r="J729" s="77" t="s">
        <v>391</v>
      </c>
      <c r="K729" s="77" t="s">
        <v>1461</v>
      </c>
      <c r="L729" s="77" t="s">
        <v>73</v>
      </c>
      <c r="M729" s="111">
        <v>42268</v>
      </c>
      <c r="N729" s="111"/>
      <c r="O729" s="111">
        <v>42268</v>
      </c>
      <c r="P729" s="126">
        <v>1</v>
      </c>
      <c r="Q729" s="111">
        <v>42268</v>
      </c>
      <c r="R729" s="77" t="s">
        <v>134</v>
      </c>
      <c r="S729" s="77" t="s">
        <v>4817</v>
      </c>
      <c r="T729" s="77" t="s">
        <v>134</v>
      </c>
      <c r="U729" s="80" t="s">
        <v>4679</v>
      </c>
      <c r="V729" s="77" t="s">
        <v>134</v>
      </c>
      <c r="W729" s="77" t="s">
        <v>134</v>
      </c>
    </row>
    <row r="730" spans="1:23" s="48" customFormat="1" ht="60" x14ac:dyDescent="0.25">
      <c r="A730" s="77">
        <v>13102017</v>
      </c>
      <c r="B730" s="77" t="s">
        <v>14</v>
      </c>
      <c r="C730" s="70">
        <v>446</v>
      </c>
      <c r="D730" s="77" t="s">
        <v>214</v>
      </c>
      <c r="E730" s="77" t="s">
        <v>156</v>
      </c>
      <c r="F730" s="77" t="s">
        <v>1458</v>
      </c>
      <c r="G730" s="77" t="s">
        <v>1005</v>
      </c>
      <c r="H730" s="77" t="s">
        <v>58</v>
      </c>
      <c r="I730" s="78" t="s">
        <v>1551</v>
      </c>
      <c r="J730" s="77" t="s">
        <v>391</v>
      </c>
      <c r="K730" s="77" t="s">
        <v>1461</v>
      </c>
      <c r="L730" s="77" t="s">
        <v>73</v>
      </c>
      <c r="M730" s="111">
        <v>153700</v>
      </c>
      <c r="N730" s="111"/>
      <c r="O730" s="111">
        <v>153700</v>
      </c>
      <c r="P730" s="126">
        <v>1</v>
      </c>
      <c r="Q730" s="111">
        <v>153700</v>
      </c>
      <c r="R730" s="77" t="s">
        <v>134</v>
      </c>
      <c r="S730" s="77" t="s">
        <v>4817</v>
      </c>
      <c r="T730" s="77" t="s">
        <v>134</v>
      </c>
      <c r="U730" s="80" t="s">
        <v>4679</v>
      </c>
      <c r="V730" s="77" t="s">
        <v>134</v>
      </c>
      <c r="W730" s="77" t="s">
        <v>134</v>
      </c>
    </row>
    <row r="731" spans="1:23" s="48" customFormat="1" ht="60" x14ac:dyDescent="0.25">
      <c r="A731" s="77">
        <v>13102017</v>
      </c>
      <c r="B731" s="77" t="s">
        <v>14</v>
      </c>
      <c r="C731" s="70">
        <v>447</v>
      </c>
      <c r="D731" s="77" t="s">
        <v>214</v>
      </c>
      <c r="E731" s="77" t="s">
        <v>156</v>
      </c>
      <c r="F731" s="77" t="s">
        <v>1458</v>
      </c>
      <c r="G731" s="77" t="s">
        <v>1013</v>
      </c>
      <c r="H731" s="77" t="s">
        <v>58</v>
      </c>
      <c r="I731" s="78" t="s">
        <v>1552</v>
      </c>
      <c r="J731" s="77" t="s">
        <v>391</v>
      </c>
      <c r="K731" s="77" t="s">
        <v>1461</v>
      </c>
      <c r="L731" s="77" t="s">
        <v>73</v>
      </c>
      <c r="M731" s="111">
        <v>56101</v>
      </c>
      <c r="N731" s="111"/>
      <c r="O731" s="111">
        <v>56101</v>
      </c>
      <c r="P731" s="126">
        <v>1</v>
      </c>
      <c r="Q731" s="111">
        <v>56101</v>
      </c>
      <c r="R731" s="77" t="s">
        <v>134</v>
      </c>
      <c r="S731" s="77" t="s">
        <v>4817</v>
      </c>
      <c r="T731" s="77" t="s">
        <v>134</v>
      </c>
      <c r="U731" s="80" t="s">
        <v>4679</v>
      </c>
      <c r="V731" s="77" t="s">
        <v>134</v>
      </c>
      <c r="W731" s="77" t="s">
        <v>134</v>
      </c>
    </row>
    <row r="732" spans="1:23" s="48" customFormat="1" ht="60" x14ac:dyDescent="0.25">
      <c r="A732" s="77">
        <v>13102017</v>
      </c>
      <c r="B732" s="77" t="s">
        <v>14</v>
      </c>
      <c r="C732" s="70">
        <v>448</v>
      </c>
      <c r="D732" s="77" t="s">
        <v>214</v>
      </c>
      <c r="E732" s="77" t="s">
        <v>156</v>
      </c>
      <c r="F732" s="77" t="s">
        <v>1458</v>
      </c>
      <c r="G732" s="77" t="s">
        <v>1553</v>
      </c>
      <c r="H732" s="77" t="s">
        <v>58</v>
      </c>
      <c r="I732" s="78" t="s">
        <v>1554</v>
      </c>
      <c r="J732" s="77" t="s">
        <v>391</v>
      </c>
      <c r="K732" s="77" t="s">
        <v>1461</v>
      </c>
      <c r="L732" s="77" t="s">
        <v>73</v>
      </c>
      <c r="M732" s="111">
        <v>1014420</v>
      </c>
      <c r="N732" s="111"/>
      <c r="O732" s="111">
        <v>1014420</v>
      </c>
      <c r="P732" s="126">
        <v>1</v>
      </c>
      <c r="Q732" s="111">
        <v>1014420</v>
      </c>
      <c r="R732" s="77" t="s">
        <v>134</v>
      </c>
      <c r="S732" s="77" t="s">
        <v>4817</v>
      </c>
      <c r="T732" s="77" t="s">
        <v>134</v>
      </c>
      <c r="U732" s="80" t="s">
        <v>4679</v>
      </c>
      <c r="V732" s="77" t="s">
        <v>134</v>
      </c>
      <c r="W732" s="77" t="s">
        <v>134</v>
      </c>
    </row>
    <row r="733" spans="1:23" s="48" customFormat="1" ht="60" x14ac:dyDescent="0.25">
      <c r="A733" s="77">
        <v>13102017</v>
      </c>
      <c r="B733" s="77" t="s">
        <v>14</v>
      </c>
      <c r="C733" s="70">
        <v>449</v>
      </c>
      <c r="D733" s="77" t="s">
        <v>214</v>
      </c>
      <c r="E733" s="77" t="s">
        <v>156</v>
      </c>
      <c r="F733" s="77" t="s">
        <v>1488</v>
      </c>
      <c r="G733" s="77" t="s">
        <v>1555</v>
      </c>
      <c r="H733" s="77" t="s">
        <v>58</v>
      </c>
      <c r="I733" s="78" t="s">
        <v>1556</v>
      </c>
      <c r="J733" s="77" t="s">
        <v>391</v>
      </c>
      <c r="K733" s="77" t="s">
        <v>1461</v>
      </c>
      <c r="L733" s="77" t="s">
        <v>73</v>
      </c>
      <c r="M733" s="111">
        <v>640417</v>
      </c>
      <c r="N733" s="111"/>
      <c r="O733" s="111">
        <v>640417</v>
      </c>
      <c r="P733" s="126">
        <v>1</v>
      </c>
      <c r="Q733" s="111">
        <v>640417</v>
      </c>
      <c r="R733" s="77" t="s">
        <v>134</v>
      </c>
      <c r="S733" s="77" t="s">
        <v>4817</v>
      </c>
      <c r="T733" s="77" t="s">
        <v>134</v>
      </c>
      <c r="U733" s="80" t="s">
        <v>4679</v>
      </c>
      <c r="V733" s="77" t="s">
        <v>134</v>
      </c>
      <c r="W733" s="77" t="s">
        <v>134</v>
      </c>
    </row>
    <row r="734" spans="1:23" s="48" customFormat="1" ht="60" x14ac:dyDescent="0.25">
      <c r="A734" s="77">
        <v>13102017</v>
      </c>
      <c r="B734" s="77" t="s">
        <v>14</v>
      </c>
      <c r="C734" s="70">
        <v>450</v>
      </c>
      <c r="D734" s="77" t="s">
        <v>214</v>
      </c>
      <c r="E734" s="77" t="s">
        <v>156</v>
      </c>
      <c r="F734" s="77" t="s">
        <v>1458</v>
      </c>
      <c r="G734" s="77" t="s">
        <v>1557</v>
      </c>
      <c r="H734" s="77" t="s">
        <v>58</v>
      </c>
      <c r="I734" s="78" t="s">
        <v>1558</v>
      </c>
      <c r="J734" s="77" t="s">
        <v>391</v>
      </c>
      <c r="K734" s="77" t="s">
        <v>1461</v>
      </c>
      <c r="L734" s="77" t="s">
        <v>73</v>
      </c>
      <c r="M734" s="111">
        <v>1014420</v>
      </c>
      <c r="N734" s="111"/>
      <c r="O734" s="111">
        <v>1014420</v>
      </c>
      <c r="P734" s="126">
        <v>1</v>
      </c>
      <c r="Q734" s="111">
        <v>1014420</v>
      </c>
      <c r="R734" s="77" t="s">
        <v>134</v>
      </c>
      <c r="S734" s="77" t="s">
        <v>4817</v>
      </c>
      <c r="T734" s="77" t="s">
        <v>134</v>
      </c>
      <c r="U734" s="80" t="s">
        <v>4679</v>
      </c>
      <c r="V734" s="77" t="s">
        <v>134</v>
      </c>
      <c r="W734" s="77" t="s">
        <v>134</v>
      </c>
    </row>
    <row r="735" spans="1:23" s="48" customFormat="1" ht="60" x14ac:dyDescent="0.25">
      <c r="A735" s="77">
        <v>13102017</v>
      </c>
      <c r="B735" s="77" t="s">
        <v>14</v>
      </c>
      <c r="C735" s="70">
        <v>451</v>
      </c>
      <c r="D735" s="77" t="s">
        <v>214</v>
      </c>
      <c r="E735" s="77" t="s">
        <v>156</v>
      </c>
      <c r="F735" s="77" t="s">
        <v>1458</v>
      </c>
      <c r="G735" s="77" t="s">
        <v>1559</v>
      </c>
      <c r="H735" s="77" t="s">
        <v>58</v>
      </c>
      <c r="I735" s="78" t="s">
        <v>1560</v>
      </c>
      <c r="J735" s="77" t="s">
        <v>391</v>
      </c>
      <c r="K735" s="77" t="s">
        <v>1461</v>
      </c>
      <c r="L735" s="77" t="s">
        <v>73</v>
      </c>
      <c r="M735" s="111">
        <v>982656</v>
      </c>
      <c r="N735" s="111"/>
      <c r="O735" s="111">
        <v>982656</v>
      </c>
      <c r="P735" s="126">
        <v>1</v>
      </c>
      <c r="Q735" s="111">
        <v>982656</v>
      </c>
      <c r="R735" s="77" t="s">
        <v>134</v>
      </c>
      <c r="S735" s="77" t="s">
        <v>4817</v>
      </c>
      <c r="T735" s="77" t="s">
        <v>134</v>
      </c>
      <c r="U735" s="80" t="s">
        <v>4679</v>
      </c>
      <c r="V735" s="77" t="s">
        <v>134</v>
      </c>
      <c r="W735" s="77" t="s">
        <v>134</v>
      </c>
    </row>
    <row r="736" spans="1:23" s="48" customFormat="1" ht="60" x14ac:dyDescent="0.25">
      <c r="A736" s="77">
        <v>13102017</v>
      </c>
      <c r="B736" s="77" t="s">
        <v>14</v>
      </c>
      <c r="C736" s="70">
        <v>452</v>
      </c>
      <c r="D736" s="77" t="s">
        <v>214</v>
      </c>
      <c r="E736" s="77" t="s">
        <v>156</v>
      </c>
      <c r="F736" s="77" t="s">
        <v>1458</v>
      </c>
      <c r="G736" s="77" t="s">
        <v>1399</v>
      </c>
      <c r="H736" s="77" t="s">
        <v>58</v>
      </c>
      <c r="I736" s="78" t="s">
        <v>1561</v>
      </c>
      <c r="J736" s="77" t="s">
        <v>391</v>
      </c>
      <c r="K736" s="77" t="s">
        <v>1461</v>
      </c>
      <c r="L736" s="77" t="s">
        <v>73</v>
      </c>
      <c r="M736" s="111">
        <v>211338</v>
      </c>
      <c r="N736" s="111"/>
      <c r="O736" s="111">
        <v>211338</v>
      </c>
      <c r="P736" s="126">
        <v>1</v>
      </c>
      <c r="Q736" s="111">
        <v>211338</v>
      </c>
      <c r="R736" s="77" t="s">
        <v>134</v>
      </c>
      <c r="S736" s="77" t="s">
        <v>4817</v>
      </c>
      <c r="T736" s="77" t="s">
        <v>134</v>
      </c>
      <c r="U736" s="80" t="s">
        <v>4679</v>
      </c>
      <c r="V736" s="77" t="s">
        <v>134</v>
      </c>
      <c r="W736" s="77" t="s">
        <v>134</v>
      </c>
    </row>
    <row r="737" spans="1:23" s="48" customFormat="1" ht="60" x14ac:dyDescent="0.25">
      <c r="A737" s="77">
        <v>13102017</v>
      </c>
      <c r="B737" s="77" t="s">
        <v>14</v>
      </c>
      <c r="C737" s="70">
        <v>453</v>
      </c>
      <c r="D737" s="77" t="s">
        <v>214</v>
      </c>
      <c r="E737" s="77" t="s">
        <v>156</v>
      </c>
      <c r="F737" s="77" t="s">
        <v>1458</v>
      </c>
      <c r="G737" s="77" t="s">
        <v>1562</v>
      </c>
      <c r="H737" s="77" t="s">
        <v>58</v>
      </c>
      <c r="I737" s="78" t="s">
        <v>1563</v>
      </c>
      <c r="J737" s="77" t="s">
        <v>391</v>
      </c>
      <c r="K737" s="77" t="s">
        <v>1461</v>
      </c>
      <c r="L737" s="77" t="s">
        <v>73</v>
      </c>
      <c r="M737" s="111">
        <v>840483</v>
      </c>
      <c r="N737" s="111"/>
      <c r="O737" s="111">
        <v>840483</v>
      </c>
      <c r="P737" s="126">
        <v>1</v>
      </c>
      <c r="Q737" s="111">
        <v>840483</v>
      </c>
      <c r="R737" s="77" t="s">
        <v>134</v>
      </c>
      <c r="S737" s="77" t="s">
        <v>4817</v>
      </c>
      <c r="T737" s="77" t="s">
        <v>134</v>
      </c>
      <c r="U737" s="80" t="s">
        <v>4679</v>
      </c>
      <c r="V737" s="77" t="s">
        <v>134</v>
      </c>
      <c r="W737" s="77" t="s">
        <v>134</v>
      </c>
    </row>
    <row r="738" spans="1:23" s="48" customFormat="1" ht="60" x14ac:dyDescent="0.25">
      <c r="A738" s="77">
        <v>13102017</v>
      </c>
      <c r="B738" s="77" t="s">
        <v>14</v>
      </c>
      <c r="C738" s="70">
        <v>454</v>
      </c>
      <c r="D738" s="77" t="s">
        <v>214</v>
      </c>
      <c r="E738" s="77" t="s">
        <v>156</v>
      </c>
      <c r="F738" s="77" t="s">
        <v>1458</v>
      </c>
      <c r="G738" s="77" t="s">
        <v>1564</v>
      </c>
      <c r="H738" s="77" t="s">
        <v>58</v>
      </c>
      <c r="I738" s="78" t="s">
        <v>1565</v>
      </c>
      <c r="J738" s="77" t="s">
        <v>391</v>
      </c>
      <c r="K738" s="77" t="s">
        <v>1461</v>
      </c>
      <c r="L738" s="77" t="s">
        <v>73</v>
      </c>
      <c r="M738" s="111">
        <v>340446</v>
      </c>
      <c r="N738" s="111"/>
      <c r="O738" s="111">
        <v>340446</v>
      </c>
      <c r="P738" s="126">
        <v>1</v>
      </c>
      <c r="Q738" s="111">
        <v>340446</v>
      </c>
      <c r="R738" s="77" t="s">
        <v>134</v>
      </c>
      <c r="S738" s="77" t="s">
        <v>4817</v>
      </c>
      <c r="T738" s="77" t="s">
        <v>134</v>
      </c>
      <c r="U738" s="80" t="s">
        <v>4679</v>
      </c>
      <c r="V738" s="77" t="s">
        <v>134</v>
      </c>
      <c r="W738" s="77" t="s">
        <v>134</v>
      </c>
    </row>
    <row r="739" spans="1:23" s="48" customFormat="1" ht="60" x14ac:dyDescent="0.25">
      <c r="A739" s="77">
        <v>13102017</v>
      </c>
      <c r="B739" s="77" t="s">
        <v>14</v>
      </c>
      <c r="C739" s="70">
        <v>455</v>
      </c>
      <c r="D739" s="77" t="s">
        <v>214</v>
      </c>
      <c r="E739" s="77" t="s">
        <v>156</v>
      </c>
      <c r="F739" s="77" t="s">
        <v>1458</v>
      </c>
      <c r="G739" s="77" t="s">
        <v>1566</v>
      </c>
      <c r="H739" s="77" t="s">
        <v>58</v>
      </c>
      <c r="I739" s="78" t="s">
        <v>1567</v>
      </c>
      <c r="J739" s="77" t="s">
        <v>391</v>
      </c>
      <c r="K739" s="77" t="s">
        <v>1461</v>
      </c>
      <c r="L739" s="77" t="s">
        <v>73</v>
      </c>
      <c r="M739" s="111">
        <v>1741934</v>
      </c>
      <c r="N739" s="111"/>
      <c r="O739" s="111">
        <v>1741934</v>
      </c>
      <c r="P739" s="126">
        <v>1</v>
      </c>
      <c r="Q739" s="111">
        <v>1741934</v>
      </c>
      <c r="R739" s="77" t="s">
        <v>134</v>
      </c>
      <c r="S739" s="77" t="s">
        <v>4817</v>
      </c>
      <c r="T739" s="77" t="s">
        <v>134</v>
      </c>
      <c r="U739" s="80" t="s">
        <v>4679</v>
      </c>
      <c r="V739" s="77" t="s">
        <v>134</v>
      </c>
      <c r="W739" s="77" t="s">
        <v>134</v>
      </c>
    </row>
    <row r="740" spans="1:23" s="48" customFormat="1" ht="60" x14ac:dyDescent="0.25">
      <c r="A740" s="77">
        <v>13102017</v>
      </c>
      <c r="B740" s="77" t="s">
        <v>14</v>
      </c>
      <c r="C740" s="70">
        <v>456</v>
      </c>
      <c r="D740" s="77" t="s">
        <v>214</v>
      </c>
      <c r="E740" s="77" t="s">
        <v>156</v>
      </c>
      <c r="F740" s="77" t="s">
        <v>1458</v>
      </c>
      <c r="G740" s="77" t="s">
        <v>1568</v>
      </c>
      <c r="H740" s="77" t="s">
        <v>58</v>
      </c>
      <c r="I740" s="78" t="s">
        <v>1569</v>
      </c>
      <c r="J740" s="77" t="s">
        <v>391</v>
      </c>
      <c r="K740" s="77" t="s">
        <v>1461</v>
      </c>
      <c r="L740" s="77" t="s">
        <v>73</v>
      </c>
      <c r="M740" s="111">
        <v>612495</v>
      </c>
      <c r="N740" s="111"/>
      <c r="O740" s="111">
        <v>612495</v>
      </c>
      <c r="P740" s="126">
        <v>1</v>
      </c>
      <c r="Q740" s="111">
        <v>612495</v>
      </c>
      <c r="R740" s="77" t="s">
        <v>134</v>
      </c>
      <c r="S740" s="77" t="s">
        <v>4817</v>
      </c>
      <c r="T740" s="77" t="s">
        <v>134</v>
      </c>
      <c r="U740" s="80" t="s">
        <v>4679</v>
      </c>
      <c r="V740" s="77" t="s">
        <v>134</v>
      </c>
      <c r="W740" s="77" t="s">
        <v>134</v>
      </c>
    </row>
    <row r="741" spans="1:23" s="48" customFormat="1" ht="60" x14ac:dyDescent="0.25">
      <c r="A741" s="77">
        <v>13102017</v>
      </c>
      <c r="B741" s="77" t="s">
        <v>14</v>
      </c>
      <c r="C741" s="70">
        <v>457</v>
      </c>
      <c r="D741" s="77" t="s">
        <v>214</v>
      </c>
      <c r="E741" s="77" t="s">
        <v>156</v>
      </c>
      <c r="F741" s="77" t="s">
        <v>1458</v>
      </c>
      <c r="G741" s="77" t="s">
        <v>1570</v>
      </c>
      <c r="H741" s="77" t="s">
        <v>58</v>
      </c>
      <c r="I741" s="78" t="s">
        <v>1571</v>
      </c>
      <c r="J741" s="77" t="s">
        <v>391</v>
      </c>
      <c r="K741" s="77" t="s">
        <v>1461</v>
      </c>
      <c r="L741" s="77" t="s">
        <v>73</v>
      </c>
      <c r="M741" s="111">
        <v>993671</v>
      </c>
      <c r="N741" s="111"/>
      <c r="O741" s="111">
        <v>993671</v>
      </c>
      <c r="P741" s="126">
        <v>1</v>
      </c>
      <c r="Q741" s="111">
        <v>993671</v>
      </c>
      <c r="R741" s="77" t="s">
        <v>134</v>
      </c>
      <c r="S741" s="77" t="s">
        <v>4817</v>
      </c>
      <c r="T741" s="77" t="s">
        <v>134</v>
      </c>
      <c r="U741" s="80" t="s">
        <v>4679</v>
      </c>
      <c r="V741" s="77" t="s">
        <v>134</v>
      </c>
      <c r="W741" s="77" t="s">
        <v>134</v>
      </c>
    </row>
    <row r="742" spans="1:23" s="48" customFormat="1" ht="60" x14ac:dyDescent="0.25">
      <c r="A742" s="77">
        <v>13102017</v>
      </c>
      <c r="B742" s="77" t="s">
        <v>14</v>
      </c>
      <c r="C742" s="70">
        <v>458</v>
      </c>
      <c r="D742" s="77" t="s">
        <v>214</v>
      </c>
      <c r="E742" s="77" t="s">
        <v>156</v>
      </c>
      <c r="F742" s="77" t="s">
        <v>1458</v>
      </c>
      <c r="G742" s="77" t="s">
        <v>1572</v>
      </c>
      <c r="H742" s="77" t="s">
        <v>58</v>
      </c>
      <c r="I742" s="78" t="s">
        <v>1573</v>
      </c>
      <c r="J742" s="77" t="s">
        <v>391</v>
      </c>
      <c r="K742" s="77" t="s">
        <v>1461</v>
      </c>
      <c r="L742" s="77" t="s">
        <v>73</v>
      </c>
      <c r="M742" s="111">
        <v>939107</v>
      </c>
      <c r="N742" s="111"/>
      <c r="O742" s="111">
        <v>939107</v>
      </c>
      <c r="P742" s="126">
        <v>1</v>
      </c>
      <c r="Q742" s="111">
        <v>939107</v>
      </c>
      <c r="R742" s="77" t="s">
        <v>134</v>
      </c>
      <c r="S742" s="77" t="s">
        <v>4817</v>
      </c>
      <c r="T742" s="77" t="s">
        <v>134</v>
      </c>
      <c r="U742" s="80" t="s">
        <v>4679</v>
      </c>
      <c r="V742" s="77" t="s">
        <v>134</v>
      </c>
      <c r="W742" s="77" t="s">
        <v>134</v>
      </c>
    </row>
    <row r="743" spans="1:23" s="48" customFormat="1" ht="60" x14ac:dyDescent="0.25">
      <c r="A743" s="77">
        <v>13102017</v>
      </c>
      <c r="B743" s="77" t="s">
        <v>14</v>
      </c>
      <c r="C743" s="70">
        <v>459</v>
      </c>
      <c r="D743" s="77" t="s">
        <v>214</v>
      </c>
      <c r="E743" s="77" t="s">
        <v>156</v>
      </c>
      <c r="F743" s="77" t="s">
        <v>1458</v>
      </c>
      <c r="G743" s="77" t="s">
        <v>1574</v>
      </c>
      <c r="H743" s="77" t="s">
        <v>58</v>
      </c>
      <c r="I743" s="78" t="s">
        <v>1575</v>
      </c>
      <c r="J743" s="77" t="s">
        <v>391</v>
      </c>
      <c r="K743" s="77" t="s">
        <v>1461</v>
      </c>
      <c r="L743" s="77" t="s">
        <v>73</v>
      </c>
      <c r="M743" s="111">
        <v>1003917</v>
      </c>
      <c r="N743" s="111"/>
      <c r="O743" s="111">
        <v>1003917</v>
      </c>
      <c r="P743" s="126">
        <v>1</v>
      </c>
      <c r="Q743" s="111">
        <v>1003917</v>
      </c>
      <c r="R743" s="77" t="s">
        <v>134</v>
      </c>
      <c r="S743" s="77" t="s">
        <v>4817</v>
      </c>
      <c r="T743" s="77" t="s">
        <v>134</v>
      </c>
      <c r="U743" s="80" t="s">
        <v>4679</v>
      </c>
      <c r="V743" s="77" t="s">
        <v>134</v>
      </c>
      <c r="W743" s="77" t="s">
        <v>134</v>
      </c>
    </row>
    <row r="744" spans="1:23" s="48" customFormat="1" ht="60" x14ac:dyDescent="0.25">
      <c r="A744" s="77">
        <v>13102017</v>
      </c>
      <c r="B744" s="77" t="s">
        <v>14</v>
      </c>
      <c r="C744" s="70">
        <v>460</v>
      </c>
      <c r="D744" s="77" t="s">
        <v>214</v>
      </c>
      <c r="E744" s="77" t="s">
        <v>156</v>
      </c>
      <c r="F744" s="77" t="s">
        <v>1458</v>
      </c>
      <c r="G744" s="77" t="s">
        <v>1576</v>
      </c>
      <c r="H744" s="77" t="s">
        <v>58</v>
      </c>
      <c r="I744" s="78" t="s">
        <v>1577</v>
      </c>
      <c r="J744" s="77" t="s">
        <v>391</v>
      </c>
      <c r="K744" s="77" t="s">
        <v>1461</v>
      </c>
      <c r="L744" s="77" t="s">
        <v>73</v>
      </c>
      <c r="M744" s="111">
        <v>710863</v>
      </c>
      <c r="N744" s="111"/>
      <c r="O744" s="111">
        <v>710863</v>
      </c>
      <c r="P744" s="126">
        <v>1</v>
      </c>
      <c r="Q744" s="111">
        <v>710863</v>
      </c>
      <c r="R744" s="77" t="s">
        <v>134</v>
      </c>
      <c r="S744" s="77" t="s">
        <v>4817</v>
      </c>
      <c r="T744" s="77" t="s">
        <v>134</v>
      </c>
      <c r="U744" s="80" t="s">
        <v>4679</v>
      </c>
      <c r="V744" s="77" t="s">
        <v>134</v>
      </c>
      <c r="W744" s="77" t="s">
        <v>134</v>
      </c>
    </row>
    <row r="745" spans="1:23" s="48" customFormat="1" ht="60" x14ac:dyDescent="0.25">
      <c r="A745" s="77">
        <v>13102017</v>
      </c>
      <c r="B745" s="77" t="s">
        <v>14</v>
      </c>
      <c r="C745" s="70">
        <v>461</v>
      </c>
      <c r="D745" s="77" t="s">
        <v>214</v>
      </c>
      <c r="E745" s="77" t="s">
        <v>156</v>
      </c>
      <c r="F745" s="77" t="s">
        <v>1458</v>
      </c>
      <c r="G745" s="77" t="s">
        <v>1578</v>
      </c>
      <c r="H745" s="77" t="s">
        <v>58</v>
      </c>
      <c r="I745" s="78" t="s">
        <v>1579</v>
      </c>
      <c r="J745" s="77" t="s">
        <v>391</v>
      </c>
      <c r="K745" s="77" t="s">
        <v>1461</v>
      </c>
      <c r="L745" s="77" t="s">
        <v>73</v>
      </c>
      <c r="M745" s="111">
        <v>1019800</v>
      </c>
      <c r="N745" s="111"/>
      <c r="O745" s="111">
        <v>1019800</v>
      </c>
      <c r="P745" s="126">
        <v>1</v>
      </c>
      <c r="Q745" s="111">
        <v>1019800</v>
      </c>
      <c r="R745" s="77" t="s">
        <v>134</v>
      </c>
      <c r="S745" s="77" t="s">
        <v>4817</v>
      </c>
      <c r="T745" s="77" t="s">
        <v>134</v>
      </c>
      <c r="U745" s="80" t="s">
        <v>4679</v>
      </c>
      <c r="V745" s="77" t="s">
        <v>134</v>
      </c>
      <c r="W745" s="77" t="s">
        <v>134</v>
      </c>
    </row>
    <row r="746" spans="1:23" s="48" customFormat="1" ht="60" x14ac:dyDescent="0.25">
      <c r="A746" s="77">
        <v>13102017</v>
      </c>
      <c r="B746" s="77" t="s">
        <v>14</v>
      </c>
      <c r="C746" s="70">
        <v>462</v>
      </c>
      <c r="D746" s="77" t="s">
        <v>214</v>
      </c>
      <c r="E746" s="77" t="s">
        <v>156</v>
      </c>
      <c r="F746" s="77" t="s">
        <v>1458</v>
      </c>
      <c r="G746" s="77" t="s">
        <v>1580</v>
      </c>
      <c r="H746" s="77" t="s">
        <v>58</v>
      </c>
      <c r="I746" s="78" t="s">
        <v>1581</v>
      </c>
      <c r="J746" s="77" t="s">
        <v>391</v>
      </c>
      <c r="K746" s="77" t="s">
        <v>1461</v>
      </c>
      <c r="L746" s="77" t="s">
        <v>73</v>
      </c>
      <c r="M746" s="111">
        <v>2113375</v>
      </c>
      <c r="N746" s="111"/>
      <c r="O746" s="111">
        <v>2113375</v>
      </c>
      <c r="P746" s="126">
        <v>1</v>
      </c>
      <c r="Q746" s="111">
        <v>2113375</v>
      </c>
      <c r="R746" s="77" t="s">
        <v>134</v>
      </c>
      <c r="S746" s="77" t="s">
        <v>4817</v>
      </c>
      <c r="T746" s="77" t="s">
        <v>134</v>
      </c>
      <c r="U746" s="80" t="s">
        <v>4679</v>
      </c>
      <c r="V746" s="77" t="s">
        <v>134</v>
      </c>
      <c r="W746" s="77" t="s">
        <v>134</v>
      </c>
    </row>
    <row r="747" spans="1:23" s="48" customFormat="1" ht="60" x14ac:dyDescent="0.25">
      <c r="A747" s="77">
        <v>13102017</v>
      </c>
      <c r="B747" s="77" t="s">
        <v>14</v>
      </c>
      <c r="C747" s="70">
        <v>463</v>
      </c>
      <c r="D747" s="77" t="s">
        <v>214</v>
      </c>
      <c r="E747" s="77" t="s">
        <v>156</v>
      </c>
      <c r="F747" s="77" t="s">
        <v>1458</v>
      </c>
      <c r="G747" s="77" t="s">
        <v>1582</v>
      </c>
      <c r="H747" s="77" t="s">
        <v>58</v>
      </c>
      <c r="I747" s="78" t="s">
        <v>1583</v>
      </c>
      <c r="J747" s="77" t="s">
        <v>391</v>
      </c>
      <c r="K747" s="77" t="s">
        <v>1461</v>
      </c>
      <c r="L747" s="77" t="s">
        <v>73</v>
      </c>
      <c r="M747" s="111">
        <v>538975</v>
      </c>
      <c r="N747" s="111"/>
      <c r="O747" s="111">
        <v>538975</v>
      </c>
      <c r="P747" s="126">
        <v>1</v>
      </c>
      <c r="Q747" s="111">
        <v>538975</v>
      </c>
      <c r="R747" s="77" t="s">
        <v>134</v>
      </c>
      <c r="S747" s="77" t="s">
        <v>4817</v>
      </c>
      <c r="T747" s="77" t="s">
        <v>134</v>
      </c>
      <c r="U747" s="80" t="s">
        <v>4679</v>
      </c>
      <c r="V747" s="77" t="s">
        <v>134</v>
      </c>
      <c r="W747" s="77" t="s">
        <v>134</v>
      </c>
    </row>
    <row r="748" spans="1:23" s="48" customFormat="1" ht="60" x14ac:dyDescent="0.25">
      <c r="A748" s="77">
        <v>13102017</v>
      </c>
      <c r="B748" s="77" t="s">
        <v>14</v>
      </c>
      <c r="C748" s="70">
        <v>464</v>
      </c>
      <c r="D748" s="77" t="s">
        <v>214</v>
      </c>
      <c r="E748" s="77" t="s">
        <v>156</v>
      </c>
      <c r="F748" s="77" t="s">
        <v>1458</v>
      </c>
      <c r="G748" s="77" t="s">
        <v>1584</v>
      </c>
      <c r="H748" s="77" t="s">
        <v>58</v>
      </c>
      <c r="I748" s="78" t="s">
        <v>1585</v>
      </c>
      <c r="J748" s="77" t="s">
        <v>391</v>
      </c>
      <c r="K748" s="77" t="s">
        <v>1461</v>
      </c>
      <c r="L748" s="77" t="s">
        <v>73</v>
      </c>
      <c r="M748" s="111">
        <v>1296972</v>
      </c>
      <c r="N748" s="111"/>
      <c r="O748" s="111">
        <v>1296972</v>
      </c>
      <c r="P748" s="126">
        <v>1</v>
      </c>
      <c r="Q748" s="111">
        <v>1296972</v>
      </c>
      <c r="R748" s="77" t="s">
        <v>134</v>
      </c>
      <c r="S748" s="77" t="s">
        <v>4817</v>
      </c>
      <c r="T748" s="77" t="s">
        <v>134</v>
      </c>
      <c r="U748" s="80" t="s">
        <v>4679</v>
      </c>
      <c r="V748" s="77" t="s">
        <v>134</v>
      </c>
      <c r="W748" s="77" t="s">
        <v>134</v>
      </c>
    </row>
    <row r="749" spans="1:23" s="48" customFormat="1" ht="60" x14ac:dyDescent="0.25">
      <c r="A749" s="77">
        <v>13102017</v>
      </c>
      <c r="B749" s="77" t="s">
        <v>14</v>
      </c>
      <c r="C749" s="70">
        <v>465</v>
      </c>
      <c r="D749" s="77" t="s">
        <v>214</v>
      </c>
      <c r="E749" s="77" t="s">
        <v>156</v>
      </c>
      <c r="F749" s="77" t="s">
        <v>1458</v>
      </c>
      <c r="G749" s="77" t="s">
        <v>1586</v>
      </c>
      <c r="H749" s="77" t="s">
        <v>58</v>
      </c>
      <c r="I749" s="78" t="s">
        <v>1587</v>
      </c>
      <c r="J749" s="77" t="s">
        <v>391</v>
      </c>
      <c r="K749" s="77" t="s">
        <v>1461</v>
      </c>
      <c r="L749" s="77" t="s">
        <v>73</v>
      </c>
      <c r="M749" s="111">
        <v>370161</v>
      </c>
      <c r="N749" s="111"/>
      <c r="O749" s="111">
        <v>370161</v>
      </c>
      <c r="P749" s="126">
        <v>1</v>
      </c>
      <c r="Q749" s="111">
        <v>370161</v>
      </c>
      <c r="R749" s="77" t="s">
        <v>134</v>
      </c>
      <c r="S749" s="77" t="s">
        <v>4817</v>
      </c>
      <c r="T749" s="77" t="s">
        <v>134</v>
      </c>
      <c r="U749" s="80" t="s">
        <v>4679</v>
      </c>
      <c r="V749" s="77" t="s">
        <v>134</v>
      </c>
      <c r="W749" s="77" t="s">
        <v>134</v>
      </c>
    </row>
    <row r="750" spans="1:23" s="48" customFormat="1" ht="60" x14ac:dyDescent="0.25">
      <c r="A750" s="77">
        <v>13102017</v>
      </c>
      <c r="B750" s="77" t="s">
        <v>14</v>
      </c>
      <c r="C750" s="70">
        <v>466</v>
      </c>
      <c r="D750" s="77" t="s">
        <v>214</v>
      </c>
      <c r="E750" s="77" t="s">
        <v>156</v>
      </c>
      <c r="F750" s="77" t="s">
        <v>1458</v>
      </c>
      <c r="G750" s="77" t="s">
        <v>1588</v>
      </c>
      <c r="H750" s="77" t="s">
        <v>58</v>
      </c>
      <c r="I750" s="78" t="s">
        <v>1589</v>
      </c>
      <c r="J750" s="77" t="s">
        <v>391</v>
      </c>
      <c r="K750" s="77" t="s">
        <v>1461</v>
      </c>
      <c r="L750" s="77" t="s">
        <v>73</v>
      </c>
      <c r="M750" s="111">
        <v>38425</v>
      </c>
      <c r="N750" s="111"/>
      <c r="O750" s="111">
        <v>38425</v>
      </c>
      <c r="P750" s="126">
        <v>1</v>
      </c>
      <c r="Q750" s="111">
        <v>38425</v>
      </c>
      <c r="R750" s="77" t="s">
        <v>134</v>
      </c>
      <c r="S750" s="77" t="s">
        <v>4817</v>
      </c>
      <c r="T750" s="77" t="s">
        <v>134</v>
      </c>
      <c r="U750" s="80" t="s">
        <v>4679</v>
      </c>
      <c r="V750" s="77" t="s">
        <v>134</v>
      </c>
      <c r="W750" s="77" t="s">
        <v>134</v>
      </c>
    </row>
    <row r="751" spans="1:23" s="48" customFormat="1" ht="135" x14ac:dyDescent="0.25">
      <c r="A751" s="77">
        <v>13102017</v>
      </c>
      <c r="B751" s="77" t="s">
        <v>14</v>
      </c>
      <c r="C751" s="70">
        <v>467</v>
      </c>
      <c r="D751" s="77" t="s">
        <v>214</v>
      </c>
      <c r="E751" s="77" t="s">
        <v>156</v>
      </c>
      <c r="F751" s="77" t="s">
        <v>1458</v>
      </c>
      <c r="G751" s="77" t="s">
        <v>1590</v>
      </c>
      <c r="H751" s="77" t="s">
        <v>56</v>
      </c>
      <c r="I751" s="78" t="s">
        <v>1591</v>
      </c>
      <c r="J751" s="77" t="s">
        <v>391</v>
      </c>
      <c r="K751" s="77" t="s">
        <v>1461</v>
      </c>
      <c r="L751" s="77" t="s">
        <v>67</v>
      </c>
      <c r="M751" s="111">
        <v>1213718</v>
      </c>
      <c r="N751" s="111"/>
      <c r="O751" s="111">
        <v>1213718</v>
      </c>
      <c r="P751" s="126">
        <v>1</v>
      </c>
      <c r="Q751" s="111">
        <v>1213718</v>
      </c>
      <c r="R751" s="77" t="s">
        <v>68</v>
      </c>
      <c r="S751" s="77" t="s">
        <v>4817</v>
      </c>
      <c r="T751" s="77" t="s">
        <v>134</v>
      </c>
      <c r="U751" s="80" t="s">
        <v>4679</v>
      </c>
      <c r="V751" s="77" t="s">
        <v>134</v>
      </c>
      <c r="W751" s="77" t="s">
        <v>134</v>
      </c>
    </row>
    <row r="752" spans="1:23" s="48" customFormat="1" ht="120" x14ac:dyDescent="0.25">
      <c r="A752" s="77">
        <v>13102017</v>
      </c>
      <c r="B752" s="77" t="s">
        <v>14</v>
      </c>
      <c r="C752" s="70">
        <v>468</v>
      </c>
      <c r="D752" s="77" t="s">
        <v>214</v>
      </c>
      <c r="E752" s="77" t="s">
        <v>156</v>
      </c>
      <c r="F752" s="77" t="s">
        <v>1472</v>
      </c>
      <c r="G752" s="77" t="s">
        <v>1592</v>
      </c>
      <c r="H752" s="77" t="s">
        <v>56</v>
      </c>
      <c r="I752" s="78" t="s">
        <v>720</v>
      </c>
      <c r="J752" s="77" t="s">
        <v>895</v>
      </c>
      <c r="K752" s="77" t="s">
        <v>1461</v>
      </c>
      <c r="L752" s="77" t="s">
        <v>67</v>
      </c>
      <c r="M752" s="111">
        <v>68723</v>
      </c>
      <c r="N752" s="111"/>
      <c r="O752" s="111">
        <v>68723</v>
      </c>
      <c r="P752" s="126">
        <v>1</v>
      </c>
      <c r="Q752" s="111">
        <v>68723</v>
      </c>
      <c r="R752" s="77" t="s">
        <v>68</v>
      </c>
      <c r="S752" s="77" t="s">
        <v>4823</v>
      </c>
      <c r="T752" s="77" t="s">
        <v>134</v>
      </c>
      <c r="U752" s="80" t="s">
        <v>4679</v>
      </c>
      <c r="V752" s="77" t="s">
        <v>134</v>
      </c>
      <c r="W752" s="77" t="s">
        <v>134</v>
      </c>
    </row>
    <row r="753" spans="1:23" s="48" customFormat="1" ht="120" x14ac:dyDescent="0.25">
      <c r="A753" s="77">
        <v>13102017</v>
      </c>
      <c r="B753" s="77" t="s">
        <v>14</v>
      </c>
      <c r="C753" s="70">
        <v>469</v>
      </c>
      <c r="D753" s="77" t="s">
        <v>214</v>
      </c>
      <c r="E753" s="77" t="s">
        <v>156</v>
      </c>
      <c r="F753" s="77" t="s">
        <v>1472</v>
      </c>
      <c r="G753" s="77" t="s">
        <v>4825</v>
      </c>
      <c r="H753" s="77" t="s">
        <v>56</v>
      </c>
      <c r="I753" s="78" t="s">
        <v>1593</v>
      </c>
      <c r="J753" s="77" t="s">
        <v>391</v>
      </c>
      <c r="K753" s="77" t="s">
        <v>1461</v>
      </c>
      <c r="L753" s="77" t="s">
        <v>73</v>
      </c>
      <c r="M753" s="111">
        <v>110152</v>
      </c>
      <c r="N753" s="111"/>
      <c r="O753" s="111">
        <v>110152</v>
      </c>
      <c r="P753" s="126">
        <v>1</v>
      </c>
      <c r="Q753" s="111">
        <v>110152</v>
      </c>
      <c r="R753" s="77" t="s">
        <v>134</v>
      </c>
      <c r="S753" s="77" t="s">
        <v>4823</v>
      </c>
      <c r="T753" s="77" t="s">
        <v>68</v>
      </c>
      <c r="U753" s="80" t="s">
        <v>4750</v>
      </c>
      <c r="V753" s="77" t="s">
        <v>134</v>
      </c>
      <c r="W753" s="77" t="s">
        <v>134</v>
      </c>
    </row>
    <row r="754" spans="1:23" s="48" customFormat="1" ht="60" x14ac:dyDescent="0.25">
      <c r="A754" s="77">
        <v>13102017</v>
      </c>
      <c r="B754" s="77" t="s">
        <v>14</v>
      </c>
      <c r="C754" s="70">
        <v>470</v>
      </c>
      <c r="D754" s="77" t="s">
        <v>214</v>
      </c>
      <c r="E754" s="77" t="s">
        <v>156</v>
      </c>
      <c r="F754" s="77" t="s">
        <v>1458</v>
      </c>
      <c r="G754" s="77" t="s">
        <v>1594</v>
      </c>
      <c r="H754" s="77" t="s">
        <v>59</v>
      </c>
      <c r="I754" s="78" t="s">
        <v>1595</v>
      </c>
      <c r="J754" s="77" t="s">
        <v>391</v>
      </c>
      <c r="K754" s="77" t="s">
        <v>1461</v>
      </c>
      <c r="L754" s="77" t="s">
        <v>73</v>
      </c>
      <c r="M754" s="111">
        <v>53283</v>
      </c>
      <c r="N754" s="111"/>
      <c r="O754" s="111">
        <v>53283</v>
      </c>
      <c r="P754" s="126">
        <v>1</v>
      </c>
      <c r="Q754" s="111">
        <v>53283</v>
      </c>
      <c r="R754" s="77" t="s">
        <v>134</v>
      </c>
      <c r="S754" s="77" t="s">
        <v>4817</v>
      </c>
      <c r="T754" s="77" t="s">
        <v>134</v>
      </c>
      <c r="U754" s="80" t="s">
        <v>4679</v>
      </c>
      <c r="V754" s="77" t="s">
        <v>134</v>
      </c>
      <c r="W754" s="77" t="s">
        <v>134</v>
      </c>
    </row>
    <row r="755" spans="1:23" s="48" customFormat="1" ht="60" x14ac:dyDescent="0.25">
      <c r="A755" s="77">
        <v>13102017</v>
      </c>
      <c r="B755" s="77" t="s">
        <v>14</v>
      </c>
      <c r="C755" s="70">
        <v>471</v>
      </c>
      <c r="D755" s="77" t="s">
        <v>214</v>
      </c>
      <c r="E755" s="77" t="s">
        <v>156</v>
      </c>
      <c r="F755" s="77" t="s">
        <v>1488</v>
      </c>
      <c r="G755" s="77" t="s">
        <v>4826</v>
      </c>
      <c r="H755" s="77" t="s">
        <v>59</v>
      </c>
      <c r="I755" s="78" t="s">
        <v>1596</v>
      </c>
      <c r="J755" s="77" t="s">
        <v>391</v>
      </c>
      <c r="K755" s="77" t="s">
        <v>1461</v>
      </c>
      <c r="L755" s="77" t="s">
        <v>73</v>
      </c>
      <c r="M755" s="111">
        <v>1184771</v>
      </c>
      <c r="N755" s="111"/>
      <c r="O755" s="111">
        <v>1184771</v>
      </c>
      <c r="P755" s="126">
        <v>1</v>
      </c>
      <c r="Q755" s="111">
        <v>1184771</v>
      </c>
      <c r="R755" s="77" t="s">
        <v>68</v>
      </c>
      <c r="S755" s="77" t="s">
        <v>4817</v>
      </c>
      <c r="T755" s="77" t="s">
        <v>68</v>
      </c>
      <c r="U755" s="80" t="s">
        <v>4750</v>
      </c>
      <c r="V755" s="77" t="s">
        <v>134</v>
      </c>
      <c r="W755" s="77" t="s">
        <v>134</v>
      </c>
    </row>
    <row r="756" spans="1:23" s="48" customFormat="1" ht="60" x14ac:dyDescent="0.25">
      <c r="A756" s="77">
        <v>13102017</v>
      </c>
      <c r="B756" s="77" t="s">
        <v>14</v>
      </c>
      <c r="C756" s="70">
        <v>472</v>
      </c>
      <c r="D756" s="77" t="s">
        <v>214</v>
      </c>
      <c r="E756" s="77" t="s">
        <v>156</v>
      </c>
      <c r="F756" s="77" t="s">
        <v>1458</v>
      </c>
      <c r="G756" s="77" t="s">
        <v>4827</v>
      </c>
      <c r="H756" s="77" t="s">
        <v>59</v>
      </c>
      <c r="I756" s="78" t="s">
        <v>1597</v>
      </c>
      <c r="J756" s="77" t="s">
        <v>391</v>
      </c>
      <c r="K756" s="77" t="s">
        <v>1461</v>
      </c>
      <c r="L756" s="77" t="s">
        <v>73</v>
      </c>
      <c r="M756" s="111">
        <v>372210</v>
      </c>
      <c r="N756" s="111"/>
      <c r="O756" s="111">
        <v>372210</v>
      </c>
      <c r="P756" s="126">
        <v>1</v>
      </c>
      <c r="Q756" s="111">
        <v>372210</v>
      </c>
      <c r="R756" s="77" t="s">
        <v>68</v>
      </c>
      <c r="S756" s="77" t="s">
        <v>4817</v>
      </c>
      <c r="T756" s="77" t="s">
        <v>68</v>
      </c>
      <c r="U756" s="80" t="s">
        <v>4750</v>
      </c>
      <c r="V756" s="77" t="s">
        <v>134</v>
      </c>
      <c r="W756" s="77" t="s">
        <v>134</v>
      </c>
    </row>
    <row r="757" spans="1:23" s="48" customFormat="1" ht="60" x14ac:dyDescent="0.25">
      <c r="A757" s="77">
        <v>13102017</v>
      </c>
      <c r="B757" s="77" t="s">
        <v>14</v>
      </c>
      <c r="C757" s="70">
        <v>473</v>
      </c>
      <c r="D757" s="77" t="s">
        <v>214</v>
      </c>
      <c r="E757" s="77" t="s">
        <v>156</v>
      </c>
      <c r="F757" s="77" t="s">
        <v>1458</v>
      </c>
      <c r="G757" s="77" t="s">
        <v>4828</v>
      </c>
      <c r="H757" s="77" t="s">
        <v>59</v>
      </c>
      <c r="I757" s="78" t="s">
        <v>1598</v>
      </c>
      <c r="J757" s="77" t="s">
        <v>391</v>
      </c>
      <c r="K757" s="77" t="s">
        <v>1461</v>
      </c>
      <c r="L757" s="77" t="s">
        <v>73</v>
      </c>
      <c r="M757" s="111">
        <v>192125</v>
      </c>
      <c r="N757" s="111"/>
      <c r="O757" s="111">
        <v>192125</v>
      </c>
      <c r="P757" s="126">
        <v>1</v>
      </c>
      <c r="Q757" s="111">
        <v>192125</v>
      </c>
      <c r="R757" s="77" t="s">
        <v>68</v>
      </c>
      <c r="S757" s="77" t="s">
        <v>4817</v>
      </c>
      <c r="T757" s="77" t="s">
        <v>68</v>
      </c>
      <c r="U757" s="80" t="s">
        <v>4750</v>
      </c>
      <c r="V757" s="77" t="s">
        <v>134</v>
      </c>
      <c r="W757" s="77" t="s">
        <v>134</v>
      </c>
    </row>
    <row r="758" spans="1:23" s="48" customFormat="1" ht="60" x14ac:dyDescent="0.25">
      <c r="A758" s="77">
        <v>13102017</v>
      </c>
      <c r="B758" s="77" t="s">
        <v>14</v>
      </c>
      <c r="C758" s="70">
        <v>474</v>
      </c>
      <c r="D758" s="77" t="s">
        <v>214</v>
      </c>
      <c r="E758" s="77" t="s">
        <v>156</v>
      </c>
      <c r="F758" s="77" t="s">
        <v>1458</v>
      </c>
      <c r="G758" s="77" t="s">
        <v>1599</v>
      </c>
      <c r="H758" s="77" t="s">
        <v>59</v>
      </c>
      <c r="I758" s="78" t="s">
        <v>1050</v>
      </c>
      <c r="J758" s="77" t="s">
        <v>391</v>
      </c>
      <c r="K758" s="77" t="s">
        <v>1461</v>
      </c>
      <c r="L758" s="77" t="s">
        <v>73</v>
      </c>
      <c r="M758" s="111">
        <v>160104</v>
      </c>
      <c r="N758" s="111"/>
      <c r="O758" s="111">
        <v>160104</v>
      </c>
      <c r="P758" s="126">
        <v>1</v>
      </c>
      <c r="Q758" s="111">
        <v>160104</v>
      </c>
      <c r="R758" s="77" t="s">
        <v>68</v>
      </c>
      <c r="S758" s="77" t="s">
        <v>4817</v>
      </c>
      <c r="T758" s="77" t="s">
        <v>134</v>
      </c>
      <c r="U758" s="80" t="s">
        <v>4679</v>
      </c>
      <c r="V758" s="77" t="s">
        <v>134</v>
      </c>
      <c r="W758" s="77" t="s">
        <v>134</v>
      </c>
    </row>
    <row r="759" spans="1:23" s="48" customFormat="1" ht="60" x14ac:dyDescent="0.25">
      <c r="A759" s="77">
        <v>13102017</v>
      </c>
      <c r="B759" s="77" t="s">
        <v>14</v>
      </c>
      <c r="C759" s="70">
        <v>475</v>
      </c>
      <c r="D759" s="77" t="s">
        <v>214</v>
      </c>
      <c r="E759" s="77" t="s">
        <v>156</v>
      </c>
      <c r="F759" s="77" t="s">
        <v>1458</v>
      </c>
      <c r="G759" s="77" t="s">
        <v>1600</v>
      </c>
      <c r="H759" s="77" t="s">
        <v>59</v>
      </c>
      <c r="I759" s="78" t="s">
        <v>1601</v>
      </c>
      <c r="J759" s="77" t="s">
        <v>391</v>
      </c>
      <c r="K759" s="77" t="s">
        <v>1461</v>
      </c>
      <c r="L759" s="77" t="s">
        <v>73</v>
      </c>
      <c r="M759" s="111">
        <v>2061374</v>
      </c>
      <c r="N759" s="111"/>
      <c r="O759" s="111">
        <v>2061374</v>
      </c>
      <c r="P759" s="126">
        <v>1</v>
      </c>
      <c r="Q759" s="111">
        <v>2061374</v>
      </c>
      <c r="R759" s="77" t="s">
        <v>68</v>
      </c>
      <c r="S759" s="77" t="s">
        <v>4817</v>
      </c>
      <c r="T759" s="77" t="s">
        <v>134</v>
      </c>
      <c r="U759" s="80" t="s">
        <v>4679</v>
      </c>
      <c r="V759" s="77" t="s">
        <v>134</v>
      </c>
      <c r="W759" s="77" t="s">
        <v>134</v>
      </c>
    </row>
    <row r="760" spans="1:23" s="48" customFormat="1" ht="60" x14ac:dyDescent="0.25">
      <c r="A760" s="77">
        <v>13102017</v>
      </c>
      <c r="B760" s="77" t="s">
        <v>14</v>
      </c>
      <c r="C760" s="70">
        <v>476</v>
      </c>
      <c r="D760" s="77" t="s">
        <v>214</v>
      </c>
      <c r="E760" s="77" t="s">
        <v>156</v>
      </c>
      <c r="F760" s="77" t="s">
        <v>1458</v>
      </c>
      <c r="G760" s="77" t="s">
        <v>4829</v>
      </c>
      <c r="H760" s="77" t="s">
        <v>59</v>
      </c>
      <c r="I760" s="78" t="s">
        <v>1602</v>
      </c>
      <c r="J760" s="77" t="s">
        <v>391</v>
      </c>
      <c r="K760" s="77" t="s">
        <v>1461</v>
      </c>
      <c r="L760" s="77" t="s">
        <v>73</v>
      </c>
      <c r="M760" s="111">
        <v>144222</v>
      </c>
      <c r="N760" s="111"/>
      <c r="O760" s="111">
        <v>144222</v>
      </c>
      <c r="P760" s="126">
        <v>1</v>
      </c>
      <c r="Q760" s="111">
        <v>144222</v>
      </c>
      <c r="R760" s="77" t="s">
        <v>68</v>
      </c>
      <c r="S760" s="77" t="s">
        <v>4817</v>
      </c>
      <c r="T760" s="77" t="s">
        <v>68</v>
      </c>
      <c r="U760" s="80" t="s">
        <v>4750</v>
      </c>
      <c r="V760" s="77" t="s">
        <v>134</v>
      </c>
      <c r="W760" s="77" t="s">
        <v>134</v>
      </c>
    </row>
    <row r="761" spans="1:23" s="48" customFormat="1" ht="60" x14ac:dyDescent="0.25">
      <c r="A761" s="77">
        <v>13102017</v>
      </c>
      <c r="B761" s="77" t="s">
        <v>14</v>
      </c>
      <c r="C761" s="70">
        <v>477</v>
      </c>
      <c r="D761" s="77" t="s">
        <v>214</v>
      </c>
      <c r="E761" s="77" t="s">
        <v>156</v>
      </c>
      <c r="F761" s="77" t="s">
        <v>1458</v>
      </c>
      <c r="G761" s="77" t="s">
        <v>1603</v>
      </c>
      <c r="H761" s="77" t="s">
        <v>59</v>
      </c>
      <c r="I761" s="78" t="s">
        <v>1604</v>
      </c>
      <c r="J761" s="77" t="s">
        <v>391</v>
      </c>
      <c r="K761" s="77" t="s">
        <v>1461</v>
      </c>
      <c r="L761" s="77" t="s">
        <v>73</v>
      </c>
      <c r="M761" s="111">
        <v>216205</v>
      </c>
      <c r="N761" s="111"/>
      <c r="O761" s="111">
        <v>216205</v>
      </c>
      <c r="P761" s="126">
        <v>1</v>
      </c>
      <c r="Q761" s="111">
        <v>216205</v>
      </c>
      <c r="R761" s="77" t="s">
        <v>68</v>
      </c>
      <c r="S761" s="77" t="s">
        <v>4817</v>
      </c>
      <c r="T761" s="77" t="s">
        <v>134</v>
      </c>
      <c r="U761" s="80" t="s">
        <v>4679</v>
      </c>
      <c r="V761" s="77" t="s">
        <v>134</v>
      </c>
      <c r="W761" s="77" t="s">
        <v>134</v>
      </c>
    </row>
    <row r="762" spans="1:23" s="48" customFormat="1" ht="90" x14ac:dyDescent="0.25">
      <c r="A762" s="77">
        <v>13102017</v>
      </c>
      <c r="B762" s="77" t="s">
        <v>14</v>
      </c>
      <c r="C762" s="70">
        <v>478</v>
      </c>
      <c r="D762" s="77" t="s">
        <v>214</v>
      </c>
      <c r="E762" s="77" t="s">
        <v>156</v>
      </c>
      <c r="F762" s="77" t="s">
        <v>1605</v>
      </c>
      <c r="G762" s="77" t="s">
        <v>1606</v>
      </c>
      <c r="H762" s="77" t="s">
        <v>56</v>
      </c>
      <c r="I762" s="78" t="s">
        <v>720</v>
      </c>
      <c r="J762" s="77" t="s">
        <v>720</v>
      </c>
      <c r="K762" s="77" t="s">
        <v>720</v>
      </c>
      <c r="L762" s="77" t="s">
        <v>67</v>
      </c>
      <c r="M762" s="111">
        <v>68345</v>
      </c>
      <c r="N762" s="111"/>
      <c r="O762" s="111">
        <v>68345</v>
      </c>
      <c r="P762" s="126">
        <v>1</v>
      </c>
      <c r="Q762" s="111">
        <v>68345</v>
      </c>
      <c r="R762" s="77" t="s">
        <v>68</v>
      </c>
      <c r="S762" s="77" t="s">
        <v>4678</v>
      </c>
      <c r="T762" s="77" t="s">
        <v>134</v>
      </c>
      <c r="U762" s="80" t="s">
        <v>4679</v>
      </c>
      <c r="V762" s="77" t="s">
        <v>134</v>
      </c>
      <c r="W762" s="77" t="s">
        <v>134</v>
      </c>
    </row>
    <row r="763" spans="1:23" s="48" customFormat="1" ht="90" x14ac:dyDescent="0.25">
      <c r="A763" s="77">
        <v>13102049</v>
      </c>
      <c r="B763" s="77" t="s">
        <v>14</v>
      </c>
      <c r="C763" s="70">
        <v>479</v>
      </c>
      <c r="D763" s="77" t="s">
        <v>214</v>
      </c>
      <c r="E763" s="77" t="s">
        <v>156</v>
      </c>
      <c r="F763" s="77" t="s">
        <v>1607</v>
      </c>
      <c r="G763" s="77" t="s">
        <v>1608</v>
      </c>
      <c r="H763" s="77" t="s">
        <v>58</v>
      </c>
      <c r="I763" s="78" t="s">
        <v>1609</v>
      </c>
      <c r="J763" s="77" t="s">
        <v>1610</v>
      </c>
      <c r="K763" s="77" t="s">
        <v>1611</v>
      </c>
      <c r="L763" s="77" t="s">
        <v>67</v>
      </c>
      <c r="M763" s="111">
        <v>1613850</v>
      </c>
      <c r="N763" s="111"/>
      <c r="O763" s="111">
        <v>1613850</v>
      </c>
      <c r="P763" s="126">
        <v>1</v>
      </c>
      <c r="Q763" s="111">
        <v>1613850</v>
      </c>
      <c r="R763" s="77" t="s">
        <v>134</v>
      </c>
      <c r="S763" s="77" t="s">
        <v>4830</v>
      </c>
      <c r="T763" s="77" t="s">
        <v>134</v>
      </c>
      <c r="U763" s="80" t="s">
        <v>4679</v>
      </c>
      <c r="V763" s="77" t="s">
        <v>134</v>
      </c>
      <c r="W763" s="77" t="s">
        <v>134</v>
      </c>
    </row>
    <row r="764" spans="1:23" s="48" customFormat="1" ht="60" x14ac:dyDescent="0.25">
      <c r="A764" s="77">
        <v>13102049</v>
      </c>
      <c r="B764" s="77" t="s">
        <v>14</v>
      </c>
      <c r="C764" s="70">
        <v>480</v>
      </c>
      <c r="D764" s="77" t="s">
        <v>214</v>
      </c>
      <c r="E764" s="77" t="s">
        <v>156</v>
      </c>
      <c r="F764" s="77" t="s">
        <v>1612</v>
      </c>
      <c r="G764" s="77" t="s">
        <v>1613</v>
      </c>
      <c r="H764" s="77" t="s">
        <v>58</v>
      </c>
      <c r="I764" s="78" t="s">
        <v>1609</v>
      </c>
      <c r="J764" s="77" t="s">
        <v>1239</v>
      </c>
      <c r="K764" s="77" t="s">
        <v>1611</v>
      </c>
      <c r="L764" s="77" t="s">
        <v>67</v>
      </c>
      <c r="M764" s="111">
        <v>4859483</v>
      </c>
      <c r="N764" s="111"/>
      <c r="O764" s="111">
        <v>4859483</v>
      </c>
      <c r="P764" s="126">
        <v>1</v>
      </c>
      <c r="Q764" s="111">
        <v>4859483</v>
      </c>
      <c r="R764" s="77" t="s">
        <v>134</v>
      </c>
      <c r="S764" s="77" t="s">
        <v>4830</v>
      </c>
      <c r="T764" s="77" t="s">
        <v>134</v>
      </c>
      <c r="U764" s="80" t="s">
        <v>4679</v>
      </c>
      <c r="V764" s="77" t="s">
        <v>134</v>
      </c>
      <c r="W764" s="77" t="s">
        <v>134</v>
      </c>
    </row>
    <row r="765" spans="1:23" s="48" customFormat="1" ht="120" x14ac:dyDescent="0.25">
      <c r="A765" s="77">
        <v>13102049</v>
      </c>
      <c r="B765" s="77" t="s">
        <v>14</v>
      </c>
      <c r="C765" s="70">
        <v>481</v>
      </c>
      <c r="D765" s="77" t="s">
        <v>214</v>
      </c>
      <c r="E765" s="77" t="s">
        <v>156</v>
      </c>
      <c r="F765" s="77" t="s">
        <v>1607</v>
      </c>
      <c r="G765" s="77" t="s">
        <v>1614</v>
      </c>
      <c r="H765" s="77" t="s">
        <v>58</v>
      </c>
      <c r="I765" s="78" t="s">
        <v>1615</v>
      </c>
      <c r="J765" s="77" t="s">
        <v>1616</v>
      </c>
      <c r="K765" s="77" t="s">
        <v>1611</v>
      </c>
      <c r="L765" s="77" t="s">
        <v>67</v>
      </c>
      <c r="M765" s="111">
        <v>1475520</v>
      </c>
      <c r="N765" s="111"/>
      <c r="O765" s="111">
        <v>1475520</v>
      </c>
      <c r="P765" s="126">
        <v>1</v>
      </c>
      <c r="Q765" s="111">
        <v>1475520</v>
      </c>
      <c r="R765" s="77" t="s">
        <v>134</v>
      </c>
      <c r="S765" s="77" t="s">
        <v>4830</v>
      </c>
      <c r="T765" s="77" t="s">
        <v>134</v>
      </c>
      <c r="U765" s="80" t="s">
        <v>4679</v>
      </c>
      <c r="V765" s="77" t="s">
        <v>134</v>
      </c>
      <c r="W765" s="77" t="s">
        <v>134</v>
      </c>
    </row>
    <row r="766" spans="1:23" s="48" customFormat="1" ht="90" x14ac:dyDescent="0.25">
      <c r="A766" s="77">
        <v>13102049</v>
      </c>
      <c r="B766" s="77" t="s">
        <v>14</v>
      </c>
      <c r="C766" s="70">
        <v>482</v>
      </c>
      <c r="D766" s="77" t="s">
        <v>214</v>
      </c>
      <c r="E766" s="77" t="s">
        <v>156</v>
      </c>
      <c r="F766" s="77" t="s">
        <v>1612</v>
      </c>
      <c r="G766" s="77" t="s">
        <v>1617</v>
      </c>
      <c r="H766" s="77" t="s">
        <v>58</v>
      </c>
      <c r="I766" s="78" t="s">
        <v>1138</v>
      </c>
      <c r="J766" s="77" t="s">
        <v>1138</v>
      </c>
      <c r="K766" s="77" t="s">
        <v>1611</v>
      </c>
      <c r="L766" s="77" t="s">
        <v>67</v>
      </c>
      <c r="M766" s="111">
        <v>1470397</v>
      </c>
      <c r="N766" s="111"/>
      <c r="O766" s="111">
        <v>1470397</v>
      </c>
      <c r="P766" s="126">
        <v>1</v>
      </c>
      <c r="Q766" s="111">
        <v>1470397</v>
      </c>
      <c r="R766" s="77" t="s">
        <v>68</v>
      </c>
      <c r="S766" s="77" t="s">
        <v>4724</v>
      </c>
      <c r="T766" s="77" t="s">
        <v>134</v>
      </c>
      <c r="U766" s="80" t="s">
        <v>4679</v>
      </c>
      <c r="V766" s="77" t="s">
        <v>134</v>
      </c>
      <c r="W766" s="77" t="s">
        <v>134</v>
      </c>
    </row>
    <row r="767" spans="1:23" s="48" customFormat="1" ht="75" x14ac:dyDescent="0.25">
      <c r="A767" s="77">
        <v>13102049</v>
      </c>
      <c r="B767" s="77" t="s">
        <v>14</v>
      </c>
      <c r="C767" s="70">
        <v>483</v>
      </c>
      <c r="D767" s="77" t="s">
        <v>214</v>
      </c>
      <c r="E767" s="77" t="s">
        <v>156</v>
      </c>
      <c r="F767" s="77" t="s">
        <v>1607</v>
      </c>
      <c r="G767" s="77" t="s">
        <v>1618</v>
      </c>
      <c r="H767" s="77" t="s">
        <v>58</v>
      </c>
      <c r="I767" s="78" t="s">
        <v>1619</v>
      </c>
      <c r="J767" s="77" t="s">
        <v>1620</v>
      </c>
      <c r="K767" s="77" t="s">
        <v>1611</v>
      </c>
      <c r="L767" s="77" t="s">
        <v>67</v>
      </c>
      <c r="M767" s="111">
        <v>23055</v>
      </c>
      <c r="N767" s="111"/>
      <c r="O767" s="111">
        <v>23055</v>
      </c>
      <c r="P767" s="126">
        <v>1</v>
      </c>
      <c r="Q767" s="111">
        <v>23055</v>
      </c>
      <c r="R767" s="77" t="s">
        <v>68</v>
      </c>
      <c r="S767" s="77" t="s">
        <v>4831</v>
      </c>
      <c r="T767" s="77" t="s">
        <v>134</v>
      </c>
      <c r="U767" s="80" t="s">
        <v>4679</v>
      </c>
      <c r="V767" s="77" t="s">
        <v>134</v>
      </c>
      <c r="W767" s="77" t="s">
        <v>134</v>
      </c>
    </row>
    <row r="768" spans="1:23" s="48" customFormat="1" ht="75" x14ac:dyDescent="0.25">
      <c r="A768" s="77">
        <v>13102049</v>
      </c>
      <c r="B768" s="77" t="s">
        <v>14</v>
      </c>
      <c r="C768" s="70">
        <v>484</v>
      </c>
      <c r="D768" s="77" t="s">
        <v>214</v>
      </c>
      <c r="E768" s="77" t="s">
        <v>156</v>
      </c>
      <c r="F768" s="77" t="s">
        <v>1607</v>
      </c>
      <c r="G768" s="77" t="s">
        <v>1621</v>
      </c>
      <c r="H768" s="77" t="s">
        <v>58</v>
      </c>
      <c r="I768" s="78" t="s">
        <v>1622</v>
      </c>
      <c r="J768" s="77" t="s">
        <v>1623</v>
      </c>
      <c r="K768" s="77" t="s">
        <v>1611</v>
      </c>
      <c r="L768" s="77" t="s">
        <v>67</v>
      </c>
      <c r="M768" s="111">
        <v>23055</v>
      </c>
      <c r="N768" s="111"/>
      <c r="O768" s="111">
        <v>23055</v>
      </c>
      <c r="P768" s="126">
        <v>1</v>
      </c>
      <c r="Q768" s="111">
        <v>23055</v>
      </c>
      <c r="R768" s="77" t="s">
        <v>68</v>
      </c>
      <c r="S768" s="77" t="s">
        <v>4831</v>
      </c>
      <c r="T768" s="77" t="s">
        <v>134</v>
      </c>
      <c r="U768" s="80" t="s">
        <v>4679</v>
      </c>
      <c r="V768" s="77" t="s">
        <v>134</v>
      </c>
      <c r="W768" s="77" t="s">
        <v>134</v>
      </c>
    </row>
    <row r="769" spans="1:23" s="48" customFormat="1" ht="60" x14ac:dyDescent="0.25">
      <c r="A769" s="77">
        <v>13102049</v>
      </c>
      <c r="B769" s="77" t="s">
        <v>14</v>
      </c>
      <c r="C769" s="70">
        <v>485</v>
      </c>
      <c r="D769" s="77" t="s">
        <v>214</v>
      </c>
      <c r="E769" s="77" t="s">
        <v>156</v>
      </c>
      <c r="F769" s="77" t="s">
        <v>1607</v>
      </c>
      <c r="G769" s="77" t="s">
        <v>1624</v>
      </c>
      <c r="H769" s="77" t="s">
        <v>58</v>
      </c>
      <c r="I769" s="78" t="s">
        <v>1625</v>
      </c>
      <c r="J769" s="77" t="s">
        <v>1626</v>
      </c>
      <c r="K769" s="77" t="s">
        <v>1611</v>
      </c>
      <c r="L769" s="77" t="s">
        <v>67</v>
      </c>
      <c r="M769" s="111">
        <v>6960050</v>
      </c>
      <c r="N769" s="111"/>
      <c r="O769" s="111">
        <v>6960050</v>
      </c>
      <c r="P769" s="126">
        <v>1</v>
      </c>
      <c r="Q769" s="111">
        <v>6960050</v>
      </c>
      <c r="R769" s="77" t="s">
        <v>134</v>
      </c>
      <c r="S769" s="77" t="s">
        <v>4830</v>
      </c>
      <c r="T769" s="77" t="s">
        <v>134</v>
      </c>
      <c r="U769" s="80" t="s">
        <v>4679</v>
      </c>
      <c r="V769" s="77" t="s">
        <v>134</v>
      </c>
      <c r="W769" s="77" t="s">
        <v>134</v>
      </c>
    </row>
    <row r="770" spans="1:23" s="48" customFormat="1" ht="90" x14ac:dyDescent="0.25">
      <c r="A770" s="77">
        <v>13102049</v>
      </c>
      <c r="B770" s="77" t="s">
        <v>14</v>
      </c>
      <c r="C770" s="70">
        <v>486</v>
      </c>
      <c r="D770" s="77" t="s">
        <v>214</v>
      </c>
      <c r="E770" s="77" t="s">
        <v>156</v>
      </c>
      <c r="F770" s="77" t="s">
        <v>1607</v>
      </c>
      <c r="G770" s="77" t="s">
        <v>1627</v>
      </c>
      <c r="H770" s="77" t="s">
        <v>4739</v>
      </c>
      <c r="I770" s="78" t="s">
        <v>1628</v>
      </c>
      <c r="J770" s="77" t="s">
        <v>954</v>
      </c>
      <c r="K770" s="77" t="s">
        <v>1611</v>
      </c>
      <c r="L770" s="77" t="s">
        <v>4380</v>
      </c>
      <c r="M770" s="111">
        <v>0</v>
      </c>
      <c r="N770" s="111"/>
      <c r="O770" s="111">
        <v>0</v>
      </c>
      <c r="P770" s="126">
        <v>1</v>
      </c>
      <c r="Q770" s="111">
        <v>0</v>
      </c>
      <c r="R770" s="77" t="s">
        <v>134</v>
      </c>
      <c r="S770" s="77" t="s">
        <v>4724</v>
      </c>
      <c r="T770" s="77" t="s">
        <v>68</v>
      </c>
      <c r="U770" s="80" t="s">
        <v>4832</v>
      </c>
      <c r="V770" s="77" t="s">
        <v>134</v>
      </c>
      <c r="W770" s="77" t="s">
        <v>134</v>
      </c>
    </row>
    <row r="771" spans="1:23" s="48" customFormat="1" ht="75" x14ac:dyDescent="0.25">
      <c r="A771" s="77">
        <v>13102049</v>
      </c>
      <c r="B771" s="77" t="s">
        <v>14</v>
      </c>
      <c r="C771" s="70">
        <v>487</v>
      </c>
      <c r="D771" s="77" t="s">
        <v>214</v>
      </c>
      <c r="E771" s="77" t="s">
        <v>156</v>
      </c>
      <c r="F771" s="77" t="s">
        <v>1629</v>
      </c>
      <c r="G771" s="77" t="s">
        <v>1630</v>
      </c>
      <c r="H771" s="77" t="s">
        <v>58</v>
      </c>
      <c r="I771" s="78" t="s">
        <v>1631</v>
      </c>
      <c r="J771" s="77" t="s">
        <v>391</v>
      </c>
      <c r="K771" s="77" t="s">
        <v>1611</v>
      </c>
      <c r="L771" s="77" t="s">
        <v>67</v>
      </c>
      <c r="M771" s="111">
        <v>4995251</v>
      </c>
      <c r="N771" s="111"/>
      <c r="O771" s="111">
        <v>4995251</v>
      </c>
      <c r="P771" s="126">
        <v>1</v>
      </c>
      <c r="Q771" s="111">
        <v>4995251</v>
      </c>
      <c r="R771" s="77" t="s">
        <v>68</v>
      </c>
      <c r="S771" s="77" t="s">
        <v>4833</v>
      </c>
      <c r="T771" s="77" t="s">
        <v>134</v>
      </c>
      <c r="U771" s="80" t="s">
        <v>4679</v>
      </c>
      <c r="V771" s="77" t="s">
        <v>134</v>
      </c>
      <c r="W771" s="77" t="s">
        <v>134</v>
      </c>
    </row>
    <row r="772" spans="1:23" s="48" customFormat="1" ht="60" x14ac:dyDescent="0.25">
      <c r="A772" s="77">
        <v>13102049</v>
      </c>
      <c r="B772" s="77" t="s">
        <v>14</v>
      </c>
      <c r="C772" s="70">
        <v>488</v>
      </c>
      <c r="D772" s="77" t="s">
        <v>214</v>
      </c>
      <c r="E772" s="77" t="s">
        <v>156</v>
      </c>
      <c r="F772" s="77" t="s">
        <v>1607</v>
      </c>
      <c r="G772" s="77" t="s">
        <v>1632</v>
      </c>
      <c r="H772" s="77" t="s">
        <v>56</v>
      </c>
      <c r="I772" s="78" t="s">
        <v>1633</v>
      </c>
      <c r="J772" s="77" t="s">
        <v>1156</v>
      </c>
      <c r="K772" s="77" t="s">
        <v>1611</v>
      </c>
      <c r="L772" s="77" t="s">
        <v>67</v>
      </c>
      <c r="M772" s="111">
        <v>35351</v>
      </c>
      <c r="N772" s="111"/>
      <c r="O772" s="111">
        <v>35351</v>
      </c>
      <c r="P772" s="126">
        <v>1</v>
      </c>
      <c r="Q772" s="111">
        <v>35351</v>
      </c>
      <c r="R772" s="77" t="s">
        <v>134</v>
      </c>
      <c r="S772" s="77" t="s">
        <v>4834</v>
      </c>
      <c r="T772" s="77" t="s">
        <v>134</v>
      </c>
      <c r="U772" s="80" t="s">
        <v>4679</v>
      </c>
      <c r="V772" s="77" t="s">
        <v>134</v>
      </c>
      <c r="W772" s="77" t="s">
        <v>134</v>
      </c>
    </row>
    <row r="773" spans="1:23" s="48" customFormat="1" ht="90" x14ac:dyDescent="0.25">
      <c r="A773" s="77">
        <v>13102049</v>
      </c>
      <c r="B773" s="77" t="s">
        <v>14</v>
      </c>
      <c r="C773" s="70">
        <v>489</v>
      </c>
      <c r="D773" s="77" t="s">
        <v>214</v>
      </c>
      <c r="E773" s="77" t="s">
        <v>156</v>
      </c>
      <c r="F773" s="77" t="s">
        <v>1607</v>
      </c>
      <c r="G773" s="77" t="s">
        <v>1634</v>
      </c>
      <c r="H773" s="77" t="s">
        <v>56</v>
      </c>
      <c r="I773" s="78" t="s">
        <v>1635</v>
      </c>
      <c r="J773" s="77" t="s">
        <v>391</v>
      </c>
      <c r="K773" s="77" t="s">
        <v>1611</v>
      </c>
      <c r="L773" s="77" t="s">
        <v>67</v>
      </c>
      <c r="M773" s="111">
        <v>3202084</v>
      </c>
      <c r="N773" s="111"/>
      <c r="O773" s="111">
        <v>3202084</v>
      </c>
      <c r="P773" s="126">
        <v>1</v>
      </c>
      <c r="Q773" s="111">
        <v>3202084</v>
      </c>
      <c r="R773" s="77" t="s">
        <v>68</v>
      </c>
      <c r="S773" s="77" t="s">
        <v>4833</v>
      </c>
      <c r="T773" s="77" t="s">
        <v>134</v>
      </c>
      <c r="U773" s="80" t="s">
        <v>4679</v>
      </c>
      <c r="V773" s="77" t="s">
        <v>134</v>
      </c>
      <c r="W773" s="77" t="s">
        <v>134</v>
      </c>
    </row>
    <row r="774" spans="1:23" s="48" customFormat="1" ht="90" x14ac:dyDescent="0.25">
      <c r="A774" s="77">
        <v>13102049</v>
      </c>
      <c r="B774" s="77" t="s">
        <v>14</v>
      </c>
      <c r="C774" s="70">
        <v>490</v>
      </c>
      <c r="D774" s="77" t="s">
        <v>214</v>
      </c>
      <c r="E774" s="77" t="s">
        <v>156</v>
      </c>
      <c r="F774" s="77" t="s">
        <v>1607</v>
      </c>
      <c r="G774" s="77" t="s">
        <v>1636</v>
      </c>
      <c r="H774" s="77" t="s">
        <v>56</v>
      </c>
      <c r="I774" s="78" t="s">
        <v>1637</v>
      </c>
      <c r="J774" s="77" t="s">
        <v>391</v>
      </c>
      <c r="K774" s="77" t="s">
        <v>1611</v>
      </c>
      <c r="L774" s="77" t="s">
        <v>67</v>
      </c>
      <c r="M774" s="111">
        <v>3902444</v>
      </c>
      <c r="N774" s="111"/>
      <c r="O774" s="111">
        <v>3902444</v>
      </c>
      <c r="P774" s="126">
        <v>1</v>
      </c>
      <c r="Q774" s="111">
        <v>3902444</v>
      </c>
      <c r="R774" s="77" t="s">
        <v>68</v>
      </c>
      <c r="S774" s="77" t="s">
        <v>4831</v>
      </c>
      <c r="T774" s="77" t="s">
        <v>134</v>
      </c>
      <c r="U774" s="80" t="s">
        <v>4679</v>
      </c>
      <c r="V774" s="77" t="s">
        <v>134</v>
      </c>
      <c r="W774" s="77" t="s">
        <v>134</v>
      </c>
    </row>
    <row r="775" spans="1:23" s="48" customFormat="1" ht="120" x14ac:dyDescent="0.25">
      <c r="A775" s="77">
        <v>13102049</v>
      </c>
      <c r="B775" s="77" t="s">
        <v>14</v>
      </c>
      <c r="C775" s="70">
        <v>491</v>
      </c>
      <c r="D775" s="77" t="s">
        <v>214</v>
      </c>
      <c r="E775" s="77" t="s">
        <v>156</v>
      </c>
      <c r="F775" s="77" t="s">
        <v>1607</v>
      </c>
      <c r="G775" s="77" t="s">
        <v>4835</v>
      </c>
      <c r="H775" s="77" t="s">
        <v>56</v>
      </c>
      <c r="I775" s="78" t="s">
        <v>1638</v>
      </c>
      <c r="J775" s="77" t="s">
        <v>391</v>
      </c>
      <c r="K775" s="77" t="s">
        <v>1611</v>
      </c>
      <c r="L775" s="77" t="s">
        <v>67</v>
      </c>
      <c r="M775" s="111">
        <v>832542</v>
      </c>
      <c r="N775" s="111"/>
      <c r="O775" s="111">
        <v>832542</v>
      </c>
      <c r="P775" s="126">
        <v>1</v>
      </c>
      <c r="Q775" s="111">
        <v>832542</v>
      </c>
      <c r="R775" s="77" t="s">
        <v>134</v>
      </c>
      <c r="S775" s="77" t="s">
        <v>4831</v>
      </c>
      <c r="T775" s="77" t="s">
        <v>134</v>
      </c>
      <c r="U775" s="80" t="s">
        <v>4679</v>
      </c>
      <c r="V775" s="77" t="s">
        <v>134</v>
      </c>
      <c r="W775" s="77" t="s">
        <v>134</v>
      </c>
    </row>
    <row r="776" spans="1:23" s="48" customFormat="1" ht="90" x14ac:dyDescent="0.25">
      <c r="A776" s="77">
        <v>13102049</v>
      </c>
      <c r="B776" s="77" t="s">
        <v>14</v>
      </c>
      <c r="C776" s="70">
        <v>492</v>
      </c>
      <c r="D776" s="77" t="s">
        <v>214</v>
      </c>
      <c r="E776" s="77" t="s">
        <v>156</v>
      </c>
      <c r="F776" s="77" t="s">
        <v>1612</v>
      </c>
      <c r="G776" s="77" t="s">
        <v>1639</v>
      </c>
      <c r="H776" s="77" t="s">
        <v>56</v>
      </c>
      <c r="I776" s="78" t="s">
        <v>1640</v>
      </c>
      <c r="J776" s="77" t="s">
        <v>391</v>
      </c>
      <c r="K776" s="77" t="s">
        <v>1611</v>
      </c>
      <c r="L776" s="77" t="s">
        <v>67</v>
      </c>
      <c r="M776" s="111">
        <v>800521</v>
      </c>
      <c r="N776" s="111"/>
      <c r="O776" s="111">
        <v>800521</v>
      </c>
      <c r="P776" s="126">
        <v>1</v>
      </c>
      <c r="Q776" s="111">
        <v>800521</v>
      </c>
      <c r="R776" s="77" t="s">
        <v>68</v>
      </c>
      <c r="S776" s="77" t="s">
        <v>4831</v>
      </c>
      <c r="T776" s="77" t="s">
        <v>134</v>
      </c>
      <c r="U776" s="80" t="s">
        <v>4679</v>
      </c>
      <c r="V776" s="77" t="s">
        <v>134</v>
      </c>
      <c r="W776" s="77" t="s">
        <v>134</v>
      </c>
    </row>
    <row r="777" spans="1:23" s="48" customFormat="1" ht="60" x14ac:dyDescent="0.25">
      <c r="A777" s="77">
        <v>13102049</v>
      </c>
      <c r="B777" s="77" t="s">
        <v>14</v>
      </c>
      <c r="C777" s="70">
        <v>493</v>
      </c>
      <c r="D777" s="77" t="s">
        <v>214</v>
      </c>
      <c r="E777" s="77" t="s">
        <v>156</v>
      </c>
      <c r="F777" s="77" t="s">
        <v>1607</v>
      </c>
      <c r="G777" s="77" t="s">
        <v>1641</v>
      </c>
      <c r="H777" s="77" t="s">
        <v>56</v>
      </c>
      <c r="I777" s="78" t="s">
        <v>1642</v>
      </c>
      <c r="J777" s="77" t="s">
        <v>391</v>
      </c>
      <c r="K777" s="77" t="s">
        <v>1611</v>
      </c>
      <c r="L777" s="77" t="s">
        <v>67</v>
      </c>
      <c r="M777" s="111">
        <v>320208</v>
      </c>
      <c r="N777" s="111"/>
      <c r="O777" s="111">
        <v>320208</v>
      </c>
      <c r="P777" s="126">
        <v>1</v>
      </c>
      <c r="Q777" s="111">
        <v>320208</v>
      </c>
      <c r="R777" s="77" t="s">
        <v>134</v>
      </c>
      <c r="S777" s="77" t="s">
        <v>4830</v>
      </c>
      <c r="T777" s="77" t="s">
        <v>134</v>
      </c>
      <c r="U777" s="80" t="s">
        <v>4679</v>
      </c>
      <c r="V777" s="77" t="s">
        <v>134</v>
      </c>
      <c r="W777" s="77" t="s">
        <v>134</v>
      </c>
    </row>
    <row r="778" spans="1:23" s="48" customFormat="1" ht="60" x14ac:dyDescent="0.25">
      <c r="A778" s="77">
        <v>13102049</v>
      </c>
      <c r="B778" s="77" t="s">
        <v>14</v>
      </c>
      <c r="C778" s="70">
        <v>494</v>
      </c>
      <c r="D778" s="77" t="s">
        <v>214</v>
      </c>
      <c r="E778" s="77" t="s">
        <v>156</v>
      </c>
      <c r="F778" s="77" t="s">
        <v>1612</v>
      </c>
      <c r="G778" s="77" t="s">
        <v>1643</v>
      </c>
      <c r="H778" s="77" t="s">
        <v>56</v>
      </c>
      <c r="I778" s="78" t="s">
        <v>1644</v>
      </c>
      <c r="J778" s="77" t="s">
        <v>391</v>
      </c>
      <c r="K778" s="77" t="s">
        <v>1611</v>
      </c>
      <c r="L778" s="77" t="s">
        <v>67</v>
      </c>
      <c r="M778" s="111">
        <v>128083</v>
      </c>
      <c r="N778" s="111"/>
      <c r="O778" s="111">
        <v>128083</v>
      </c>
      <c r="P778" s="126">
        <v>1</v>
      </c>
      <c r="Q778" s="111">
        <v>128083</v>
      </c>
      <c r="R778" s="77" t="s">
        <v>134</v>
      </c>
      <c r="S778" s="77" t="s">
        <v>4830</v>
      </c>
      <c r="T778" s="77" t="s">
        <v>134</v>
      </c>
      <c r="U778" s="80" t="s">
        <v>4679</v>
      </c>
      <c r="V778" s="77" t="s">
        <v>134</v>
      </c>
      <c r="W778" s="77" t="s">
        <v>134</v>
      </c>
    </row>
    <row r="779" spans="1:23" s="48" customFormat="1" ht="60" x14ac:dyDescent="0.25">
      <c r="A779" s="77">
        <v>13102049</v>
      </c>
      <c r="B779" s="77" t="s">
        <v>14</v>
      </c>
      <c r="C779" s="70">
        <v>495</v>
      </c>
      <c r="D779" s="77" t="s">
        <v>214</v>
      </c>
      <c r="E779" s="77" t="s">
        <v>156</v>
      </c>
      <c r="F779" s="77" t="s">
        <v>1607</v>
      </c>
      <c r="G779" s="77" t="s">
        <v>1645</v>
      </c>
      <c r="H779" s="77" t="s">
        <v>56</v>
      </c>
      <c r="I779" s="78" t="s">
        <v>1646</v>
      </c>
      <c r="J779" s="77" t="s">
        <v>391</v>
      </c>
      <c r="K779" s="77" t="s">
        <v>1611</v>
      </c>
      <c r="L779" s="77" t="s">
        <v>67</v>
      </c>
      <c r="M779" s="111">
        <v>144222</v>
      </c>
      <c r="N779" s="111"/>
      <c r="O779" s="111">
        <v>144222</v>
      </c>
      <c r="P779" s="126">
        <v>1</v>
      </c>
      <c r="Q779" s="111">
        <v>144222</v>
      </c>
      <c r="R779" s="77" t="s">
        <v>134</v>
      </c>
      <c r="S779" s="77" t="s">
        <v>4830</v>
      </c>
      <c r="T779" s="77" t="s">
        <v>134</v>
      </c>
      <c r="U779" s="80" t="s">
        <v>4679</v>
      </c>
      <c r="V779" s="77" t="s">
        <v>134</v>
      </c>
      <c r="W779" s="77" t="s">
        <v>134</v>
      </c>
    </row>
    <row r="780" spans="1:23" s="48" customFormat="1" ht="75" x14ac:dyDescent="0.25">
      <c r="A780" s="77">
        <v>13102049</v>
      </c>
      <c r="B780" s="77" t="s">
        <v>14</v>
      </c>
      <c r="C780" s="70">
        <v>496</v>
      </c>
      <c r="D780" s="77" t="s">
        <v>214</v>
      </c>
      <c r="E780" s="77" t="s">
        <v>156</v>
      </c>
      <c r="F780" s="77" t="s">
        <v>1607</v>
      </c>
      <c r="G780" s="77" t="s">
        <v>1647</v>
      </c>
      <c r="H780" s="77" t="s">
        <v>56</v>
      </c>
      <c r="I780" s="78" t="s">
        <v>1648</v>
      </c>
      <c r="J780" s="77" t="s">
        <v>391</v>
      </c>
      <c r="K780" s="77" t="s">
        <v>1611</v>
      </c>
      <c r="L780" s="77" t="s">
        <v>67</v>
      </c>
      <c r="M780" s="111">
        <v>2401563</v>
      </c>
      <c r="N780" s="111"/>
      <c r="O780" s="111">
        <v>2401563</v>
      </c>
      <c r="P780" s="126">
        <v>1</v>
      </c>
      <c r="Q780" s="111">
        <v>2401563</v>
      </c>
      <c r="R780" s="77" t="s">
        <v>134</v>
      </c>
      <c r="S780" s="77" t="s">
        <v>4830</v>
      </c>
      <c r="T780" s="77" t="s">
        <v>134</v>
      </c>
      <c r="U780" s="80" t="s">
        <v>4679</v>
      </c>
      <c r="V780" s="77" t="s">
        <v>134</v>
      </c>
      <c r="W780" s="77" t="s">
        <v>134</v>
      </c>
    </row>
    <row r="781" spans="1:23" s="48" customFormat="1" ht="105" x14ac:dyDescent="0.25">
      <c r="A781" s="77">
        <v>13102049</v>
      </c>
      <c r="B781" s="77" t="s">
        <v>14</v>
      </c>
      <c r="C781" s="70">
        <v>497</v>
      </c>
      <c r="D781" s="77" t="s">
        <v>214</v>
      </c>
      <c r="E781" s="77" t="s">
        <v>156</v>
      </c>
      <c r="F781" s="77" t="s">
        <v>1649</v>
      </c>
      <c r="G781" s="77" t="s">
        <v>1650</v>
      </c>
      <c r="H781" s="77" t="s">
        <v>58</v>
      </c>
      <c r="I781" s="78" t="s">
        <v>4836</v>
      </c>
      <c r="J781" s="77" t="s">
        <v>977</v>
      </c>
      <c r="K781" s="77" t="s">
        <v>1611</v>
      </c>
      <c r="L781" s="77" t="s">
        <v>67</v>
      </c>
      <c r="M781" s="111">
        <v>5203515</v>
      </c>
      <c r="N781" s="111"/>
      <c r="O781" s="111">
        <v>5203515</v>
      </c>
      <c r="P781" s="126">
        <v>1</v>
      </c>
      <c r="Q781" s="111">
        <v>5203515</v>
      </c>
      <c r="R781" s="77" t="s">
        <v>68</v>
      </c>
      <c r="S781" s="77" t="s">
        <v>4830</v>
      </c>
      <c r="T781" s="77" t="s">
        <v>68</v>
      </c>
      <c r="U781" s="80" t="s">
        <v>4754</v>
      </c>
      <c r="V781" s="77" t="s">
        <v>134</v>
      </c>
      <c r="W781" s="77" t="s">
        <v>134</v>
      </c>
    </row>
    <row r="782" spans="1:23" s="48" customFormat="1" ht="195" x14ac:dyDescent="0.25">
      <c r="A782" s="77">
        <v>13102049</v>
      </c>
      <c r="B782" s="77" t="s">
        <v>14</v>
      </c>
      <c r="C782" s="70">
        <v>498</v>
      </c>
      <c r="D782" s="77" t="s">
        <v>214</v>
      </c>
      <c r="E782" s="77" t="s">
        <v>156</v>
      </c>
      <c r="F782" s="77" t="s">
        <v>1607</v>
      </c>
      <c r="G782" s="77" t="s">
        <v>1651</v>
      </c>
      <c r="H782" s="77" t="s">
        <v>56</v>
      </c>
      <c r="I782" s="78" t="s">
        <v>4837</v>
      </c>
      <c r="J782" s="77" t="s">
        <v>1652</v>
      </c>
      <c r="K782" s="77" t="s">
        <v>1611</v>
      </c>
      <c r="L782" s="77" t="s">
        <v>73</v>
      </c>
      <c r="M782" s="111">
        <v>392255</v>
      </c>
      <c r="N782" s="111"/>
      <c r="O782" s="111">
        <v>392255</v>
      </c>
      <c r="P782" s="126">
        <v>1</v>
      </c>
      <c r="Q782" s="111">
        <v>392255</v>
      </c>
      <c r="R782" s="77" t="s">
        <v>134</v>
      </c>
      <c r="S782" s="77" t="s">
        <v>4830</v>
      </c>
      <c r="T782" s="77" t="s">
        <v>68</v>
      </c>
      <c r="U782" s="80" t="s">
        <v>4684</v>
      </c>
      <c r="V782" s="77" t="s">
        <v>134</v>
      </c>
      <c r="W782" s="77" t="s">
        <v>134</v>
      </c>
    </row>
    <row r="783" spans="1:23" s="48" customFormat="1" ht="60" x14ac:dyDescent="0.25">
      <c r="A783" s="77">
        <v>13102049</v>
      </c>
      <c r="B783" s="77" t="s">
        <v>14</v>
      </c>
      <c r="C783" s="70">
        <v>499</v>
      </c>
      <c r="D783" s="77" t="s">
        <v>214</v>
      </c>
      <c r="E783" s="77" t="s">
        <v>156</v>
      </c>
      <c r="F783" s="77" t="s">
        <v>1607</v>
      </c>
      <c r="G783" s="77" t="s">
        <v>1653</v>
      </c>
      <c r="H783" s="77" t="s">
        <v>56</v>
      </c>
      <c r="I783" s="78" t="s">
        <v>1654</v>
      </c>
      <c r="J783" s="77" t="s">
        <v>1655</v>
      </c>
      <c r="K783" s="77" t="s">
        <v>1611</v>
      </c>
      <c r="L783" s="77" t="s">
        <v>825</v>
      </c>
      <c r="M783" s="111">
        <v>76850</v>
      </c>
      <c r="N783" s="111"/>
      <c r="O783" s="111">
        <v>76850</v>
      </c>
      <c r="P783" s="126">
        <v>1</v>
      </c>
      <c r="Q783" s="111">
        <v>76850</v>
      </c>
      <c r="R783" s="77" t="s">
        <v>134</v>
      </c>
      <c r="S783" s="77" t="s">
        <v>4830</v>
      </c>
      <c r="T783" s="77" t="s">
        <v>134</v>
      </c>
      <c r="U783" s="80" t="s">
        <v>4679</v>
      </c>
      <c r="V783" s="77" t="s">
        <v>134</v>
      </c>
      <c r="W783" s="77" t="s">
        <v>134</v>
      </c>
    </row>
    <row r="784" spans="1:23" s="48" customFormat="1" ht="60" x14ac:dyDescent="0.25">
      <c r="A784" s="77">
        <v>13102049</v>
      </c>
      <c r="B784" s="77" t="s">
        <v>14</v>
      </c>
      <c r="C784" s="70">
        <v>500</v>
      </c>
      <c r="D784" s="77" t="s">
        <v>214</v>
      </c>
      <c r="E784" s="77" t="s">
        <v>156</v>
      </c>
      <c r="F784" s="77" t="s">
        <v>1607</v>
      </c>
      <c r="G784" s="77" t="s">
        <v>1656</v>
      </c>
      <c r="H784" s="77" t="s">
        <v>56</v>
      </c>
      <c r="I784" s="78" t="s">
        <v>1657</v>
      </c>
      <c r="J784" s="77" t="s">
        <v>244</v>
      </c>
      <c r="K784" s="77" t="s">
        <v>1611</v>
      </c>
      <c r="L784" s="77" t="s">
        <v>825</v>
      </c>
      <c r="M784" s="111">
        <v>14089</v>
      </c>
      <c r="N784" s="111"/>
      <c r="O784" s="111">
        <v>14089</v>
      </c>
      <c r="P784" s="126">
        <v>1</v>
      </c>
      <c r="Q784" s="111">
        <v>14089</v>
      </c>
      <c r="R784" s="77" t="s">
        <v>134</v>
      </c>
      <c r="S784" s="77" t="s">
        <v>4830</v>
      </c>
      <c r="T784" s="77" t="s">
        <v>134</v>
      </c>
      <c r="U784" s="80" t="s">
        <v>4679</v>
      </c>
      <c r="V784" s="77" t="s">
        <v>134</v>
      </c>
      <c r="W784" s="77" t="s">
        <v>134</v>
      </c>
    </row>
    <row r="785" spans="1:23" s="48" customFormat="1" ht="60" x14ac:dyDescent="0.25">
      <c r="A785" s="77">
        <v>13102049</v>
      </c>
      <c r="B785" s="77" t="s">
        <v>14</v>
      </c>
      <c r="C785" s="70">
        <v>501</v>
      </c>
      <c r="D785" s="77" t="s">
        <v>214</v>
      </c>
      <c r="E785" s="77" t="s">
        <v>156</v>
      </c>
      <c r="F785" s="77" t="s">
        <v>1607</v>
      </c>
      <c r="G785" s="77" t="s">
        <v>1658</v>
      </c>
      <c r="H785" s="77" t="s">
        <v>56</v>
      </c>
      <c r="I785" s="78" t="s">
        <v>816</v>
      </c>
      <c r="J785" s="77" t="s">
        <v>740</v>
      </c>
      <c r="K785" s="77" t="s">
        <v>1611</v>
      </c>
      <c r="L785" s="77" t="s">
        <v>67</v>
      </c>
      <c r="M785" s="111">
        <v>110152</v>
      </c>
      <c r="N785" s="111"/>
      <c r="O785" s="111">
        <v>110152</v>
      </c>
      <c r="P785" s="126">
        <v>1</v>
      </c>
      <c r="Q785" s="111">
        <v>110152</v>
      </c>
      <c r="R785" s="77" t="s">
        <v>134</v>
      </c>
      <c r="S785" s="77" t="s">
        <v>4830</v>
      </c>
      <c r="T785" s="77" t="s">
        <v>134</v>
      </c>
      <c r="U785" s="80" t="s">
        <v>4679</v>
      </c>
      <c r="V785" s="77" t="s">
        <v>134</v>
      </c>
      <c r="W785" s="77" t="s">
        <v>134</v>
      </c>
    </row>
    <row r="786" spans="1:23" s="48" customFormat="1" ht="60" x14ac:dyDescent="0.25">
      <c r="A786" s="77">
        <v>13102049</v>
      </c>
      <c r="B786" s="77" t="s">
        <v>14</v>
      </c>
      <c r="C786" s="70">
        <v>502</v>
      </c>
      <c r="D786" s="77" t="s">
        <v>214</v>
      </c>
      <c r="E786" s="77" t="s">
        <v>156</v>
      </c>
      <c r="F786" s="77" t="s">
        <v>1607</v>
      </c>
      <c r="G786" s="77" t="s">
        <v>1659</v>
      </c>
      <c r="H786" s="77" t="s">
        <v>56</v>
      </c>
      <c r="I786" s="78" t="s">
        <v>4838</v>
      </c>
      <c r="J786" s="77" t="s">
        <v>1660</v>
      </c>
      <c r="K786" s="77" t="s">
        <v>1611</v>
      </c>
      <c r="L786" s="77" t="s">
        <v>825</v>
      </c>
      <c r="M786" s="111">
        <v>258216</v>
      </c>
      <c r="N786" s="111"/>
      <c r="O786" s="111">
        <v>258216</v>
      </c>
      <c r="P786" s="126">
        <v>1</v>
      </c>
      <c r="Q786" s="111">
        <v>258216</v>
      </c>
      <c r="R786" s="77" t="s">
        <v>134</v>
      </c>
      <c r="S786" s="77" t="s">
        <v>4834</v>
      </c>
      <c r="T786" s="77" t="s">
        <v>68</v>
      </c>
      <c r="U786" s="80" t="s">
        <v>4684</v>
      </c>
      <c r="V786" s="77" t="s">
        <v>134</v>
      </c>
      <c r="W786" s="77" t="s">
        <v>134</v>
      </c>
    </row>
    <row r="787" spans="1:23" s="48" customFormat="1" ht="60" x14ac:dyDescent="0.25">
      <c r="A787" s="77">
        <v>13102049</v>
      </c>
      <c r="B787" s="77" t="s">
        <v>14</v>
      </c>
      <c r="C787" s="70">
        <v>503</v>
      </c>
      <c r="D787" s="77" t="s">
        <v>214</v>
      </c>
      <c r="E787" s="77" t="s">
        <v>156</v>
      </c>
      <c r="F787" s="77" t="s">
        <v>1607</v>
      </c>
      <c r="G787" s="77" t="s">
        <v>1661</v>
      </c>
      <c r="H787" s="77" t="s">
        <v>56</v>
      </c>
      <c r="I787" s="78" t="s">
        <v>1662</v>
      </c>
      <c r="J787" s="77" t="s">
        <v>1663</v>
      </c>
      <c r="K787" s="77" t="s">
        <v>1611</v>
      </c>
      <c r="L787" s="77" t="s">
        <v>67</v>
      </c>
      <c r="M787" s="111">
        <v>12808</v>
      </c>
      <c r="N787" s="111"/>
      <c r="O787" s="111">
        <v>12808</v>
      </c>
      <c r="P787" s="126">
        <v>1</v>
      </c>
      <c r="Q787" s="111">
        <v>12808</v>
      </c>
      <c r="R787" s="77" t="s">
        <v>68</v>
      </c>
      <c r="S787" s="77" t="s">
        <v>4834</v>
      </c>
      <c r="T787" s="77" t="s">
        <v>134</v>
      </c>
      <c r="U787" s="80" t="s">
        <v>4679</v>
      </c>
      <c r="V787" s="77" t="s">
        <v>68</v>
      </c>
      <c r="W787" s="77" t="s">
        <v>134</v>
      </c>
    </row>
    <row r="788" spans="1:23" s="48" customFormat="1" ht="105" x14ac:dyDescent="0.25">
      <c r="A788" s="77">
        <v>13102049</v>
      </c>
      <c r="B788" s="77" t="s">
        <v>14</v>
      </c>
      <c r="C788" s="70">
        <v>504</v>
      </c>
      <c r="D788" s="77" t="s">
        <v>214</v>
      </c>
      <c r="E788" s="77" t="s">
        <v>156</v>
      </c>
      <c r="F788" s="77" t="s">
        <v>1607</v>
      </c>
      <c r="G788" s="77" t="s">
        <v>1664</v>
      </c>
      <c r="H788" s="77" t="s">
        <v>56</v>
      </c>
      <c r="I788" s="78" t="s">
        <v>1665</v>
      </c>
      <c r="J788" s="77" t="s">
        <v>244</v>
      </c>
      <c r="K788" s="77" t="s">
        <v>1611</v>
      </c>
      <c r="L788" s="77" t="s">
        <v>825</v>
      </c>
      <c r="M788" s="111">
        <v>148705</v>
      </c>
      <c r="N788" s="111"/>
      <c r="O788" s="111">
        <v>148705</v>
      </c>
      <c r="P788" s="126">
        <v>1</v>
      </c>
      <c r="Q788" s="111">
        <v>148705</v>
      </c>
      <c r="R788" s="77" t="s">
        <v>134</v>
      </c>
      <c r="S788" s="77" t="s">
        <v>4830</v>
      </c>
      <c r="T788" s="77" t="s">
        <v>134</v>
      </c>
      <c r="U788" s="80" t="s">
        <v>4679</v>
      </c>
      <c r="V788" s="77" t="s">
        <v>134</v>
      </c>
      <c r="W788" s="77" t="s">
        <v>134</v>
      </c>
    </row>
    <row r="789" spans="1:23" s="48" customFormat="1" ht="60" x14ac:dyDescent="0.25">
      <c r="A789" s="77">
        <v>13102049</v>
      </c>
      <c r="B789" s="77" t="s">
        <v>14</v>
      </c>
      <c r="C789" s="70">
        <v>505</v>
      </c>
      <c r="D789" s="77" t="s">
        <v>214</v>
      </c>
      <c r="E789" s="77" t="s">
        <v>156</v>
      </c>
      <c r="F789" s="77" t="s">
        <v>1607</v>
      </c>
      <c r="G789" s="77" t="s">
        <v>1666</v>
      </c>
      <c r="H789" s="77" t="s">
        <v>56</v>
      </c>
      <c r="I789" s="78" t="s">
        <v>1667</v>
      </c>
      <c r="J789" s="77" t="s">
        <v>878</v>
      </c>
      <c r="K789" s="77" t="s">
        <v>1611</v>
      </c>
      <c r="L789" s="77" t="s">
        <v>825</v>
      </c>
      <c r="M789" s="111">
        <v>71727</v>
      </c>
      <c r="N789" s="111"/>
      <c r="O789" s="111">
        <v>71727</v>
      </c>
      <c r="P789" s="126">
        <v>1</v>
      </c>
      <c r="Q789" s="111">
        <v>71727</v>
      </c>
      <c r="R789" s="77" t="s">
        <v>134</v>
      </c>
      <c r="S789" s="77" t="s">
        <v>4830</v>
      </c>
      <c r="T789" s="77" t="s">
        <v>134</v>
      </c>
      <c r="U789" s="80" t="s">
        <v>4679</v>
      </c>
      <c r="V789" s="77" t="s">
        <v>134</v>
      </c>
      <c r="W789" s="77" t="s">
        <v>134</v>
      </c>
    </row>
    <row r="790" spans="1:23" s="48" customFormat="1" ht="60" x14ac:dyDescent="0.25">
      <c r="A790" s="77">
        <v>13102049</v>
      </c>
      <c r="B790" s="77" t="s">
        <v>14</v>
      </c>
      <c r="C790" s="70">
        <v>506</v>
      </c>
      <c r="D790" s="77" t="s">
        <v>214</v>
      </c>
      <c r="E790" s="77" t="s">
        <v>156</v>
      </c>
      <c r="F790" s="77" t="s">
        <v>1607</v>
      </c>
      <c r="G790" s="77" t="s">
        <v>1668</v>
      </c>
      <c r="H790" s="77" t="s">
        <v>56</v>
      </c>
      <c r="I790" s="78" t="s">
        <v>1669</v>
      </c>
      <c r="J790" s="77" t="s">
        <v>878</v>
      </c>
      <c r="K790" s="77" t="s">
        <v>1611</v>
      </c>
      <c r="L790" s="77" t="s">
        <v>825</v>
      </c>
      <c r="M790" s="111">
        <v>270346</v>
      </c>
      <c r="N790" s="111"/>
      <c r="O790" s="111">
        <v>270346</v>
      </c>
      <c r="P790" s="126">
        <v>1</v>
      </c>
      <c r="Q790" s="111">
        <v>270346</v>
      </c>
      <c r="R790" s="77" t="s">
        <v>134</v>
      </c>
      <c r="S790" s="77" t="s">
        <v>4830</v>
      </c>
      <c r="T790" s="77" t="s">
        <v>134</v>
      </c>
      <c r="U790" s="80" t="s">
        <v>4679</v>
      </c>
      <c r="V790" s="77" t="s">
        <v>134</v>
      </c>
      <c r="W790" s="77" t="s">
        <v>134</v>
      </c>
    </row>
    <row r="791" spans="1:23" s="48" customFormat="1" ht="60" x14ac:dyDescent="0.25">
      <c r="A791" s="77">
        <v>13102049</v>
      </c>
      <c r="B791" s="77" t="s">
        <v>14</v>
      </c>
      <c r="C791" s="70">
        <v>507</v>
      </c>
      <c r="D791" s="77" t="s">
        <v>214</v>
      </c>
      <c r="E791" s="77" t="s">
        <v>156</v>
      </c>
      <c r="F791" s="77" t="s">
        <v>1607</v>
      </c>
      <c r="G791" s="77" t="s">
        <v>1670</v>
      </c>
      <c r="H791" s="77" t="s">
        <v>56</v>
      </c>
      <c r="I791" s="78" t="s">
        <v>1671</v>
      </c>
      <c r="J791" s="77" t="s">
        <v>391</v>
      </c>
      <c r="K791" s="77" t="s">
        <v>1611</v>
      </c>
      <c r="L791" s="77" t="s">
        <v>67</v>
      </c>
      <c r="M791" s="111">
        <v>52184</v>
      </c>
      <c r="N791" s="111"/>
      <c r="O791" s="111">
        <v>52184</v>
      </c>
      <c r="P791" s="126">
        <v>1</v>
      </c>
      <c r="Q791" s="111">
        <v>52184</v>
      </c>
      <c r="R791" s="77" t="s">
        <v>134</v>
      </c>
      <c r="S791" s="77" t="s">
        <v>4830</v>
      </c>
      <c r="T791" s="77" t="s">
        <v>134</v>
      </c>
      <c r="U791" s="80" t="s">
        <v>4679</v>
      </c>
      <c r="V791" s="77" t="s">
        <v>134</v>
      </c>
      <c r="W791" s="77" t="s">
        <v>134</v>
      </c>
    </row>
    <row r="792" spans="1:23" s="48" customFormat="1" ht="90" x14ac:dyDescent="0.25">
      <c r="A792" s="77">
        <v>13102049</v>
      </c>
      <c r="B792" s="77" t="s">
        <v>14</v>
      </c>
      <c r="C792" s="70">
        <v>508</v>
      </c>
      <c r="D792" s="77" t="s">
        <v>214</v>
      </c>
      <c r="E792" s="77" t="s">
        <v>156</v>
      </c>
      <c r="F792" s="77" t="s">
        <v>1607</v>
      </c>
      <c r="G792" s="77" t="s">
        <v>1672</v>
      </c>
      <c r="H792" s="77" t="s">
        <v>56</v>
      </c>
      <c r="I792" s="78" t="s">
        <v>1673</v>
      </c>
      <c r="J792" s="77" t="s">
        <v>1674</v>
      </c>
      <c r="K792" s="77" t="s">
        <v>1611</v>
      </c>
      <c r="L792" s="77" t="s">
        <v>67</v>
      </c>
      <c r="M792" s="111">
        <v>160104</v>
      </c>
      <c r="N792" s="111"/>
      <c r="O792" s="111">
        <v>160104</v>
      </c>
      <c r="P792" s="126">
        <v>1</v>
      </c>
      <c r="Q792" s="111">
        <v>160104</v>
      </c>
      <c r="R792" s="77" t="s">
        <v>134</v>
      </c>
      <c r="S792" s="77" t="s">
        <v>4830</v>
      </c>
      <c r="T792" s="77" t="s">
        <v>134</v>
      </c>
      <c r="U792" s="80" t="s">
        <v>4679</v>
      </c>
      <c r="V792" s="77" t="s">
        <v>134</v>
      </c>
      <c r="W792" s="77" t="s">
        <v>134</v>
      </c>
    </row>
    <row r="793" spans="1:23" s="48" customFormat="1" ht="60" x14ac:dyDescent="0.25">
      <c r="A793" s="77">
        <v>13102049</v>
      </c>
      <c r="B793" s="77" t="s">
        <v>14</v>
      </c>
      <c r="C793" s="70">
        <v>509</v>
      </c>
      <c r="D793" s="77" t="s">
        <v>214</v>
      </c>
      <c r="E793" s="77" t="s">
        <v>156</v>
      </c>
      <c r="F793" s="77" t="s">
        <v>1607</v>
      </c>
      <c r="G793" s="77" t="s">
        <v>1675</v>
      </c>
      <c r="H793" s="77" t="s">
        <v>56</v>
      </c>
      <c r="I793" s="78" t="s">
        <v>1676</v>
      </c>
      <c r="J793" s="77" t="s">
        <v>391</v>
      </c>
      <c r="K793" s="77" t="s">
        <v>1611</v>
      </c>
      <c r="L793" s="77" t="s">
        <v>67</v>
      </c>
      <c r="M793" s="111">
        <v>1229600</v>
      </c>
      <c r="N793" s="111"/>
      <c r="O793" s="111">
        <v>1229600</v>
      </c>
      <c r="P793" s="126">
        <v>1</v>
      </c>
      <c r="Q793" s="111">
        <v>1229600</v>
      </c>
      <c r="R793" s="77" t="s">
        <v>134</v>
      </c>
      <c r="S793" s="77" t="s">
        <v>4830</v>
      </c>
      <c r="T793" s="77" t="s">
        <v>134</v>
      </c>
      <c r="U793" s="80" t="s">
        <v>4679</v>
      </c>
      <c r="V793" s="77" t="s">
        <v>134</v>
      </c>
      <c r="W793" s="77" t="s">
        <v>134</v>
      </c>
    </row>
    <row r="794" spans="1:23" s="48" customFormat="1" ht="90" x14ac:dyDescent="0.25">
      <c r="A794" s="77">
        <v>13102049</v>
      </c>
      <c r="B794" s="77" t="s">
        <v>14</v>
      </c>
      <c r="C794" s="70">
        <v>510</v>
      </c>
      <c r="D794" s="77" t="s">
        <v>214</v>
      </c>
      <c r="E794" s="77" t="s">
        <v>156</v>
      </c>
      <c r="F794" s="77" t="s">
        <v>1649</v>
      </c>
      <c r="G794" s="77" t="s">
        <v>1677</v>
      </c>
      <c r="H794" s="77" t="s">
        <v>56</v>
      </c>
      <c r="I794" s="78" t="s">
        <v>720</v>
      </c>
      <c r="J794" s="77" t="s">
        <v>873</v>
      </c>
      <c r="K794" s="77" t="s">
        <v>1611</v>
      </c>
      <c r="L794" s="77" t="s">
        <v>67</v>
      </c>
      <c r="M794" s="111">
        <v>68723</v>
      </c>
      <c r="N794" s="111"/>
      <c r="O794" s="111">
        <v>68723</v>
      </c>
      <c r="P794" s="126">
        <v>1</v>
      </c>
      <c r="Q794" s="111">
        <v>68723</v>
      </c>
      <c r="R794" s="77" t="s">
        <v>134</v>
      </c>
      <c r="S794" s="77" t="s">
        <v>4830</v>
      </c>
      <c r="T794" s="77" t="s">
        <v>134</v>
      </c>
      <c r="U794" s="80" t="s">
        <v>4679</v>
      </c>
      <c r="V794" s="77" t="s">
        <v>134</v>
      </c>
      <c r="W794" s="77" t="s">
        <v>134</v>
      </c>
    </row>
    <row r="795" spans="1:23" s="48" customFormat="1" ht="90" x14ac:dyDescent="0.25">
      <c r="A795" s="77">
        <v>13102049</v>
      </c>
      <c r="B795" s="77" t="s">
        <v>14</v>
      </c>
      <c r="C795" s="70">
        <v>511</v>
      </c>
      <c r="D795" s="77" t="s">
        <v>214</v>
      </c>
      <c r="E795" s="77" t="s">
        <v>156</v>
      </c>
      <c r="F795" s="77" t="s">
        <v>1649</v>
      </c>
      <c r="G795" s="77" t="s">
        <v>1678</v>
      </c>
      <c r="H795" s="77" t="s">
        <v>56</v>
      </c>
      <c r="I795" s="78" t="s">
        <v>1679</v>
      </c>
      <c r="J795" s="77" t="s">
        <v>391</v>
      </c>
      <c r="K795" s="77" t="s">
        <v>1611</v>
      </c>
      <c r="L795" s="77" t="s">
        <v>67</v>
      </c>
      <c r="M795" s="111">
        <v>30740</v>
      </c>
      <c r="N795" s="111"/>
      <c r="O795" s="111">
        <v>30740</v>
      </c>
      <c r="P795" s="126">
        <v>1</v>
      </c>
      <c r="Q795" s="111">
        <v>30740</v>
      </c>
      <c r="R795" s="77" t="s">
        <v>134</v>
      </c>
      <c r="S795" s="77" t="s">
        <v>4830</v>
      </c>
      <c r="T795" s="77" t="s">
        <v>134</v>
      </c>
      <c r="U795" s="80" t="s">
        <v>4679</v>
      </c>
      <c r="V795" s="77" t="s">
        <v>134</v>
      </c>
      <c r="W795" s="77" t="s">
        <v>134</v>
      </c>
    </row>
    <row r="796" spans="1:23" s="48" customFormat="1" ht="60" x14ac:dyDescent="0.25">
      <c r="A796" s="77">
        <v>13102049</v>
      </c>
      <c r="B796" s="77" t="s">
        <v>14</v>
      </c>
      <c r="C796" s="70">
        <v>512</v>
      </c>
      <c r="D796" s="77" t="s">
        <v>214</v>
      </c>
      <c r="E796" s="77" t="s">
        <v>156</v>
      </c>
      <c r="F796" s="77" t="s">
        <v>1607</v>
      </c>
      <c r="G796" s="77" t="s">
        <v>1680</v>
      </c>
      <c r="H796" s="77" t="s">
        <v>57</v>
      </c>
      <c r="I796" s="78" t="s">
        <v>1681</v>
      </c>
      <c r="J796" s="77" t="s">
        <v>391</v>
      </c>
      <c r="K796" s="77" t="s">
        <v>1611</v>
      </c>
      <c r="L796" s="77" t="s">
        <v>67</v>
      </c>
      <c r="M796" s="111">
        <v>175218</v>
      </c>
      <c r="N796" s="111"/>
      <c r="O796" s="111">
        <v>175218</v>
      </c>
      <c r="P796" s="126">
        <v>1</v>
      </c>
      <c r="Q796" s="111">
        <v>175218</v>
      </c>
      <c r="R796" s="77" t="s">
        <v>68</v>
      </c>
      <c r="S796" s="77" t="s">
        <v>4830</v>
      </c>
      <c r="T796" s="77" t="s">
        <v>134</v>
      </c>
      <c r="U796" s="80" t="s">
        <v>4679</v>
      </c>
      <c r="V796" s="77" t="s">
        <v>134</v>
      </c>
      <c r="W796" s="77" t="s">
        <v>134</v>
      </c>
    </row>
    <row r="797" spans="1:23" s="48" customFormat="1" ht="210" x14ac:dyDescent="0.25">
      <c r="A797" s="77">
        <v>13102049</v>
      </c>
      <c r="B797" s="77" t="s">
        <v>14</v>
      </c>
      <c r="C797" s="70">
        <v>513</v>
      </c>
      <c r="D797" s="77" t="s">
        <v>214</v>
      </c>
      <c r="E797" s="77" t="s">
        <v>156</v>
      </c>
      <c r="F797" s="77" t="s">
        <v>1607</v>
      </c>
      <c r="G797" s="77" t="s">
        <v>1682</v>
      </c>
      <c r="H797" s="77" t="s">
        <v>57</v>
      </c>
      <c r="I797" s="78" t="s">
        <v>1683</v>
      </c>
      <c r="J797" s="77" t="s">
        <v>272</v>
      </c>
      <c r="K797" s="77" t="s">
        <v>1611</v>
      </c>
      <c r="L797" s="77" t="s">
        <v>825</v>
      </c>
      <c r="M797" s="111">
        <v>836346</v>
      </c>
      <c r="N797" s="111"/>
      <c r="O797" s="111">
        <v>836346</v>
      </c>
      <c r="P797" s="126">
        <v>1</v>
      </c>
      <c r="Q797" s="111">
        <v>836346</v>
      </c>
      <c r="R797" s="77" t="s">
        <v>134</v>
      </c>
      <c r="S797" s="77" t="s">
        <v>4830</v>
      </c>
      <c r="T797" s="77" t="s">
        <v>134</v>
      </c>
      <c r="U797" s="80" t="s">
        <v>4679</v>
      </c>
      <c r="V797" s="77" t="s">
        <v>134</v>
      </c>
      <c r="W797" s="77" t="s">
        <v>134</v>
      </c>
    </row>
    <row r="798" spans="1:23" s="48" customFormat="1" ht="105" x14ac:dyDescent="0.25">
      <c r="A798" s="77">
        <v>13102049</v>
      </c>
      <c r="B798" s="77" t="s">
        <v>14</v>
      </c>
      <c r="C798" s="70">
        <v>514</v>
      </c>
      <c r="D798" s="77" t="s">
        <v>214</v>
      </c>
      <c r="E798" s="77" t="s">
        <v>156</v>
      </c>
      <c r="F798" s="77" t="s">
        <v>1607</v>
      </c>
      <c r="G798" s="77" t="s">
        <v>1684</v>
      </c>
      <c r="H798" s="77" t="s">
        <v>57</v>
      </c>
      <c r="I798" s="78" t="s">
        <v>1685</v>
      </c>
      <c r="J798" s="77" t="s">
        <v>1686</v>
      </c>
      <c r="K798" s="77" t="s">
        <v>1611</v>
      </c>
      <c r="L798" s="77" t="s">
        <v>67</v>
      </c>
      <c r="M798" s="111">
        <v>3606059</v>
      </c>
      <c r="N798" s="111"/>
      <c r="O798" s="111">
        <v>3606059</v>
      </c>
      <c r="P798" s="126">
        <v>1</v>
      </c>
      <c r="Q798" s="111">
        <v>3606059</v>
      </c>
      <c r="R798" s="77" t="s">
        <v>134</v>
      </c>
      <c r="S798" s="77" t="s">
        <v>4839</v>
      </c>
      <c r="T798" s="77" t="s">
        <v>134</v>
      </c>
      <c r="U798" s="80" t="s">
        <v>4679</v>
      </c>
      <c r="V798" s="77" t="s">
        <v>134</v>
      </c>
      <c r="W798" s="77" t="s">
        <v>134</v>
      </c>
    </row>
    <row r="799" spans="1:23" s="48" customFormat="1" ht="75" x14ac:dyDescent="0.25">
      <c r="A799" s="77">
        <v>13102049</v>
      </c>
      <c r="B799" s="77" t="s">
        <v>14</v>
      </c>
      <c r="C799" s="70">
        <v>515</v>
      </c>
      <c r="D799" s="77" t="s">
        <v>214</v>
      </c>
      <c r="E799" s="77" t="s">
        <v>156</v>
      </c>
      <c r="F799" s="77" t="s">
        <v>1607</v>
      </c>
      <c r="G799" s="77" t="s">
        <v>1389</v>
      </c>
      <c r="H799" s="77" t="s">
        <v>58</v>
      </c>
      <c r="I799" s="78" t="s">
        <v>1687</v>
      </c>
      <c r="J799" s="77" t="s">
        <v>391</v>
      </c>
      <c r="K799" s="77" t="s">
        <v>1611</v>
      </c>
      <c r="L799" s="77" t="s">
        <v>67</v>
      </c>
      <c r="M799" s="111">
        <v>2019875</v>
      </c>
      <c r="N799" s="111"/>
      <c r="O799" s="111">
        <v>2019875</v>
      </c>
      <c r="P799" s="126">
        <v>1</v>
      </c>
      <c r="Q799" s="111">
        <v>2019875</v>
      </c>
      <c r="R799" s="77" t="s">
        <v>134</v>
      </c>
      <c r="S799" s="77" t="s">
        <v>4830</v>
      </c>
      <c r="T799" s="77" t="s">
        <v>134</v>
      </c>
      <c r="U799" s="80" t="s">
        <v>4679</v>
      </c>
      <c r="V799" s="77" t="s">
        <v>134</v>
      </c>
      <c r="W799" s="77" t="s">
        <v>134</v>
      </c>
    </row>
    <row r="800" spans="1:23" s="48" customFormat="1" ht="60" x14ac:dyDescent="0.25">
      <c r="A800" s="77">
        <v>13102049</v>
      </c>
      <c r="B800" s="77" t="s">
        <v>14</v>
      </c>
      <c r="C800" s="70">
        <v>516</v>
      </c>
      <c r="D800" s="77" t="s">
        <v>214</v>
      </c>
      <c r="E800" s="77" t="s">
        <v>156</v>
      </c>
      <c r="F800" s="77" t="s">
        <v>1607</v>
      </c>
      <c r="G800" s="77" t="s">
        <v>1688</v>
      </c>
      <c r="H800" s="77" t="s">
        <v>58</v>
      </c>
      <c r="I800" s="78" t="s">
        <v>1689</v>
      </c>
      <c r="J800" s="77" t="s">
        <v>391</v>
      </c>
      <c r="K800" s="77" t="s">
        <v>1611</v>
      </c>
      <c r="L800" s="77" t="s">
        <v>67</v>
      </c>
      <c r="M800" s="111">
        <v>614800</v>
      </c>
      <c r="N800" s="111"/>
      <c r="O800" s="111">
        <v>614800</v>
      </c>
      <c r="P800" s="126">
        <v>1</v>
      </c>
      <c r="Q800" s="111">
        <v>614800</v>
      </c>
      <c r="R800" s="77" t="s">
        <v>134</v>
      </c>
      <c r="S800" s="77" t="s">
        <v>4830</v>
      </c>
      <c r="T800" s="77" t="s">
        <v>134</v>
      </c>
      <c r="U800" s="80" t="s">
        <v>4679</v>
      </c>
      <c r="V800" s="77" t="s">
        <v>134</v>
      </c>
      <c r="W800" s="77" t="s">
        <v>134</v>
      </c>
    </row>
    <row r="801" spans="1:23" s="48" customFormat="1" ht="60" x14ac:dyDescent="0.25">
      <c r="A801" s="77">
        <v>13102049</v>
      </c>
      <c r="B801" s="77" t="s">
        <v>14</v>
      </c>
      <c r="C801" s="70">
        <v>517</v>
      </c>
      <c r="D801" s="77" t="s">
        <v>214</v>
      </c>
      <c r="E801" s="77" t="s">
        <v>156</v>
      </c>
      <c r="F801" s="77" t="s">
        <v>1607</v>
      </c>
      <c r="G801" s="77" t="s">
        <v>1690</v>
      </c>
      <c r="H801" s="77" t="s">
        <v>58</v>
      </c>
      <c r="I801" s="78" t="s">
        <v>1691</v>
      </c>
      <c r="J801" s="77" t="s">
        <v>391</v>
      </c>
      <c r="K801" s="77" t="s">
        <v>1611</v>
      </c>
      <c r="L801" s="77" t="s">
        <v>67</v>
      </c>
      <c r="M801" s="111">
        <v>67372</v>
      </c>
      <c r="N801" s="111"/>
      <c r="O801" s="111">
        <v>67372</v>
      </c>
      <c r="P801" s="126">
        <v>1</v>
      </c>
      <c r="Q801" s="111">
        <v>67372</v>
      </c>
      <c r="R801" s="77" t="s">
        <v>134</v>
      </c>
      <c r="S801" s="77" t="s">
        <v>4830</v>
      </c>
      <c r="T801" s="77" t="s">
        <v>134</v>
      </c>
      <c r="U801" s="80" t="s">
        <v>4679</v>
      </c>
      <c r="V801" s="77" t="s">
        <v>134</v>
      </c>
      <c r="W801" s="77" t="s">
        <v>134</v>
      </c>
    </row>
    <row r="802" spans="1:23" s="48" customFormat="1" ht="60" x14ac:dyDescent="0.25">
      <c r="A802" s="77">
        <v>13102049</v>
      </c>
      <c r="B802" s="77" t="s">
        <v>14</v>
      </c>
      <c r="C802" s="70">
        <v>518</v>
      </c>
      <c r="D802" s="77" t="s">
        <v>214</v>
      </c>
      <c r="E802" s="77" t="s">
        <v>156</v>
      </c>
      <c r="F802" s="77" t="s">
        <v>1607</v>
      </c>
      <c r="G802" s="77" t="s">
        <v>1692</v>
      </c>
      <c r="H802" s="77" t="s">
        <v>58</v>
      </c>
      <c r="I802" s="78" t="s">
        <v>1693</v>
      </c>
      <c r="J802" s="77" t="s">
        <v>391</v>
      </c>
      <c r="K802" s="77" t="s">
        <v>1611</v>
      </c>
      <c r="L802" s="77" t="s">
        <v>67</v>
      </c>
      <c r="M802" s="111">
        <v>459819</v>
      </c>
      <c r="N802" s="111"/>
      <c r="O802" s="111">
        <v>459819</v>
      </c>
      <c r="P802" s="126">
        <v>1</v>
      </c>
      <c r="Q802" s="111">
        <v>459819</v>
      </c>
      <c r="R802" s="77" t="s">
        <v>134</v>
      </c>
      <c r="S802" s="77" t="s">
        <v>4830</v>
      </c>
      <c r="T802" s="77" t="s">
        <v>134</v>
      </c>
      <c r="U802" s="80" t="s">
        <v>4679</v>
      </c>
      <c r="V802" s="77" t="s">
        <v>134</v>
      </c>
      <c r="W802" s="77" t="s">
        <v>134</v>
      </c>
    </row>
    <row r="803" spans="1:23" s="48" customFormat="1" ht="75" x14ac:dyDescent="0.25">
      <c r="A803" s="77">
        <v>13102049</v>
      </c>
      <c r="B803" s="77" t="s">
        <v>14</v>
      </c>
      <c r="C803" s="70">
        <v>519</v>
      </c>
      <c r="D803" s="77" t="s">
        <v>214</v>
      </c>
      <c r="E803" s="77" t="s">
        <v>156</v>
      </c>
      <c r="F803" s="77" t="s">
        <v>1607</v>
      </c>
      <c r="G803" s="77" t="s">
        <v>1562</v>
      </c>
      <c r="H803" s="77" t="s">
        <v>58</v>
      </c>
      <c r="I803" s="78" t="s">
        <v>1694</v>
      </c>
      <c r="J803" s="77" t="s">
        <v>391</v>
      </c>
      <c r="K803" s="77" t="s">
        <v>1611</v>
      </c>
      <c r="L803" s="77" t="s">
        <v>67</v>
      </c>
      <c r="M803" s="111">
        <v>384250</v>
      </c>
      <c r="N803" s="111"/>
      <c r="O803" s="111">
        <v>384250</v>
      </c>
      <c r="P803" s="126">
        <v>1</v>
      </c>
      <c r="Q803" s="111">
        <v>384250</v>
      </c>
      <c r="R803" s="77" t="s">
        <v>134</v>
      </c>
      <c r="S803" s="77" t="s">
        <v>4830</v>
      </c>
      <c r="T803" s="77" t="s">
        <v>134</v>
      </c>
      <c r="U803" s="80" t="s">
        <v>4679</v>
      </c>
      <c r="V803" s="77" t="s">
        <v>134</v>
      </c>
      <c r="W803" s="77" t="s">
        <v>134</v>
      </c>
    </row>
    <row r="804" spans="1:23" s="48" customFormat="1" ht="60" x14ac:dyDescent="0.25">
      <c r="A804" s="77">
        <v>13102049</v>
      </c>
      <c r="B804" s="77" t="s">
        <v>14</v>
      </c>
      <c r="C804" s="70">
        <v>520</v>
      </c>
      <c r="D804" s="77" t="s">
        <v>214</v>
      </c>
      <c r="E804" s="77" t="s">
        <v>156</v>
      </c>
      <c r="F804" s="77" t="s">
        <v>1607</v>
      </c>
      <c r="G804" s="77" t="s">
        <v>1695</v>
      </c>
      <c r="H804" s="77" t="s">
        <v>58</v>
      </c>
      <c r="I804" s="78" t="s">
        <v>1696</v>
      </c>
      <c r="J804" s="77" t="s">
        <v>391</v>
      </c>
      <c r="K804" s="77" t="s">
        <v>1611</v>
      </c>
      <c r="L804" s="77" t="s">
        <v>67</v>
      </c>
      <c r="M804" s="111">
        <v>526166</v>
      </c>
      <c r="N804" s="111"/>
      <c r="O804" s="111">
        <v>526166</v>
      </c>
      <c r="P804" s="126">
        <v>1</v>
      </c>
      <c r="Q804" s="111">
        <v>526166</v>
      </c>
      <c r="R804" s="77" t="s">
        <v>134</v>
      </c>
      <c r="S804" s="77" t="s">
        <v>4830</v>
      </c>
      <c r="T804" s="77" t="s">
        <v>134</v>
      </c>
      <c r="U804" s="80" t="s">
        <v>4679</v>
      </c>
      <c r="V804" s="77" t="s">
        <v>134</v>
      </c>
      <c r="W804" s="77" t="s">
        <v>134</v>
      </c>
    </row>
    <row r="805" spans="1:23" s="48" customFormat="1" ht="60" x14ac:dyDescent="0.25">
      <c r="A805" s="77">
        <v>13102049</v>
      </c>
      <c r="B805" s="77" t="s">
        <v>14</v>
      </c>
      <c r="C805" s="70">
        <v>521</v>
      </c>
      <c r="D805" s="77" t="s">
        <v>214</v>
      </c>
      <c r="E805" s="77" t="s">
        <v>156</v>
      </c>
      <c r="F805" s="77" t="s">
        <v>1607</v>
      </c>
      <c r="G805" s="77" t="s">
        <v>1697</v>
      </c>
      <c r="H805" s="77" t="s">
        <v>58</v>
      </c>
      <c r="I805" s="78" t="s">
        <v>1698</v>
      </c>
      <c r="J805" s="77" t="s">
        <v>391</v>
      </c>
      <c r="K805" s="77" t="s">
        <v>1611</v>
      </c>
      <c r="L805" s="77" t="s">
        <v>67</v>
      </c>
      <c r="M805" s="111">
        <v>504392</v>
      </c>
      <c r="N805" s="111"/>
      <c r="O805" s="111">
        <v>504392</v>
      </c>
      <c r="P805" s="126">
        <v>1</v>
      </c>
      <c r="Q805" s="111">
        <v>504392</v>
      </c>
      <c r="R805" s="77" t="s">
        <v>134</v>
      </c>
      <c r="S805" s="77" t="s">
        <v>4830</v>
      </c>
      <c r="T805" s="77" t="s">
        <v>134</v>
      </c>
      <c r="U805" s="80" t="s">
        <v>4679</v>
      </c>
      <c r="V805" s="77" t="s">
        <v>134</v>
      </c>
      <c r="W805" s="77" t="s">
        <v>134</v>
      </c>
    </row>
    <row r="806" spans="1:23" s="48" customFormat="1" ht="60" x14ac:dyDescent="0.25">
      <c r="A806" s="77">
        <v>13102049</v>
      </c>
      <c r="B806" s="77" t="s">
        <v>14</v>
      </c>
      <c r="C806" s="70">
        <v>522</v>
      </c>
      <c r="D806" s="77" t="s">
        <v>214</v>
      </c>
      <c r="E806" s="77" t="s">
        <v>156</v>
      </c>
      <c r="F806" s="77" t="s">
        <v>1607</v>
      </c>
      <c r="G806" s="77" t="s">
        <v>1699</v>
      </c>
      <c r="H806" s="77" t="s">
        <v>58</v>
      </c>
      <c r="I806" s="78" t="s">
        <v>1700</v>
      </c>
      <c r="J806" s="77" t="s">
        <v>1701</v>
      </c>
      <c r="K806" s="77" t="s">
        <v>1611</v>
      </c>
      <c r="L806" s="77" t="s">
        <v>67</v>
      </c>
      <c r="M806" s="111">
        <v>1344875</v>
      </c>
      <c r="N806" s="111"/>
      <c r="O806" s="111">
        <v>1344875</v>
      </c>
      <c r="P806" s="126">
        <v>1</v>
      </c>
      <c r="Q806" s="111">
        <v>1344875</v>
      </c>
      <c r="R806" s="77" t="s">
        <v>68</v>
      </c>
      <c r="S806" s="77" t="s">
        <v>4830</v>
      </c>
      <c r="T806" s="77" t="s">
        <v>134</v>
      </c>
      <c r="U806" s="80" t="s">
        <v>4679</v>
      </c>
      <c r="V806" s="77" t="s">
        <v>134</v>
      </c>
      <c r="W806" s="77" t="s">
        <v>134</v>
      </c>
    </row>
    <row r="807" spans="1:23" s="48" customFormat="1" ht="60" x14ac:dyDescent="0.25">
      <c r="A807" s="77">
        <v>13102049</v>
      </c>
      <c r="B807" s="77" t="s">
        <v>14</v>
      </c>
      <c r="C807" s="70">
        <v>523</v>
      </c>
      <c r="D807" s="77" t="s">
        <v>214</v>
      </c>
      <c r="E807" s="77" t="s">
        <v>156</v>
      </c>
      <c r="F807" s="77" t="s">
        <v>1607</v>
      </c>
      <c r="G807" s="77" t="s">
        <v>1702</v>
      </c>
      <c r="H807" s="77" t="s">
        <v>58</v>
      </c>
      <c r="I807" s="78" t="s">
        <v>1703</v>
      </c>
      <c r="J807" s="77" t="s">
        <v>391</v>
      </c>
      <c r="K807" s="77" t="s">
        <v>1611</v>
      </c>
      <c r="L807" s="77" t="s">
        <v>67</v>
      </c>
      <c r="M807" s="111">
        <v>86584</v>
      </c>
      <c r="N807" s="111"/>
      <c r="O807" s="111">
        <v>86584</v>
      </c>
      <c r="P807" s="126">
        <v>1</v>
      </c>
      <c r="Q807" s="111">
        <v>86584</v>
      </c>
      <c r="R807" s="77" t="s">
        <v>134</v>
      </c>
      <c r="S807" s="77" t="s">
        <v>4830</v>
      </c>
      <c r="T807" s="77" t="s">
        <v>134</v>
      </c>
      <c r="U807" s="80" t="s">
        <v>4679</v>
      </c>
      <c r="V807" s="77" t="s">
        <v>134</v>
      </c>
      <c r="W807" s="77" t="s">
        <v>134</v>
      </c>
    </row>
    <row r="808" spans="1:23" s="48" customFormat="1" ht="60" x14ac:dyDescent="0.25">
      <c r="A808" s="77">
        <v>13102049</v>
      </c>
      <c r="B808" s="77" t="s">
        <v>14</v>
      </c>
      <c r="C808" s="70">
        <v>524</v>
      </c>
      <c r="D808" s="77" t="s">
        <v>214</v>
      </c>
      <c r="E808" s="77" t="s">
        <v>156</v>
      </c>
      <c r="F808" s="77" t="s">
        <v>1607</v>
      </c>
      <c r="G808" s="77" t="s">
        <v>1704</v>
      </c>
      <c r="H808" s="77" t="s">
        <v>58</v>
      </c>
      <c r="I808" s="78" t="s">
        <v>1705</v>
      </c>
      <c r="J808" s="77" t="s">
        <v>391</v>
      </c>
      <c r="K808" s="77" t="s">
        <v>1611</v>
      </c>
      <c r="L808" s="77" t="s">
        <v>67</v>
      </c>
      <c r="M808" s="111">
        <v>64042</v>
      </c>
      <c r="N808" s="111"/>
      <c r="O808" s="111">
        <v>64042</v>
      </c>
      <c r="P808" s="126">
        <v>1</v>
      </c>
      <c r="Q808" s="111">
        <v>64042</v>
      </c>
      <c r="R808" s="77" t="s">
        <v>134</v>
      </c>
      <c r="S808" s="77" t="s">
        <v>4830</v>
      </c>
      <c r="T808" s="77" t="s">
        <v>134</v>
      </c>
      <c r="U808" s="80" t="s">
        <v>4679</v>
      </c>
      <c r="V808" s="77" t="s">
        <v>134</v>
      </c>
      <c r="W808" s="77" t="s">
        <v>134</v>
      </c>
    </row>
    <row r="809" spans="1:23" s="48" customFormat="1" ht="60" x14ac:dyDescent="0.25">
      <c r="A809" s="77">
        <v>13102049</v>
      </c>
      <c r="B809" s="77" t="s">
        <v>14</v>
      </c>
      <c r="C809" s="70">
        <v>525</v>
      </c>
      <c r="D809" s="77" t="s">
        <v>214</v>
      </c>
      <c r="E809" s="77" t="s">
        <v>156</v>
      </c>
      <c r="F809" s="77" t="s">
        <v>1607</v>
      </c>
      <c r="G809" s="77" t="s">
        <v>1706</v>
      </c>
      <c r="H809" s="77" t="s">
        <v>58</v>
      </c>
      <c r="I809" s="78" t="s">
        <v>1703</v>
      </c>
      <c r="J809" s="77" t="s">
        <v>391</v>
      </c>
      <c r="K809" s="77" t="s">
        <v>1611</v>
      </c>
      <c r="L809" s="77" t="s">
        <v>67</v>
      </c>
      <c r="M809" s="111">
        <v>172913</v>
      </c>
      <c r="N809" s="111"/>
      <c r="O809" s="111">
        <v>172913</v>
      </c>
      <c r="P809" s="126">
        <v>1</v>
      </c>
      <c r="Q809" s="111">
        <v>172913</v>
      </c>
      <c r="R809" s="77" t="s">
        <v>134</v>
      </c>
      <c r="S809" s="77" t="s">
        <v>4830</v>
      </c>
      <c r="T809" s="77" t="s">
        <v>134</v>
      </c>
      <c r="U809" s="80" t="s">
        <v>4679</v>
      </c>
      <c r="V809" s="77" t="s">
        <v>134</v>
      </c>
      <c r="W809" s="77" t="s">
        <v>134</v>
      </c>
    </row>
    <row r="810" spans="1:23" s="48" customFormat="1" ht="60" x14ac:dyDescent="0.25">
      <c r="A810" s="77">
        <v>13102049</v>
      </c>
      <c r="B810" s="77" t="s">
        <v>14</v>
      </c>
      <c r="C810" s="70">
        <v>526</v>
      </c>
      <c r="D810" s="77" t="s">
        <v>214</v>
      </c>
      <c r="E810" s="77" t="s">
        <v>156</v>
      </c>
      <c r="F810" s="77" t="s">
        <v>1707</v>
      </c>
      <c r="G810" s="77" t="s">
        <v>1708</v>
      </c>
      <c r="H810" s="77" t="s">
        <v>58</v>
      </c>
      <c r="I810" s="78" t="s">
        <v>1709</v>
      </c>
      <c r="J810" s="77" t="s">
        <v>391</v>
      </c>
      <c r="K810" s="77" t="s">
        <v>1611</v>
      </c>
      <c r="L810" s="77" t="s">
        <v>67</v>
      </c>
      <c r="M810" s="111">
        <v>768500</v>
      </c>
      <c r="N810" s="111"/>
      <c r="O810" s="111">
        <v>768500</v>
      </c>
      <c r="P810" s="126">
        <v>1</v>
      </c>
      <c r="Q810" s="111">
        <v>768500</v>
      </c>
      <c r="R810" s="77" t="s">
        <v>134</v>
      </c>
      <c r="S810" s="77" t="s">
        <v>4830</v>
      </c>
      <c r="T810" s="77" t="s">
        <v>134</v>
      </c>
      <c r="U810" s="80" t="s">
        <v>4679</v>
      </c>
      <c r="V810" s="77" t="s">
        <v>134</v>
      </c>
      <c r="W810" s="77" t="s">
        <v>134</v>
      </c>
    </row>
    <row r="811" spans="1:23" s="48" customFormat="1" ht="60" x14ac:dyDescent="0.25">
      <c r="A811" s="77">
        <v>13102049</v>
      </c>
      <c r="B811" s="77" t="s">
        <v>14</v>
      </c>
      <c r="C811" s="70">
        <v>527</v>
      </c>
      <c r="D811" s="77" t="s">
        <v>214</v>
      </c>
      <c r="E811" s="77" t="s">
        <v>156</v>
      </c>
      <c r="F811" s="77" t="s">
        <v>1607</v>
      </c>
      <c r="G811" s="77" t="s">
        <v>1710</v>
      </c>
      <c r="H811" s="77" t="s">
        <v>58</v>
      </c>
      <c r="I811" s="78" t="s">
        <v>1711</v>
      </c>
      <c r="J811" s="77" t="s">
        <v>391</v>
      </c>
      <c r="K811" s="77" t="s">
        <v>1611</v>
      </c>
      <c r="L811" s="77" t="s">
        <v>67</v>
      </c>
      <c r="M811" s="111">
        <v>38425</v>
      </c>
      <c r="N811" s="111"/>
      <c r="O811" s="111">
        <v>38425</v>
      </c>
      <c r="P811" s="126">
        <v>1</v>
      </c>
      <c r="Q811" s="111">
        <v>38425</v>
      </c>
      <c r="R811" s="77" t="s">
        <v>134</v>
      </c>
      <c r="S811" s="77" t="s">
        <v>4830</v>
      </c>
      <c r="T811" s="77" t="s">
        <v>134</v>
      </c>
      <c r="U811" s="80" t="s">
        <v>4679</v>
      </c>
      <c r="V811" s="77" t="s">
        <v>134</v>
      </c>
      <c r="W811" s="77" t="s">
        <v>134</v>
      </c>
    </row>
    <row r="812" spans="1:23" s="48" customFormat="1" ht="60" x14ac:dyDescent="0.25">
      <c r="A812" s="77">
        <v>13102049</v>
      </c>
      <c r="B812" s="77" t="s">
        <v>14</v>
      </c>
      <c r="C812" s="70">
        <v>528</v>
      </c>
      <c r="D812" s="77" t="s">
        <v>214</v>
      </c>
      <c r="E812" s="77" t="s">
        <v>156</v>
      </c>
      <c r="F812" s="77" t="s">
        <v>1607</v>
      </c>
      <c r="G812" s="77" t="s">
        <v>1584</v>
      </c>
      <c r="H812" s="77" t="s">
        <v>58</v>
      </c>
      <c r="I812" s="78" t="s">
        <v>1712</v>
      </c>
      <c r="J812" s="77" t="s">
        <v>391</v>
      </c>
      <c r="K812" s="77" t="s">
        <v>1611</v>
      </c>
      <c r="L812" s="77" t="s">
        <v>67</v>
      </c>
      <c r="M812" s="111">
        <v>48159</v>
      </c>
      <c r="N812" s="111"/>
      <c r="O812" s="111">
        <v>48159</v>
      </c>
      <c r="P812" s="126">
        <v>1</v>
      </c>
      <c r="Q812" s="111">
        <v>48159</v>
      </c>
      <c r="R812" s="77" t="s">
        <v>134</v>
      </c>
      <c r="S812" s="77" t="s">
        <v>4830</v>
      </c>
      <c r="T812" s="77" t="s">
        <v>134</v>
      </c>
      <c r="U812" s="80" t="s">
        <v>4679</v>
      </c>
      <c r="V812" s="77" t="s">
        <v>134</v>
      </c>
      <c r="W812" s="77" t="s">
        <v>134</v>
      </c>
    </row>
    <row r="813" spans="1:23" s="48" customFormat="1" ht="60" x14ac:dyDescent="0.25">
      <c r="A813" s="77">
        <v>13102049</v>
      </c>
      <c r="B813" s="77" t="s">
        <v>14</v>
      </c>
      <c r="C813" s="70">
        <v>529</v>
      </c>
      <c r="D813" s="77" t="s">
        <v>214</v>
      </c>
      <c r="E813" s="77" t="s">
        <v>156</v>
      </c>
      <c r="F813" s="77" t="s">
        <v>1607</v>
      </c>
      <c r="G813" s="77" t="s">
        <v>1713</v>
      </c>
      <c r="H813" s="77" t="s">
        <v>58</v>
      </c>
      <c r="I813" s="78" t="s">
        <v>1714</v>
      </c>
      <c r="J813" s="77" t="s">
        <v>391</v>
      </c>
      <c r="K813" s="77" t="s">
        <v>1611</v>
      </c>
      <c r="L813" s="77" t="s">
        <v>67</v>
      </c>
      <c r="M813" s="111">
        <v>56101</v>
      </c>
      <c r="N813" s="111"/>
      <c r="O813" s="111">
        <v>56101</v>
      </c>
      <c r="P813" s="126">
        <v>1</v>
      </c>
      <c r="Q813" s="111">
        <v>56101</v>
      </c>
      <c r="R813" s="77" t="s">
        <v>134</v>
      </c>
      <c r="S813" s="77" t="s">
        <v>4830</v>
      </c>
      <c r="T813" s="77" t="s">
        <v>134</v>
      </c>
      <c r="U813" s="80" t="s">
        <v>4679</v>
      </c>
      <c r="V813" s="77" t="s">
        <v>134</v>
      </c>
      <c r="W813" s="77" t="s">
        <v>134</v>
      </c>
    </row>
    <row r="814" spans="1:23" s="48" customFormat="1" ht="60" x14ac:dyDescent="0.25">
      <c r="A814" s="77">
        <v>13102049</v>
      </c>
      <c r="B814" s="77" t="s">
        <v>14</v>
      </c>
      <c r="C814" s="70">
        <v>530</v>
      </c>
      <c r="D814" s="77" t="s">
        <v>214</v>
      </c>
      <c r="E814" s="77" t="s">
        <v>156</v>
      </c>
      <c r="F814" s="77" t="s">
        <v>1607</v>
      </c>
      <c r="G814" s="77" t="s">
        <v>1715</v>
      </c>
      <c r="H814" s="77" t="s">
        <v>58</v>
      </c>
      <c r="I814" s="78" t="s">
        <v>1716</v>
      </c>
      <c r="J814" s="77" t="s">
        <v>391</v>
      </c>
      <c r="K814" s="77" t="s">
        <v>1611</v>
      </c>
      <c r="L814" s="77" t="s">
        <v>67</v>
      </c>
      <c r="M814" s="111">
        <v>551783</v>
      </c>
      <c r="N814" s="111"/>
      <c r="O814" s="111">
        <v>551783</v>
      </c>
      <c r="P814" s="126">
        <v>1</v>
      </c>
      <c r="Q814" s="111">
        <v>551783</v>
      </c>
      <c r="R814" s="77" t="s">
        <v>134</v>
      </c>
      <c r="S814" s="77" t="s">
        <v>4830</v>
      </c>
      <c r="T814" s="77" t="s">
        <v>134</v>
      </c>
      <c r="U814" s="80" t="s">
        <v>4679</v>
      </c>
      <c r="V814" s="77" t="s">
        <v>134</v>
      </c>
      <c r="W814" s="77" t="s">
        <v>134</v>
      </c>
    </row>
    <row r="815" spans="1:23" s="48" customFormat="1" ht="60" x14ac:dyDescent="0.25">
      <c r="A815" s="77">
        <v>13102049</v>
      </c>
      <c r="B815" s="77" t="s">
        <v>14</v>
      </c>
      <c r="C815" s="70">
        <v>531</v>
      </c>
      <c r="D815" s="77" t="s">
        <v>214</v>
      </c>
      <c r="E815" s="77" t="s">
        <v>156</v>
      </c>
      <c r="F815" s="77" t="s">
        <v>1607</v>
      </c>
      <c r="G815" s="77" t="s">
        <v>1717</v>
      </c>
      <c r="H815" s="77" t="s">
        <v>58</v>
      </c>
      <c r="I815" s="78" t="s">
        <v>1718</v>
      </c>
      <c r="J815" s="77" t="s">
        <v>391</v>
      </c>
      <c r="K815" s="77" t="s">
        <v>1611</v>
      </c>
      <c r="L815" s="77" t="s">
        <v>67</v>
      </c>
      <c r="M815" s="111">
        <v>172913</v>
      </c>
      <c r="N815" s="111"/>
      <c r="O815" s="111">
        <v>172913</v>
      </c>
      <c r="P815" s="126">
        <v>1</v>
      </c>
      <c r="Q815" s="111">
        <v>172913</v>
      </c>
      <c r="R815" s="77" t="s">
        <v>134</v>
      </c>
      <c r="S815" s="77" t="s">
        <v>4830</v>
      </c>
      <c r="T815" s="77" t="s">
        <v>134</v>
      </c>
      <c r="U815" s="80" t="s">
        <v>4679</v>
      </c>
      <c r="V815" s="77" t="s">
        <v>134</v>
      </c>
      <c r="W815" s="77" t="s">
        <v>134</v>
      </c>
    </row>
    <row r="816" spans="1:23" s="48" customFormat="1" ht="75" x14ac:dyDescent="0.25">
      <c r="A816" s="77">
        <v>13102049</v>
      </c>
      <c r="B816" s="77" t="s">
        <v>14</v>
      </c>
      <c r="C816" s="70">
        <v>532</v>
      </c>
      <c r="D816" s="77" t="s">
        <v>214</v>
      </c>
      <c r="E816" s="77" t="s">
        <v>156</v>
      </c>
      <c r="F816" s="77" t="s">
        <v>1607</v>
      </c>
      <c r="G816" s="77" t="s">
        <v>1719</v>
      </c>
      <c r="H816" s="77" t="s">
        <v>56</v>
      </c>
      <c r="I816" s="78" t="s">
        <v>1720</v>
      </c>
      <c r="J816" s="77" t="s">
        <v>391</v>
      </c>
      <c r="K816" s="77" t="s">
        <v>1611</v>
      </c>
      <c r="L816" s="77" t="s">
        <v>67</v>
      </c>
      <c r="M816" s="111">
        <v>64042</v>
      </c>
      <c r="N816" s="111"/>
      <c r="O816" s="111">
        <v>64042</v>
      </c>
      <c r="P816" s="126">
        <v>1</v>
      </c>
      <c r="Q816" s="111">
        <v>64042</v>
      </c>
      <c r="R816" s="77" t="s">
        <v>134</v>
      </c>
      <c r="S816" s="77" t="s">
        <v>4830</v>
      </c>
      <c r="T816" s="77" t="s">
        <v>134</v>
      </c>
      <c r="U816" s="80" t="s">
        <v>4679</v>
      </c>
      <c r="V816" s="77" t="s">
        <v>134</v>
      </c>
      <c r="W816" s="77" t="s">
        <v>134</v>
      </c>
    </row>
    <row r="817" spans="1:23" s="48" customFormat="1" ht="90" x14ac:dyDescent="0.25">
      <c r="A817" s="77">
        <v>13102049</v>
      </c>
      <c r="B817" s="77" t="s">
        <v>14</v>
      </c>
      <c r="C817" s="70">
        <v>533</v>
      </c>
      <c r="D817" s="77" t="s">
        <v>214</v>
      </c>
      <c r="E817" s="77" t="s">
        <v>156</v>
      </c>
      <c r="F817" s="77" t="s">
        <v>1649</v>
      </c>
      <c r="G817" s="77" t="s">
        <v>1721</v>
      </c>
      <c r="H817" s="77" t="s">
        <v>56</v>
      </c>
      <c r="I817" s="78" t="s">
        <v>1722</v>
      </c>
      <c r="J817" s="77" t="s">
        <v>391</v>
      </c>
      <c r="K817" s="77" t="s">
        <v>1611</v>
      </c>
      <c r="L817" s="77" t="s">
        <v>67</v>
      </c>
      <c r="M817" s="111">
        <v>960625</v>
      </c>
      <c r="N817" s="111"/>
      <c r="O817" s="111">
        <v>960625</v>
      </c>
      <c r="P817" s="126">
        <v>1</v>
      </c>
      <c r="Q817" s="111">
        <v>960625</v>
      </c>
      <c r="R817" s="77" t="s">
        <v>68</v>
      </c>
      <c r="S817" s="77" t="s">
        <v>4830</v>
      </c>
      <c r="T817" s="77" t="s">
        <v>134</v>
      </c>
      <c r="U817" s="80" t="s">
        <v>4679</v>
      </c>
      <c r="V817" s="77" t="s">
        <v>134</v>
      </c>
      <c r="W817" s="77" t="s">
        <v>134</v>
      </c>
    </row>
    <row r="818" spans="1:23" s="48" customFormat="1" ht="90" x14ac:dyDescent="0.25">
      <c r="A818" s="77">
        <v>13102049</v>
      </c>
      <c r="B818" s="77" t="s">
        <v>14</v>
      </c>
      <c r="C818" s="70">
        <v>534</v>
      </c>
      <c r="D818" s="77" t="s">
        <v>214</v>
      </c>
      <c r="E818" s="77" t="s">
        <v>156</v>
      </c>
      <c r="F818" s="77" t="s">
        <v>1649</v>
      </c>
      <c r="G818" s="77" t="s">
        <v>1723</v>
      </c>
      <c r="H818" s="77" t="s">
        <v>56</v>
      </c>
      <c r="I818" s="78" t="s">
        <v>720</v>
      </c>
      <c r="J818" s="77" t="s">
        <v>895</v>
      </c>
      <c r="K818" s="77" t="s">
        <v>1611</v>
      </c>
      <c r="L818" s="77" t="s">
        <v>67</v>
      </c>
      <c r="M818" s="111">
        <v>68723</v>
      </c>
      <c r="N818" s="111"/>
      <c r="O818" s="111">
        <v>68723</v>
      </c>
      <c r="P818" s="126">
        <v>1</v>
      </c>
      <c r="Q818" s="111">
        <v>68723</v>
      </c>
      <c r="R818" s="77" t="s">
        <v>68</v>
      </c>
      <c r="S818" s="77" t="s">
        <v>4830</v>
      </c>
      <c r="T818" s="77" t="s">
        <v>134</v>
      </c>
      <c r="U818" s="80" t="s">
        <v>4679</v>
      </c>
      <c r="V818" s="77" t="s">
        <v>134</v>
      </c>
      <c r="W818" s="77" t="s">
        <v>134</v>
      </c>
    </row>
    <row r="819" spans="1:23" s="48" customFormat="1" ht="90" x14ac:dyDescent="0.25">
      <c r="A819" s="77">
        <v>13102049</v>
      </c>
      <c r="B819" s="77" t="s">
        <v>14</v>
      </c>
      <c r="C819" s="70">
        <v>535</v>
      </c>
      <c r="D819" s="77" t="s">
        <v>214</v>
      </c>
      <c r="E819" s="77" t="s">
        <v>156</v>
      </c>
      <c r="F819" s="77" t="s">
        <v>1649</v>
      </c>
      <c r="G819" s="77" t="s">
        <v>1724</v>
      </c>
      <c r="H819" s="77" t="s">
        <v>56</v>
      </c>
      <c r="I819" s="78" t="s">
        <v>1725</v>
      </c>
      <c r="J819" s="77" t="s">
        <v>391</v>
      </c>
      <c r="K819" s="77" t="s">
        <v>1611</v>
      </c>
      <c r="L819" s="77" t="s">
        <v>67</v>
      </c>
      <c r="M819" s="111">
        <v>7685</v>
      </c>
      <c r="N819" s="111"/>
      <c r="O819" s="111">
        <v>7685</v>
      </c>
      <c r="P819" s="126">
        <v>1</v>
      </c>
      <c r="Q819" s="111">
        <v>7685</v>
      </c>
      <c r="R819" s="77" t="s">
        <v>134</v>
      </c>
      <c r="S819" s="77" t="s">
        <v>4830</v>
      </c>
      <c r="T819" s="77" t="s">
        <v>134</v>
      </c>
      <c r="U819" s="80" t="s">
        <v>4679</v>
      </c>
      <c r="V819" s="77" t="s">
        <v>134</v>
      </c>
      <c r="W819" s="77" t="s">
        <v>134</v>
      </c>
    </row>
    <row r="820" spans="1:23" s="48" customFormat="1" ht="75" x14ac:dyDescent="0.25">
      <c r="A820" s="77">
        <v>13102049</v>
      </c>
      <c r="B820" s="77" t="s">
        <v>14</v>
      </c>
      <c r="C820" s="70">
        <v>536</v>
      </c>
      <c r="D820" s="77" t="s">
        <v>214</v>
      </c>
      <c r="E820" s="77" t="s">
        <v>156</v>
      </c>
      <c r="F820" s="77" t="s">
        <v>1629</v>
      </c>
      <c r="G820" s="77" t="s">
        <v>1726</v>
      </c>
      <c r="H820" s="77" t="s">
        <v>56</v>
      </c>
      <c r="I820" s="78" t="s">
        <v>1727</v>
      </c>
      <c r="J820" s="77" t="s">
        <v>1728</v>
      </c>
      <c r="K820" s="77" t="s">
        <v>1611</v>
      </c>
      <c r="L820" s="77" t="s">
        <v>67</v>
      </c>
      <c r="M820" s="111">
        <v>15129975</v>
      </c>
      <c r="N820" s="111"/>
      <c r="O820" s="111">
        <v>15129975</v>
      </c>
      <c r="P820" s="126">
        <v>1</v>
      </c>
      <c r="Q820" s="111">
        <v>15129975</v>
      </c>
      <c r="R820" s="77" t="s">
        <v>68</v>
      </c>
      <c r="S820" s="77" t="s">
        <v>4833</v>
      </c>
      <c r="T820" s="77" t="s">
        <v>134</v>
      </c>
      <c r="U820" s="80" t="s">
        <v>4679</v>
      </c>
      <c r="V820" s="77" t="s">
        <v>134</v>
      </c>
      <c r="W820" s="77" t="s">
        <v>134</v>
      </c>
    </row>
    <row r="821" spans="1:23" s="48" customFormat="1" ht="75" x14ac:dyDescent="0.25">
      <c r="A821" s="77">
        <v>13102049</v>
      </c>
      <c r="B821" s="77" t="s">
        <v>14</v>
      </c>
      <c r="C821" s="70">
        <v>537</v>
      </c>
      <c r="D821" s="77" t="s">
        <v>214</v>
      </c>
      <c r="E821" s="77" t="s">
        <v>156</v>
      </c>
      <c r="F821" s="77" t="s">
        <v>1607</v>
      </c>
      <c r="G821" s="77" t="s">
        <v>1729</v>
      </c>
      <c r="H821" s="77" t="s">
        <v>60</v>
      </c>
      <c r="I821" s="78" t="s">
        <v>1730</v>
      </c>
      <c r="J821" s="77" t="s">
        <v>391</v>
      </c>
      <c r="K821" s="77" t="s">
        <v>1611</v>
      </c>
      <c r="L821" s="77" t="s">
        <v>67</v>
      </c>
      <c r="M821" s="111">
        <v>384250</v>
      </c>
      <c r="N821" s="111"/>
      <c r="O821" s="111">
        <v>384250</v>
      </c>
      <c r="P821" s="126">
        <v>1</v>
      </c>
      <c r="Q821" s="111">
        <v>384250</v>
      </c>
      <c r="R821" s="77" t="s">
        <v>68</v>
      </c>
      <c r="S821" s="77" t="s">
        <v>4830</v>
      </c>
      <c r="T821" s="77" t="s">
        <v>68</v>
      </c>
      <c r="U821" s="80" t="s">
        <v>4764</v>
      </c>
      <c r="V821" s="77" t="s">
        <v>134</v>
      </c>
      <c r="W821" s="77" t="s">
        <v>134</v>
      </c>
    </row>
    <row r="822" spans="1:23" s="48" customFormat="1" ht="75" x14ac:dyDescent="0.25">
      <c r="A822" s="77">
        <v>13102049</v>
      </c>
      <c r="B822" s="77" t="s">
        <v>14</v>
      </c>
      <c r="C822" s="70">
        <v>538</v>
      </c>
      <c r="D822" s="77" t="s">
        <v>214</v>
      </c>
      <c r="E822" s="77" t="s">
        <v>156</v>
      </c>
      <c r="F822" s="77" t="s">
        <v>1607</v>
      </c>
      <c r="G822" s="77" t="s">
        <v>1731</v>
      </c>
      <c r="H822" s="77" t="s">
        <v>60</v>
      </c>
      <c r="I822" s="78" t="s">
        <v>1730</v>
      </c>
      <c r="J822" s="77" t="s">
        <v>391</v>
      </c>
      <c r="K822" s="77" t="s">
        <v>1611</v>
      </c>
      <c r="L822" s="77" t="s">
        <v>67</v>
      </c>
      <c r="M822" s="111">
        <v>384250</v>
      </c>
      <c r="N822" s="111"/>
      <c r="O822" s="111">
        <v>384250</v>
      </c>
      <c r="P822" s="126">
        <v>1</v>
      </c>
      <c r="Q822" s="111">
        <v>384250</v>
      </c>
      <c r="R822" s="77" t="s">
        <v>134</v>
      </c>
      <c r="S822" s="77" t="s">
        <v>4830</v>
      </c>
      <c r="T822" s="77" t="s">
        <v>68</v>
      </c>
      <c r="U822" s="80" t="s">
        <v>4764</v>
      </c>
      <c r="V822" s="77" t="s">
        <v>134</v>
      </c>
      <c r="W822" s="77" t="s">
        <v>134</v>
      </c>
    </row>
    <row r="823" spans="1:23" s="48" customFormat="1" ht="60" x14ac:dyDescent="0.25">
      <c r="A823" s="77">
        <v>13102049</v>
      </c>
      <c r="B823" s="77" t="s">
        <v>14</v>
      </c>
      <c r="C823" s="70">
        <v>539</v>
      </c>
      <c r="D823" s="77" t="s">
        <v>214</v>
      </c>
      <c r="E823" s="77" t="s">
        <v>156</v>
      </c>
      <c r="F823" s="77" t="s">
        <v>1607</v>
      </c>
      <c r="G823" s="77" t="s">
        <v>4840</v>
      </c>
      <c r="H823" s="77" t="s">
        <v>59</v>
      </c>
      <c r="I823" s="78" t="s">
        <v>1732</v>
      </c>
      <c r="J823" s="77" t="s">
        <v>1733</v>
      </c>
      <c r="K823" s="77" t="s">
        <v>1611</v>
      </c>
      <c r="L823" s="77" t="s">
        <v>67</v>
      </c>
      <c r="M823" s="111">
        <v>677305</v>
      </c>
      <c r="N823" s="111"/>
      <c r="O823" s="111">
        <v>677305</v>
      </c>
      <c r="P823" s="126">
        <v>1</v>
      </c>
      <c r="Q823" s="111">
        <v>677305</v>
      </c>
      <c r="R823" s="77" t="s">
        <v>68</v>
      </c>
      <c r="S823" s="77" t="s">
        <v>4833</v>
      </c>
      <c r="T823" s="77" t="s">
        <v>68</v>
      </c>
      <c r="U823" s="80" t="s">
        <v>4750</v>
      </c>
      <c r="V823" s="77" t="s">
        <v>134</v>
      </c>
      <c r="W823" s="77" t="s">
        <v>134</v>
      </c>
    </row>
    <row r="824" spans="1:23" s="48" customFormat="1" ht="60" x14ac:dyDescent="0.25">
      <c r="A824" s="77">
        <v>13102049</v>
      </c>
      <c r="B824" s="77" t="s">
        <v>14</v>
      </c>
      <c r="C824" s="70">
        <v>540</v>
      </c>
      <c r="D824" s="77" t="s">
        <v>214</v>
      </c>
      <c r="E824" s="77" t="s">
        <v>156</v>
      </c>
      <c r="F824" s="77" t="s">
        <v>1607</v>
      </c>
      <c r="G824" s="77" t="s">
        <v>1734</v>
      </c>
      <c r="H824" s="77" t="s">
        <v>59</v>
      </c>
      <c r="I824" s="78" t="s">
        <v>1735</v>
      </c>
      <c r="J824" s="77" t="s">
        <v>391</v>
      </c>
      <c r="K824" s="77" t="s">
        <v>1611</v>
      </c>
      <c r="L824" s="77" t="s">
        <v>67</v>
      </c>
      <c r="M824" s="111">
        <v>730075</v>
      </c>
      <c r="N824" s="111"/>
      <c r="O824" s="111">
        <v>730075</v>
      </c>
      <c r="P824" s="126">
        <v>1</v>
      </c>
      <c r="Q824" s="111">
        <v>730075</v>
      </c>
      <c r="R824" s="77" t="s">
        <v>68</v>
      </c>
      <c r="S824" s="77" t="s">
        <v>4830</v>
      </c>
      <c r="T824" s="77" t="s">
        <v>134</v>
      </c>
      <c r="U824" s="80" t="s">
        <v>4679</v>
      </c>
      <c r="V824" s="77" t="s">
        <v>134</v>
      </c>
      <c r="W824" s="77" t="s">
        <v>134</v>
      </c>
    </row>
    <row r="825" spans="1:23" s="48" customFormat="1" ht="60" x14ac:dyDescent="0.25">
      <c r="A825" s="77">
        <v>13102049</v>
      </c>
      <c r="B825" s="77" t="s">
        <v>14</v>
      </c>
      <c r="C825" s="70">
        <v>541</v>
      </c>
      <c r="D825" s="77" t="s">
        <v>214</v>
      </c>
      <c r="E825" s="77" t="s">
        <v>156</v>
      </c>
      <c r="F825" s="77" t="s">
        <v>1707</v>
      </c>
      <c r="G825" s="77" t="s">
        <v>4841</v>
      </c>
      <c r="H825" s="77" t="s">
        <v>59</v>
      </c>
      <c r="I825" s="78" t="s">
        <v>1736</v>
      </c>
      <c r="J825" s="77" t="s">
        <v>391</v>
      </c>
      <c r="K825" s="77" t="s">
        <v>1611</v>
      </c>
      <c r="L825" s="77" t="s">
        <v>67</v>
      </c>
      <c r="M825" s="111">
        <v>128083</v>
      </c>
      <c r="N825" s="111"/>
      <c r="O825" s="111">
        <v>128083</v>
      </c>
      <c r="P825" s="126">
        <v>1</v>
      </c>
      <c r="Q825" s="111">
        <v>128083</v>
      </c>
      <c r="R825" s="77" t="s">
        <v>68</v>
      </c>
      <c r="S825" s="77" t="s">
        <v>4830</v>
      </c>
      <c r="T825" s="77" t="s">
        <v>68</v>
      </c>
      <c r="U825" s="80" t="s">
        <v>4750</v>
      </c>
      <c r="V825" s="77" t="s">
        <v>134</v>
      </c>
      <c r="W825" s="77" t="s">
        <v>134</v>
      </c>
    </row>
    <row r="826" spans="1:23" s="48" customFormat="1" ht="90" x14ac:dyDescent="0.25">
      <c r="A826" s="77">
        <v>13102049</v>
      </c>
      <c r="B826" s="77" t="s">
        <v>14</v>
      </c>
      <c r="C826" s="70">
        <v>542</v>
      </c>
      <c r="D826" s="77" t="s">
        <v>214</v>
      </c>
      <c r="E826" s="77" t="s">
        <v>156</v>
      </c>
      <c r="F826" s="77" t="s">
        <v>1649</v>
      </c>
      <c r="G826" s="77" t="s">
        <v>1737</v>
      </c>
      <c r="H826" s="77" t="s">
        <v>59</v>
      </c>
      <c r="I826" s="78" t="s">
        <v>4842</v>
      </c>
      <c r="J826" s="77" t="s">
        <v>391</v>
      </c>
      <c r="K826" s="77" t="s">
        <v>1611</v>
      </c>
      <c r="L826" s="77" t="s">
        <v>67</v>
      </c>
      <c r="M826" s="111">
        <v>2693849</v>
      </c>
      <c r="N826" s="111"/>
      <c r="O826" s="111">
        <v>2693849</v>
      </c>
      <c r="P826" s="126">
        <v>1</v>
      </c>
      <c r="Q826" s="111">
        <v>2693849</v>
      </c>
      <c r="R826" s="77" t="s">
        <v>68</v>
      </c>
      <c r="S826" s="77" t="s">
        <v>4830</v>
      </c>
      <c r="T826" s="77" t="s">
        <v>68</v>
      </c>
      <c r="U826" s="80" t="s">
        <v>4843</v>
      </c>
      <c r="V826" s="77" t="s">
        <v>134</v>
      </c>
      <c r="W826" s="77" t="s">
        <v>134</v>
      </c>
    </row>
    <row r="827" spans="1:23" s="48" customFormat="1" ht="90" x14ac:dyDescent="0.25">
      <c r="A827" s="77">
        <v>13102049</v>
      </c>
      <c r="B827" s="77" t="s">
        <v>14</v>
      </c>
      <c r="C827" s="70">
        <v>543</v>
      </c>
      <c r="D827" s="77" t="s">
        <v>214</v>
      </c>
      <c r="E827" s="77" t="s">
        <v>156</v>
      </c>
      <c r="F827" s="77" t="s">
        <v>1607</v>
      </c>
      <c r="G827" s="77" t="s">
        <v>1738</v>
      </c>
      <c r="H827" s="77" t="s">
        <v>57</v>
      </c>
      <c r="I827" s="78" t="s">
        <v>4844</v>
      </c>
      <c r="J827" s="77" t="s">
        <v>933</v>
      </c>
      <c r="K827" s="77" t="s">
        <v>1611</v>
      </c>
      <c r="L827" s="77" t="s">
        <v>73</v>
      </c>
      <c r="M827" s="111">
        <v>602771</v>
      </c>
      <c r="N827" s="111"/>
      <c r="O827" s="111">
        <v>602771</v>
      </c>
      <c r="P827" s="126">
        <v>1</v>
      </c>
      <c r="Q827" s="111">
        <v>602771</v>
      </c>
      <c r="R827" s="77" t="s">
        <v>134</v>
      </c>
      <c r="S827" s="77" t="s">
        <v>4830</v>
      </c>
      <c r="T827" s="77" t="s">
        <v>68</v>
      </c>
      <c r="U827" s="80" t="s">
        <v>4845</v>
      </c>
      <c r="V827" s="77" t="s">
        <v>134</v>
      </c>
      <c r="W827" s="77" t="s">
        <v>134</v>
      </c>
    </row>
    <row r="828" spans="1:23" s="48" customFormat="1" ht="75" x14ac:dyDescent="0.25">
      <c r="A828" s="77">
        <v>13102049</v>
      </c>
      <c r="B828" s="77" t="s">
        <v>14</v>
      </c>
      <c r="C828" s="70">
        <v>544</v>
      </c>
      <c r="D828" s="77" t="s">
        <v>214</v>
      </c>
      <c r="E828" s="77" t="s">
        <v>156</v>
      </c>
      <c r="F828" s="77" t="s">
        <v>1607</v>
      </c>
      <c r="G828" s="77" t="s">
        <v>1739</v>
      </c>
      <c r="H828" s="77" t="s">
        <v>57</v>
      </c>
      <c r="I828" s="78" t="s">
        <v>1740</v>
      </c>
      <c r="J828" s="77" t="s">
        <v>878</v>
      </c>
      <c r="K828" s="77" t="s">
        <v>1611</v>
      </c>
      <c r="L828" s="77" t="s">
        <v>825</v>
      </c>
      <c r="M828" s="111">
        <v>12808</v>
      </c>
      <c r="N828" s="111"/>
      <c r="O828" s="111">
        <v>12808</v>
      </c>
      <c r="P828" s="126">
        <v>1</v>
      </c>
      <c r="Q828" s="111">
        <v>12808</v>
      </c>
      <c r="R828" s="77" t="s">
        <v>134</v>
      </c>
      <c r="S828" s="77" t="s">
        <v>4834</v>
      </c>
      <c r="T828" s="77" t="s">
        <v>134</v>
      </c>
      <c r="U828" s="80" t="s">
        <v>4679</v>
      </c>
      <c r="V828" s="77" t="s">
        <v>134</v>
      </c>
      <c r="W828" s="77" t="s">
        <v>134</v>
      </c>
    </row>
    <row r="829" spans="1:23" s="48" customFormat="1" ht="90" x14ac:dyDescent="0.25">
      <c r="A829" s="77">
        <v>13102049</v>
      </c>
      <c r="B829" s="77" t="s">
        <v>14</v>
      </c>
      <c r="C829" s="70">
        <v>545</v>
      </c>
      <c r="D829" s="77" t="s">
        <v>214</v>
      </c>
      <c r="E829" s="77" t="s">
        <v>156</v>
      </c>
      <c r="F829" s="77" t="s">
        <v>1741</v>
      </c>
      <c r="G829" s="77" t="s">
        <v>1742</v>
      </c>
      <c r="H829" s="77" t="s">
        <v>56</v>
      </c>
      <c r="I829" s="78" t="s">
        <v>720</v>
      </c>
      <c r="J829" s="77" t="s">
        <v>720</v>
      </c>
      <c r="K829" s="77" t="s">
        <v>720</v>
      </c>
      <c r="L829" s="77" t="s">
        <v>67</v>
      </c>
      <c r="M829" s="111">
        <v>68345</v>
      </c>
      <c r="N829" s="111"/>
      <c r="O829" s="111">
        <v>68345</v>
      </c>
      <c r="P829" s="126">
        <v>1</v>
      </c>
      <c r="Q829" s="111">
        <v>68345</v>
      </c>
      <c r="R829" s="77" t="s">
        <v>68</v>
      </c>
      <c r="S829" s="77" t="s">
        <v>4678</v>
      </c>
      <c r="T829" s="77" t="s">
        <v>134</v>
      </c>
      <c r="U829" s="80" t="s">
        <v>4679</v>
      </c>
      <c r="V829" s="77" t="s">
        <v>134</v>
      </c>
      <c r="W829" s="77" t="s">
        <v>134</v>
      </c>
    </row>
    <row r="830" spans="1:23" s="48" customFormat="1" ht="90" x14ac:dyDescent="0.25">
      <c r="A830" s="77">
        <v>13102002</v>
      </c>
      <c r="B830" s="77" t="s">
        <v>14</v>
      </c>
      <c r="C830" s="70">
        <v>546</v>
      </c>
      <c r="D830" s="77" t="s">
        <v>214</v>
      </c>
      <c r="E830" s="77" t="s">
        <v>156</v>
      </c>
      <c r="F830" s="77" t="s">
        <v>1743</v>
      </c>
      <c r="G830" s="77" t="s">
        <v>1744</v>
      </c>
      <c r="H830" s="77" t="s">
        <v>58</v>
      </c>
      <c r="I830" s="78" t="s">
        <v>1745</v>
      </c>
      <c r="J830" s="77" t="s">
        <v>1746</v>
      </c>
      <c r="K830" s="77" t="s">
        <v>1747</v>
      </c>
      <c r="L830" s="77" t="s">
        <v>67</v>
      </c>
      <c r="M830" s="111">
        <v>2031402</v>
      </c>
      <c r="N830" s="111"/>
      <c r="O830" s="111">
        <v>2031402</v>
      </c>
      <c r="P830" s="126">
        <v>1</v>
      </c>
      <c r="Q830" s="111">
        <v>2031402</v>
      </c>
      <c r="R830" s="77" t="s">
        <v>134</v>
      </c>
      <c r="S830" s="77" t="s">
        <v>4846</v>
      </c>
      <c r="T830" s="77" t="s">
        <v>134</v>
      </c>
      <c r="U830" s="80" t="s">
        <v>4679</v>
      </c>
      <c r="V830" s="77" t="s">
        <v>134</v>
      </c>
      <c r="W830" s="77" t="s">
        <v>134</v>
      </c>
    </row>
    <row r="831" spans="1:23" s="48" customFormat="1" ht="60" x14ac:dyDescent="0.25">
      <c r="A831" s="77">
        <v>13102002</v>
      </c>
      <c r="B831" s="77" t="s">
        <v>14</v>
      </c>
      <c r="C831" s="70">
        <v>547</v>
      </c>
      <c r="D831" s="77" t="s">
        <v>214</v>
      </c>
      <c r="E831" s="77" t="s">
        <v>156</v>
      </c>
      <c r="F831" s="77" t="s">
        <v>1748</v>
      </c>
      <c r="G831" s="77" t="s">
        <v>1749</v>
      </c>
      <c r="H831" s="77" t="s">
        <v>58</v>
      </c>
      <c r="I831" s="78" t="s">
        <v>1750</v>
      </c>
      <c r="J831" s="77" t="s">
        <v>1751</v>
      </c>
      <c r="K831" s="77" t="s">
        <v>1747</v>
      </c>
      <c r="L831" s="77" t="s">
        <v>825</v>
      </c>
      <c r="M831" s="111">
        <v>1736810</v>
      </c>
      <c r="N831" s="111"/>
      <c r="O831" s="111">
        <v>1736810</v>
      </c>
      <c r="P831" s="126">
        <v>1</v>
      </c>
      <c r="Q831" s="111">
        <v>1736810</v>
      </c>
      <c r="R831" s="77" t="s">
        <v>134</v>
      </c>
      <c r="S831" s="77" t="s">
        <v>4846</v>
      </c>
      <c r="T831" s="77" t="s">
        <v>134</v>
      </c>
      <c r="U831" s="80" t="s">
        <v>4679</v>
      </c>
      <c r="V831" s="77" t="s">
        <v>134</v>
      </c>
      <c r="W831" s="77" t="s">
        <v>134</v>
      </c>
    </row>
    <row r="832" spans="1:23" s="48" customFormat="1" ht="75" x14ac:dyDescent="0.25">
      <c r="A832" s="77">
        <v>13102002</v>
      </c>
      <c r="B832" s="77" t="s">
        <v>14</v>
      </c>
      <c r="C832" s="70">
        <v>548</v>
      </c>
      <c r="D832" s="77" t="s">
        <v>214</v>
      </c>
      <c r="E832" s="77" t="s">
        <v>156</v>
      </c>
      <c r="F832" s="77" t="s">
        <v>1752</v>
      </c>
      <c r="G832" s="77" t="s">
        <v>1753</v>
      </c>
      <c r="H832" s="77" t="s">
        <v>58</v>
      </c>
      <c r="I832" s="78" t="s">
        <v>1263</v>
      </c>
      <c r="J832" s="77" t="s">
        <v>1754</v>
      </c>
      <c r="K832" s="77" t="s">
        <v>1747</v>
      </c>
      <c r="L832" s="77" t="s">
        <v>67</v>
      </c>
      <c r="M832" s="111">
        <v>724952</v>
      </c>
      <c r="N832" s="111"/>
      <c r="O832" s="111">
        <v>724952</v>
      </c>
      <c r="P832" s="126">
        <v>1</v>
      </c>
      <c r="Q832" s="111">
        <v>724952</v>
      </c>
      <c r="R832" s="77" t="s">
        <v>68</v>
      </c>
      <c r="S832" s="77" t="s">
        <v>4846</v>
      </c>
      <c r="T832" s="77" t="s">
        <v>134</v>
      </c>
      <c r="U832" s="80" t="s">
        <v>4679</v>
      </c>
      <c r="V832" s="77" t="s">
        <v>134</v>
      </c>
      <c r="W832" s="77" t="s">
        <v>134</v>
      </c>
    </row>
    <row r="833" spans="1:23" s="48" customFormat="1" ht="90" x14ac:dyDescent="0.25">
      <c r="A833" s="77">
        <v>13102002</v>
      </c>
      <c r="B833" s="77" t="s">
        <v>14</v>
      </c>
      <c r="C833" s="70">
        <v>549</v>
      </c>
      <c r="D833" s="77" t="s">
        <v>214</v>
      </c>
      <c r="E833" s="77" t="s">
        <v>156</v>
      </c>
      <c r="F833" s="77" t="s">
        <v>1752</v>
      </c>
      <c r="G833" s="77" t="s">
        <v>1755</v>
      </c>
      <c r="H833" s="77" t="s">
        <v>58</v>
      </c>
      <c r="I833" s="78" t="s">
        <v>1756</v>
      </c>
      <c r="J833" s="77" t="s">
        <v>1757</v>
      </c>
      <c r="K833" s="77" t="s">
        <v>1747</v>
      </c>
      <c r="L833" s="77" t="s">
        <v>67</v>
      </c>
      <c r="M833" s="111">
        <v>338140</v>
      </c>
      <c r="N833" s="111"/>
      <c r="O833" s="111">
        <v>338140</v>
      </c>
      <c r="P833" s="126">
        <v>1</v>
      </c>
      <c r="Q833" s="111">
        <v>338140</v>
      </c>
      <c r="R833" s="77" t="s">
        <v>134</v>
      </c>
      <c r="S833" s="77" t="s">
        <v>4846</v>
      </c>
      <c r="T833" s="77" t="s">
        <v>134</v>
      </c>
      <c r="U833" s="80" t="s">
        <v>4679</v>
      </c>
      <c r="V833" s="77" t="s">
        <v>134</v>
      </c>
      <c r="W833" s="77" t="s">
        <v>134</v>
      </c>
    </row>
    <row r="834" spans="1:23" s="48" customFormat="1" ht="60" x14ac:dyDescent="0.25">
      <c r="A834" s="77">
        <v>13102002</v>
      </c>
      <c r="B834" s="77" t="s">
        <v>14</v>
      </c>
      <c r="C834" s="70">
        <v>550</v>
      </c>
      <c r="D834" s="77" t="s">
        <v>214</v>
      </c>
      <c r="E834" s="77" t="s">
        <v>156</v>
      </c>
      <c r="F834" s="77" t="s">
        <v>1752</v>
      </c>
      <c r="G834" s="77" t="s">
        <v>1758</v>
      </c>
      <c r="H834" s="77" t="s">
        <v>58</v>
      </c>
      <c r="I834" s="78" t="s">
        <v>823</v>
      </c>
      <c r="J834" s="77" t="s">
        <v>1759</v>
      </c>
      <c r="K834" s="77" t="s">
        <v>1747</v>
      </c>
      <c r="L834" s="77" t="s">
        <v>4380</v>
      </c>
      <c r="M834" s="111">
        <v>0</v>
      </c>
      <c r="N834" s="111"/>
      <c r="O834" s="111">
        <v>0</v>
      </c>
      <c r="P834" s="126">
        <v>1</v>
      </c>
      <c r="Q834" s="111">
        <v>0</v>
      </c>
      <c r="R834" s="77" t="s">
        <v>68</v>
      </c>
      <c r="S834" s="77" t="s">
        <v>4846</v>
      </c>
      <c r="T834" s="77" t="s">
        <v>68</v>
      </c>
      <c r="U834" s="80" t="s">
        <v>4847</v>
      </c>
      <c r="V834" s="77" t="s">
        <v>68</v>
      </c>
      <c r="W834" s="77" t="s">
        <v>134</v>
      </c>
    </row>
    <row r="835" spans="1:23" s="48" customFormat="1" ht="75" x14ac:dyDescent="0.25">
      <c r="A835" s="77">
        <v>13102002</v>
      </c>
      <c r="B835" s="77" t="s">
        <v>14</v>
      </c>
      <c r="C835" s="70">
        <v>551</v>
      </c>
      <c r="D835" s="77" t="s">
        <v>214</v>
      </c>
      <c r="E835" s="77" t="s">
        <v>156</v>
      </c>
      <c r="F835" s="77" t="s">
        <v>1752</v>
      </c>
      <c r="G835" s="77" t="s">
        <v>1760</v>
      </c>
      <c r="H835" s="77" t="s">
        <v>58</v>
      </c>
      <c r="I835" s="78" t="s">
        <v>1263</v>
      </c>
      <c r="J835" s="77" t="s">
        <v>1754</v>
      </c>
      <c r="K835" s="77" t="s">
        <v>1747</v>
      </c>
      <c r="L835" s="77" t="s">
        <v>4380</v>
      </c>
      <c r="M835" s="111">
        <v>0</v>
      </c>
      <c r="N835" s="111"/>
      <c r="O835" s="111">
        <v>0</v>
      </c>
      <c r="P835" s="126">
        <v>1</v>
      </c>
      <c r="Q835" s="111">
        <v>0</v>
      </c>
      <c r="R835" s="77" t="s">
        <v>68</v>
      </c>
      <c r="S835" s="77" t="s">
        <v>4846</v>
      </c>
      <c r="T835" s="77" t="s">
        <v>68</v>
      </c>
      <c r="U835" s="80" t="s">
        <v>4847</v>
      </c>
      <c r="V835" s="77" t="s">
        <v>68</v>
      </c>
      <c r="W835" s="77" t="s">
        <v>134</v>
      </c>
    </row>
    <row r="836" spans="1:23" s="48" customFormat="1" ht="90" x14ac:dyDescent="0.25">
      <c r="A836" s="77">
        <v>13102002</v>
      </c>
      <c r="B836" s="77" t="s">
        <v>14</v>
      </c>
      <c r="C836" s="70">
        <v>552</v>
      </c>
      <c r="D836" s="77" t="s">
        <v>214</v>
      </c>
      <c r="E836" s="77" t="s">
        <v>156</v>
      </c>
      <c r="F836" s="77" t="s">
        <v>1752</v>
      </c>
      <c r="G836" s="77" t="s">
        <v>1761</v>
      </c>
      <c r="H836" s="77" t="s">
        <v>58</v>
      </c>
      <c r="I836" s="78" t="s">
        <v>823</v>
      </c>
      <c r="J836" s="77" t="s">
        <v>1757</v>
      </c>
      <c r="K836" s="77" t="s">
        <v>1747</v>
      </c>
      <c r="L836" s="77" t="s">
        <v>73</v>
      </c>
      <c r="M836" s="111">
        <v>268975</v>
      </c>
      <c r="N836" s="111"/>
      <c r="O836" s="111">
        <v>268975</v>
      </c>
      <c r="P836" s="126">
        <v>1</v>
      </c>
      <c r="Q836" s="111">
        <v>268975</v>
      </c>
      <c r="R836" s="77" t="s">
        <v>134</v>
      </c>
      <c r="S836" s="77" t="s">
        <v>4846</v>
      </c>
      <c r="T836" s="77" t="s">
        <v>134</v>
      </c>
      <c r="U836" s="80" t="s">
        <v>4679</v>
      </c>
      <c r="V836" s="77" t="s">
        <v>134</v>
      </c>
      <c r="W836" s="77" t="s">
        <v>134</v>
      </c>
    </row>
    <row r="837" spans="1:23" s="48" customFormat="1" ht="105" x14ac:dyDescent="0.25">
      <c r="A837" s="77">
        <v>13102002</v>
      </c>
      <c r="B837" s="77" t="s">
        <v>14</v>
      </c>
      <c r="C837" s="70">
        <v>553</v>
      </c>
      <c r="D837" s="77" t="s">
        <v>214</v>
      </c>
      <c r="E837" s="77" t="s">
        <v>156</v>
      </c>
      <c r="F837" s="77" t="s">
        <v>1752</v>
      </c>
      <c r="G837" s="77" t="s">
        <v>1762</v>
      </c>
      <c r="H837" s="77" t="s">
        <v>58</v>
      </c>
      <c r="I837" s="78" t="s">
        <v>1763</v>
      </c>
      <c r="J837" s="77" t="s">
        <v>1764</v>
      </c>
      <c r="K837" s="77" t="s">
        <v>1747</v>
      </c>
      <c r="L837" s="77" t="s">
        <v>67</v>
      </c>
      <c r="M837" s="111">
        <v>56357</v>
      </c>
      <c r="N837" s="111"/>
      <c r="O837" s="111">
        <v>56357</v>
      </c>
      <c r="P837" s="126">
        <v>1</v>
      </c>
      <c r="Q837" s="111">
        <v>56357</v>
      </c>
      <c r="R837" s="77" t="s">
        <v>134</v>
      </c>
      <c r="S837" s="77" t="s">
        <v>4846</v>
      </c>
      <c r="T837" s="77" t="s">
        <v>134</v>
      </c>
      <c r="U837" s="80" t="s">
        <v>4679</v>
      </c>
      <c r="V837" s="77" t="s">
        <v>134</v>
      </c>
      <c r="W837" s="77" t="s">
        <v>134</v>
      </c>
    </row>
    <row r="838" spans="1:23" s="48" customFormat="1" ht="90" x14ac:dyDescent="0.25">
      <c r="A838" s="77">
        <v>13102002</v>
      </c>
      <c r="B838" s="77" t="s">
        <v>14</v>
      </c>
      <c r="C838" s="70">
        <v>554</v>
      </c>
      <c r="D838" s="77" t="s">
        <v>214</v>
      </c>
      <c r="E838" s="77" t="s">
        <v>156</v>
      </c>
      <c r="F838" s="77" t="s">
        <v>1748</v>
      </c>
      <c r="G838" s="77" t="s">
        <v>1765</v>
      </c>
      <c r="H838" s="77" t="s">
        <v>58</v>
      </c>
      <c r="I838" s="78" t="s">
        <v>1138</v>
      </c>
      <c r="J838" s="77" t="s">
        <v>1138</v>
      </c>
      <c r="K838" s="77" t="s">
        <v>1747</v>
      </c>
      <c r="L838" s="77" t="s">
        <v>73</v>
      </c>
      <c r="M838" s="111">
        <v>834566</v>
      </c>
      <c r="N838" s="111"/>
      <c r="O838" s="111">
        <v>834566</v>
      </c>
      <c r="P838" s="126">
        <v>1</v>
      </c>
      <c r="Q838" s="111">
        <v>834566</v>
      </c>
      <c r="R838" s="77" t="s">
        <v>68</v>
      </c>
      <c r="S838" s="77" t="s">
        <v>4724</v>
      </c>
      <c r="T838" s="77" t="s">
        <v>134</v>
      </c>
      <c r="U838" s="80" t="s">
        <v>4679</v>
      </c>
      <c r="V838" s="77" t="s">
        <v>134</v>
      </c>
      <c r="W838" s="77" t="s">
        <v>134</v>
      </c>
    </row>
    <row r="839" spans="1:23" s="48" customFormat="1" ht="90" x14ac:dyDescent="0.25">
      <c r="A839" s="77">
        <v>13102002</v>
      </c>
      <c r="B839" s="77" t="s">
        <v>14</v>
      </c>
      <c r="C839" s="70">
        <v>555</v>
      </c>
      <c r="D839" s="77" t="s">
        <v>214</v>
      </c>
      <c r="E839" s="77" t="s">
        <v>156</v>
      </c>
      <c r="F839" s="77" t="s">
        <v>1748</v>
      </c>
      <c r="G839" s="77" t="s">
        <v>1766</v>
      </c>
      <c r="H839" s="77" t="s">
        <v>57</v>
      </c>
      <c r="I839" s="78" t="s">
        <v>1767</v>
      </c>
      <c r="J839" s="77" t="s">
        <v>1768</v>
      </c>
      <c r="K839" s="77" t="s">
        <v>1747</v>
      </c>
      <c r="L839" s="77" t="s">
        <v>67</v>
      </c>
      <c r="M839" s="111">
        <v>1508333</v>
      </c>
      <c r="N839" s="111">
        <v>1004220</v>
      </c>
      <c r="O839" s="111">
        <v>504113</v>
      </c>
      <c r="P839" s="126">
        <v>1</v>
      </c>
      <c r="Q839" s="111">
        <v>504113</v>
      </c>
      <c r="R839" s="77" t="s">
        <v>134</v>
      </c>
      <c r="S839" s="77" t="s">
        <v>4846</v>
      </c>
      <c r="T839" s="77" t="s">
        <v>134</v>
      </c>
      <c r="U839" s="80" t="s">
        <v>4679</v>
      </c>
      <c r="V839" s="77" t="s">
        <v>134</v>
      </c>
      <c r="W839" s="77" t="s">
        <v>134</v>
      </c>
    </row>
    <row r="840" spans="1:23" s="48" customFormat="1" ht="60" x14ac:dyDescent="0.25">
      <c r="A840" s="77">
        <v>13102002</v>
      </c>
      <c r="B840" s="77" t="s">
        <v>14</v>
      </c>
      <c r="C840" s="70">
        <v>556</v>
      </c>
      <c r="D840" s="77" t="s">
        <v>214</v>
      </c>
      <c r="E840" s="77" t="s">
        <v>156</v>
      </c>
      <c r="F840" s="77" t="s">
        <v>1752</v>
      </c>
      <c r="G840" s="77" t="s">
        <v>1769</v>
      </c>
      <c r="H840" s="77" t="s">
        <v>56</v>
      </c>
      <c r="I840" s="78" t="s">
        <v>4848</v>
      </c>
      <c r="J840" s="77" t="s">
        <v>1770</v>
      </c>
      <c r="K840" s="77" t="s">
        <v>1747</v>
      </c>
      <c r="L840" s="77" t="s">
        <v>67</v>
      </c>
      <c r="M840" s="111">
        <v>57666</v>
      </c>
      <c r="N840" s="111"/>
      <c r="O840" s="111">
        <v>57666</v>
      </c>
      <c r="P840" s="126">
        <v>1</v>
      </c>
      <c r="Q840" s="111">
        <v>57666</v>
      </c>
      <c r="R840" s="77" t="s">
        <v>134</v>
      </c>
      <c r="S840" s="77" t="s">
        <v>4846</v>
      </c>
      <c r="T840" s="77" t="s">
        <v>68</v>
      </c>
      <c r="U840" s="80" t="s">
        <v>4684</v>
      </c>
      <c r="V840" s="77" t="s">
        <v>134</v>
      </c>
      <c r="W840" s="77" t="s">
        <v>134</v>
      </c>
    </row>
    <row r="841" spans="1:23" s="48" customFormat="1" ht="60" x14ac:dyDescent="0.25">
      <c r="A841" s="77">
        <v>13102002</v>
      </c>
      <c r="B841" s="77" t="s">
        <v>14</v>
      </c>
      <c r="C841" s="70">
        <v>557</v>
      </c>
      <c r="D841" s="77" t="s">
        <v>214</v>
      </c>
      <c r="E841" s="77" t="s">
        <v>156</v>
      </c>
      <c r="F841" s="77" t="s">
        <v>1748</v>
      </c>
      <c r="G841" s="77" t="s">
        <v>1771</v>
      </c>
      <c r="H841" s="77" t="s">
        <v>56</v>
      </c>
      <c r="I841" s="78" t="s">
        <v>1772</v>
      </c>
      <c r="J841" s="77" t="s">
        <v>1770</v>
      </c>
      <c r="K841" s="77" t="s">
        <v>1747</v>
      </c>
      <c r="L841" s="77" t="s">
        <v>825</v>
      </c>
      <c r="M841" s="111">
        <v>82916</v>
      </c>
      <c r="N841" s="111"/>
      <c r="O841" s="111">
        <v>82916</v>
      </c>
      <c r="P841" s="126">
        <v>1</v>
      </c>
      <c r="Q841" s="111">
        <v>82916</v>
      </c>
      <c r="R841" s="77" t="s">
        <v>134</v>
      </c>
      <c r="S841" s="77" t="s">
        <v>4846</v>
      </c>
      <c r="T841" s="77" t="s">
        <v>134</v>
      </c>
      <c r="U841" s="80" t="s">
        <v>4679</v>
      </c>
      <c r="V841" s="77" t="s">
        <v>134</v>
      </c>
      <c r="W841" s="77" t="s">
        <v>134</v>
      </c>
    </row>
    <row r="842" spans="1:23" s="48" customFormat="1" ht="60" x14ac:dyDescent="0.25">
      <c r="A842" s="77">
        <v>13102002</v>
      </c>
      <c r="B842" s="77" t="s">
        <v>14</v>
      </c>
      <c r="C842" s="70">
        <v>558</v>
      </c>
      <c r="D842" s="77" t="s">
        <v>214</v>
      </c>
      <c r="E842" s="77" t="s">
        <v>156</v>
      </c>
      <c r="F842" s="77" t="s">
        <v>1743</v>
      </c>
      <c r="G842" s="77" t="s">
        <v>1773</v>
      </c>
      <c r="H842" s="77" t="s">
        <v>56</v>
      </c>
      <c r="I842" s="78" t="s">
        <v>4849</v>
      </c>
      <c r="J842" s="77" t="s">
        <v>1770</v>
      </c>
      <c r="K842" s="77" t="s">
        <v>1747</v>
      </c>
      <c r="L842" s="77" t="s">
        <v>67</v>
      </c>
      <c r="M842" s="111">
        <v>57666</v>
      </c>
      <c r="N842" s="111"/>
      <c r="O842" s="111">
        <v>57666</v>
      </c>
      <c r="P842" s="126">
        <v>1</v>
      </c>
      <c r="Q842" s="111">
        <v>57666</v>
      </c>
      <c r="R842" s="77" t="s">
        <v>134</v>
      </c>
      <c r="S842" s="77" t="s">
        <v>4846</v>
      </c>
      <c r="T842" s="77" t="s">
        <v>68</v>
      </c>
      <c r="U842" s="80" t="s">
        <v>4684</v>
      </c>
      <c r="V842" s="77" t="s">
        <v>134</v>
      </c>
      <c r="W842" s="77" t="s">
        <v>134</v>
      </c>
    </row>
    <row r="843" spans="1:23" s="48" customFormat="1" ht="60" x14ac:dyDescent="0.25">
      <c r="A843" s="77">
        <v>13102002</v>
      </c>
      <c r="B843" s="77" t="s">
        <v>14</v>
      </c>
      <c r="C843" s="70">
        <v>559</v>
      </c>
      <c r="D843" s="77" t="s">
        <v>214</v>
      </c>
      <c r="E843" s="77" t="s">
        <v>156</v>
      </c>
      <c r="F843" s="77" t="s">
        <v>1743</v>
      </c>
      <c r="G843" s="77" t="s">
        <v>1774</v>
      </c>
      <c r="H843" s="77" t="s">
        <v>56</v>
      </c>
      <c r="I843" s="78" t="s">
        <v>1775</v>
      </c>
      <c r="J843" s="77" t="s">
        <v>1776</v>
      </c>
      <c r="K843" s="77" t="s">
        <v>1747</v>
      </c>
      <c r="L843" s="77" t="s">
        <v>73</v>
      </c>
      <c r="M843" s="111">
        <v>4578980</v>
      </c>
      <c r="N843" s="111"/>
      <c r="O843" s="111">
        <v>4578980</v>
      </c>
      <c r="P843" s="126">
        <v>1</v>
      </c>
      <c r="Q843" s="111">
        <v>4578980</v>
      </c>
      <c r="R843" s="77" t="s">
        <v>134</v>
      </c>
      <c r="S843" s="77" t="s">
        <v>4846</v>
      </c>
      <c r="T843" s="77" t="s">
        <v>134</v>
      </c>
      <c r="U843" s="80" t="s">
        <v>4679</v>
      </c>
      <c r="V843" s="77" t="s">
        <v>134</v>
      </c>
      <c r="W843" s="77" t="s">
        <v>134</v>
      </c>
    </row>
    <row r="844" spans="1:23" s="48" customFormat="1" ht="60" x14ac:dyDescent="0.25">
      <c r="A844" s="77">
        <v>13102002</v>
      </c>
      <c r="B844" s="77" t="s">
        <v>14</v>
      </c>
      <c r="C844" s="70">
        <v>560</v>
      </c>
      <c r="D844" s="77" t="s">
        <v>214</v>
      </c>
      <c r="E844" s="77" t="s">
        <v>156</v>
      </c>
      <c r="F844" s="77" t="s">
        <v>1748</v>
      </c>
      <c r="G844" s="77" t="s">
        <v>1777</v>
      </c>
      <c r="H844" s="77" t="s">
        <v>56</v>
      </c>
      <c r="I844" s="78" t="s">
        <v>1778</v>
      </c>
      <c r="J844" s="77" t="s">
        <v>1776</v>
      </c>
      <c r="K844" s="77" t="s">
        <v>1747</v>
      </c>
      <c r="L844" s="77" t="s">
        <v>73</v>
      </c>
      <c r="M844" s="111">
        <v>3522292</v>
      </c>
      <c r="N844" s="111"/>
      <c r="O844" s="111">
        <v>3522292</v>
      </c>
      <c r="P844" s="126">
        <v>1</v>
      </c>
      <c r="Q844" s="111">
        <v>3522292</v>
      </c>
      <c r="R844" s="77" t="s">
        <v>134</v>
      </c>
      <c r="S844" s="77" t="s">
        <v>4846</v>
      </c>
      <c r="T844" s="77" t="s">
        <v>134</v>
      </c>
      <c r="U844" s="80" t="s">
        <v>4679</v>
      </c>
      <c r="V844" s="77" t="s">
        <v>134</v>
      </c>
      <c r="W844" s="77" t="s">
        <v>134</v>
      </c>
    </row>
    <row r="845" spans="1:23" s="48" customFormat="1" ht="90" x14ac:dyDescent="0.25">
      <c r="A845" s="77">
        <v>13102002</v>
      </c>
      <c r="B845" s="77" t="s">
        <v>14</v>
      </c>
      <c r="C845" s="70">
        <v>561</v>
      </c>
      <c r="D845" s="77" t="s">
        <v>214</v>
      </c>
      <c r="E845" s="77" t="s">
        <v>156</v>
      </c>
      <c r="F845" s="77" t="s">
        <v>1779</v>
      </c>
      <c r="G845" s="77" t="s">
        <v>1780</v>
      </c>
      <c r="H845" s="77" t="s">
        <v>4739</v>
      </c>
      <c r="I845" s="78" t="s">
        <v>1781</v>
      </c>
      <c r="J845" s="77" t="s">
        <v>954</v>
      </c>
      <c r="K845" s="77" t="s">
        <v>1747</v>
      </c>
      <c r="L845" s="77" t="s">
        <v>4380</v>
      </c>
      <c r="M845" s="111">
        <v>0</v>
      </c>
      <c r="N845" s="111"/>
      <c r="O845" s="111">
        <v>0</v>
      </c>
      <c r="P845" s="126">
        <v>1</v>
      </c>
      <c r="Q845" s="111">
        <v>0</v>
      </c>
      <c r="R845" s="77" t="s">
        <v>134</v>
      </c>
      <c r="S845" s="77" t="s">
        <v>4724</v>
      </c>
      <c r="T845" s="77" t="s">
        <v>68</v>
      </c>
      <c r="U845" s="80" t="s">
        <v>4850</v>
      </c>
      <c r="V845" s="77" t="s">
        <v>134</v>
      </c>
      <c r="W845" s="77" t="s">
        <v>134</v>
      </c>
    </row>
    <row r="846" spans="1:23" s="48" customFormat="1" ht="60" x14ac:dyDescent="0.25">
      <c r="A846" s="77">
        <v>13102002</v>
      </c>
      <c r="B846" s="77" t="s">
        <v>14</v>
      </c>
      <c r="C846" s="70">
        <v>562</v>
      </c>
      <c r="D846" s="77" t="s">
        <v>214</v>
      </c>
      <c r="E846" s="77" t="s">
        <v>156</v>
      </c>
      <c r="F846" s="77" t="s">
        <v>1752</v>
      </c>
      <c r="G846" s="77" t="s">
        <v>1782</v>
      </c>
      <c r="H846" s="77" t="s">
        <v>4767</v>
      </c>
      <c r="I846" s="78" t="s">
        <v>823</v>
      </c>
      <c r="J846" s="77" t="s">
        <v>391</v>
      </c>
      <c r="K846" s="77" t="s">
        <v>1747</v>
      </c>
      <c r="L846" s="77" t="s">
        <v>4380</v>
      </c>
      <c r="M846" s="111">
        <v>0</v>
      </c>
      <c r="N846" s="111"/>
      <c r="O846" s="111">
        <v>0</v>
      </c>
      <c r="P846" s="126">
        <v>1</v>
      </c>
      <c r="Q846" s="111">
        <v>0</v>
      </c>
      <c r="R846" s="77" t="s">
        <v>134</v>
      </c>
      <c r="S846" s="77" t="s">
        <v>4846</v>
      </c>
      <c r="T846" s="77" t="s">
        <v>68</v>
      </c>
      <c r="U846" s="80" t="s">
        <v>4851</v>
      </c>
      <c r="V846" s="77" t="s">
        <v>134</v>
      </c>
      <c r="W846" s="77" t="s">
        <v>134</v>
      </c>
    </row>
    <row r="847" spans="1:23" s="48" customFormat="1" ht="60" x14ac:dyDescent="0.25">
      <c r="A847" s="77">
        <v>13102002</v>
      </c>
      <c r="B847" s="77" t="s">
        <v>14</v>
      </c>
      <c r="C847" s="70">
        <v>563</v>
      </c>
      <c r="D847" s="77" t="s">
        <v>214</v>
      </c>
      <c r="E847" s="77" t="s">
        <v>156</v>
      </c>
      <c r="F847" s="77" t="s">
        <v>1752</v>
      </c>
      <c r="G847" s="77" t="s">
        <v>1783</v>
      </c>
      <c r="H847" s="77" t="s">
        <v>4767</v>
      </c>
      <c r="I847" s="78" t="s">
        <v>1784</v>
      </c>
      <c r="J847" s="77" t="s">
        <v>391</v>
      </c>
      <c r="K847" s="77" t="s">
        <v>1747</v>
      </c>
      <c r="L847" s="77" t="s">
        <v>4380</v>
      </c>
      <c r="M847" s="111">
        <v>0</v>
      </c>
      <c r="N847" s="111"/>
      <c r="O847" s="111">
        <v>0</v>
      </c>
      <c r="P847" s="126">
        <v>1</v>
      </c>
      <c r="Q847" s="111">
        <v>0</v>
      </c>
      <c r="R847" s="77" t="s">
        <v>68</v>
      </c>
      <c r="S847" s="77" t="s">
        <v>4846</v>
      </c>
      <c r="T847" s="77" t="s">
        <v>68</v>
      </c>
      <c r="U847" s="80" t="s">
        <v>4852</v>
      </c>
      <c r="V847" s="77" t="s">
        <v>134</v>
      </c>
      <c r="W847" s="77" t="s">
        <v>134</v>
      </c>
    </row>
    <row r="848" spans="1:23" s="48" customFormat="1" ht="90" x14ac:dyDescent="0.25">
      <c r="A848" s="77">
        <v>13102002</v>
      </c>
      <c r="B848" s="77" t="s">
        <v>14</v>
      </c>
      <c r="C848" s="70">
        <v>564</v>
      </c>
      <c r="D848" s="77" t="s">
        <v>214</v>
      </c>
      <c r="E848" s="77" t="s">
        <v>156</v>
      </c>
      <c r="F848" s="77" t="s">
        <v>1785</v>
      </c>
      <c r="G848" s="77" t="s">
        <v>1786</v>
      </c>
      <c r="H848" s="77" t="s">
        <v>56</v>
      </c>
      <c r="I848" s="78" t="s">
        <v>1787</v>
      </c>
      <c r="J848" s="77" t="s">
        <v>391</v>
      </c>
      <c r="K848" s="77" t="s">
        <v>1747</v>
      </c>
      <c r="L848" s="77" t="s">
        <v>73</v>
      </c>
      <c r="M848" s="111">
        <v>261290</v>
      </c>
      <c r="N848" s="111"/>
      <c r="O848" s="111">
        <v>261290</v>
      </c>
      <c r="P848" s="126">
        <v>1</v>
      </c>
      <c r="Q848" s="111">
        <v>261290</v>
      </c>
      <c r="R848" s="77" t="s">
        <v>68</v>
      </c>
      <c r="S848" s="77" t="s">
        <v>4846</v>
      </c>
      <c r="T848" s="77" t="s">
        <v>68</v>
      </c>
      <c r="U848" s="80" t="s">
        <v>4729</v>
      </c>
      <c r="V848" s="77" t="s">
        <v>134</v>
      </c>
      <c r="W848" s="77" t="s">
        <v>134</v>
      </c>
    </row>
    <row r="849" spans="1:23" s="48" customFormat="1" ht="60" x14ac:dyDescent="0.25">
      <c r="A849" s="77">
        <v>13102002</v>
      </c>
      <c r="B849" s="77" t="s">
        <v>14</v>
      </c>
      <c r="C849" s="70">
        <v>565</v>
      </c>
      <c r="D849" s="77" t="s">
        <v>214</v>
      </c>
      <c r="E849" s="77" t="s">
        <v>156</v>
      </c>
      <c r="F849" s="77" t="s">
        <v>1752</v>
      </c>
      <c r="G849" s="77" t="s">
        <v>1788</v>
      </c>
      <c r="H849" s="77" t="s">
        <v>56</v>
      </c>
      <c r="I849" s="78" t="s">
        <v>484</v>
      </c>
      <c r="J849" s="77" t="s">
        <v>955</v>
      </c>
      <c r="K849" s="77" t="s">
        <v>1747</v>
      </c>
      <c r="L849" s="77" t="s">
        <v>825</v>
      </c>
      <c r="M849" s="111">
        <v>160104</v>
      </c>
      <c r="N849" s="111"/>
      <c r="O849" s="111">
        <v>160104</v>
      </c>
      <c r="P849" s="126">
        <v>1</v>
      </c>
      <c r="Q849" s="111">
        <v>160104</v>
      </c>
      <c r="R849" s="77" t="s">
        <v>134</v>
      </c>
      <c r="S849" s="77" t="s">
        <v>4846</v>
      </c>
      <c r="T849" s="77" t="s">
        <v>134</v>
      </c>
      <c r="U849" s="80" t="s">
        <v>4679</v>
      </c>
      <c r="V849" s="77" t="s">
        <v>134</v>
      </c>
      <c r="W849" s="77" t="s">
        <v>134</v>
      </c>
    </row>
    <row r="850" spans="1:23" s="48" customFormat="1" ht="75" x14ac:dyDescent="0.25">
      <c r="A850" s="77">
        <v>13102002</v>
      </c>
      <c r="B850" s="77" t="s">
        <v>14</v>
      </c>
      <c r="C850" s="70">
        <v>566</v>
      </c>
      <c r="D850" s="77" t="s">
        <v>214</v>
      </c>
      <c r="E850" s="77" t="s">
        <v>156</v>
      </c>
      <c r="F850" s="77" t="s">
        <v>1779</v>
      </c>
      <c r="G850" s="77" t="s">
        <v>1789</v>
      </c>
      <c r="H850" s="77" t="s">
        <v>56</v>
      </c>
      <c r="I850" s="78" t="s">
        <v>484</v>
      </c>
      <c r="J850" s="77" t="s">
        <v>955</v>
      </c>
      <c r="K850" s="77" t="s">
        <v>1747</v>
      </c>
      <c r="L850" s="77" t="s">
        <v>73</v>
      </c>
      <c r="M850" s="111">
        <v>160104</v>
      </c>
      <c r="N850" s="111"/>
      <c r="O850" s="111">
        <v>160104</v>
      </c>
      <c r="P850" s="126">
        <v>1</v>
      </c>
      <c r="Q850" s="111">
        <v>160104</v>
      </c>
      <c r="R850" s="77" t="s">
        <v>134</v>
      </c>
      <c r="S850" s="77" t="s">
        <v>4846</v>
      </c>
      <c r="T850" s="77" t="s">
        <v>134</v>
      </c>
      <c r="U850" s="80" t="s">
        <v>4679</v>
      </c>
      <c r="V850" s="77" t="s">
        <v>134</v>
      </c>
      <c r="W850" s="77" t="s">
        <v>134</v>
      </c>
    </row>
    <row r="851" spans="1:23" s="48" customFormat="1" ht="60" x14ac:dyDescent="0.25">
      <c r="A851" s="77">
        <v>13102002</v>
      </c>
      <c r="B851" s="77" t="s">
        <v>14</v>
      </c>
      <c r="C851" s="70">
        <v>567</v>
      </c>
      <c r="D851" s="77" t="s">
        <v>214</v>
      </c>
      <c r="E851" s="77" t="s">
        <v>156</v>
      </c>
      <c r="F851" s="77" t="s">
        <v>1743</v>
      </c>
      <c r="G851" s="77" t="s">
        <v>1790</v>
      </c>
      <c r="H851" s="77" t="s">
        <v>56</v>
      </c>
      <c r="I851" s="78" t="s">
        <v>484</v>
      </c>
      <c r="J851" s="77" t="s">
        <v>391</v>
      </c>
      <c r="K851" s="77" t="s">
        <v>1747</v>
      </c>
      <c r="L851" s="77" t="s">
        <v>825</v>
      </c>
      <c r="M851" s="111">
        <v>160104</v>
      </c>
      <c r="N851" s="111"/>
      <c r="O851" s="111">
        <v>160104</v>
      </c>
      <c r="P851" s="126">
        <v>1</v>
      </c>
      <c r="Q851" s="111">
        <v>160104</v>
      </c>
      <c r="R851" s="77" t="s">
        <v>134</v>
      </c>
      <c r="S851" s="77" t="s">
        <v>4853</v>
      </c>
      <c r="T851" s="77" t="s">
        <v>134</v>
      </c>
      <c r="U851" s="80" t="s">
        <v>4679</v>
      </c>
      <c r="V851" s="77" t="s">
        <v>134</v>
      </c>
      <c r="W851" s="77" t="s">
        <v>134</v>
      </c>
    </row>
    <row r="852" spans="1:23" s="48" customFormat="1" ht="60" x14ac:dyDescent="0.25">
      <c r="A852" s="77">
        <v>13102002</v>
      </c>
      <c r="B852" s="77" t="s">
        <v>14</v>
      </c>
      <c r="C852" s="70">
        <v>568</v>
      </c>
      <c r="D852" s="77" t="s">
        <v>214</v>
      </c>
      <c r="E852" s="77" t="s">
        <v>156</v>
      </c>
      <c r="F852" s="77" t="s">
        <v>1748</v>
      </c>
      <c r="G852" s="77" t="s">
        <v>1791</v>
      </c>
      <c r="H852" s="77" t="s">
        <v>58</v>
      </c>
      <c r="I852" s="78" t="s">
        <v>1792</v>
      </c>
      <c r="J852" s="77" t="s">
        <v>391</v>
      </c>
      <c r="K852" s="77" t="s">
        <v>1747</v>
      </c>
      <c r="L852" s="77" t="s">
        <v>67</v>
      </c>
      <c r="M852" s="111">
        <v>26129</v>
      </c>
      <c r="N852" s="111"/>
      <c r="O852" s="111">
        <v>26129</v>
      </c>
      <c r="P852" s="126">
        <v>1</v>
      </c>
      <c r="Q852" s="111">
        <v>26129</v>
      </c>
      <c r="R852" s="77" t="s">
        <v>134</v>
      </c>
      <c r="S852" s="77" t="s">
        <v>4846</v>
      </c>
      <c r="T852" s="77" t="s">
        <v>134</v>
      </c>
      <c r="U852" s="80" t="s">
        <v>4679</v>
      </c>
      <c r="V852" s="77" t="s">
        <v>134</v>
      </c>
      <c r="W852" s="77" t="s">
        <v>134</v>
      </c>
    </row>
    <row r="853" spans="1:23" s="48" customFormat="1" ht="75" x14ac:dyDescent="0.25">
      <c r="A853" s="77">
        <v>13102002</v>
      </c>
      <c r="B853" s="77" t="s">
        <v>14</v>
      </c>
      <c r="C853" s="70">
        <v>569</v>
      </c>
      <c r="D853" s="77" t="s">
        <v>214</v>
      </c>
      <c r="E853" s="77" t="s">
        <v>156</v>
      </c>
      <c r="F853" s="77" t="s">
        <v>1779</v>
      </c>
      <c r="G853" s="77" t="s">
        <v>1793</v>
      </c>
      <c r="H853" s="77" t="s">
        <v>58</v>
      </c>
      <c r="I853" s="78" t="s">
        <v>1794</v>
      </c>
      <c r="J853" s="77" t="s">
        <v>391</v>
      </c>
      <c r="K853" s="77" t="s">
        <v>1747</v>
      </c>
      <c r="L853" s="77" t="s">
        <v>67</v>
      </c>
      <c r="M853" s="111">
        <v>1352816</v>
      </c>
      <c r="N853" s="111"/>
      <c r="O853" s="111">
        <v>1352816</v>
      </c>
      <c r="P853" s="126">
        <v>1</v>
      </c>
      <c r="Q853" s="111">
        <v>1352816</v>
      </c>
      <c r="R853" s="77" t="s">
        <v>134</v>
      </c>
      <c r="S853" s="77" t="s">
        <v>4846</v>
      </c>
      <c r="T853" s="77" t="s">
        <v>134</v>
      </c>
      <c r="U853" s="80" t="s">
        <v>4679</v>
      </c>
      <c r="V853" s="77" t="s">
        <v>134</v>
      </c>
      <c r="W853" s="77" t="s">
        <v>134</v>
      </c>
    </row>
    <row r="854" spans="1:23" s="48" customFormat="1" ht="60" x14ac:dyDescent="0.25">
      <c r="A854" s="77">
        <v>13102002</v>
      </c>
      <c r="B854" s="77" t="s">
        <v>14</v>
      </c>
      <c r="C854" s="70">
        <v>570</v>
      </c>
      <c r="D854" s="77" t="s">
        <v>214</v>
      </c>
      <c r="E854" s="77" t="s">
        <v>156</v>
      </c>
      <c r="F854" s="77" t="s">
        <v>1752</v>
      </c>
      <c r="G854" s="77" t="s">
        <v>1795</v>
      </c>
      <c r="H854" s="77" t="s">
        <v>58</v>
      </c>
      <c r="I854" s="78" t="s">
        <v>1796</v>
      </c>
      <c r="J854" s="77" t="s">
        <v>391</v>
      </c>
      <c r="K854" s="77" t="s">
        <v>1747</v>
      </c>
      <c r="L854" s="77" t="s">
        <v>67</v>
      </c>
      <c r="M854" s="111">
        <v>546404</v>
      </c>
      <c r="N854" s="111"/>
      <c r="O854" s="111">
        <v>546404</v>
      </c>
      <c r="P854" s="126">
        <v>1</v>
      </c>
      <c r="Q854" s="111">
        <v>546404</v>
      </c>
      <c r="R854" s="77" t="s">
        <v>134</v>
      </c>
      <c r="S854" s="77" t="s">
        <v>4846</v>
      </c>
      <c r="T854" s="77" t="s">
        <v>134</v>
      </c>
      <c r="U854" s="80" t="s">
        <v>4679</v>
      </c>
      <c r="V854" s="77" t="s">
        <v>134</v>
      </c>
      <c r="W854" s="77" t="s">
        <v>134</v>
      </c>
    </row>
    <row r="855" spans="1:23" s="48" customFormat="1" ht="60" x14ac:dyDescent="0.25">
      <c r="A855" s="77">
        <v>13102002</v>
      </c>
      <c r="B855" s="77" t="s">
        <v>14</v>
      </c>
      <c r="C855" s="70">
        <v>571</v>
      </c>
      <c r="D855" s="77" t="s">
        <v>214</v>
      </c>
      <c r="E855" s="77" t="s">
        <v>156</v>
      </c>
      <c r="F855" s="77" t="s">
        <v>1748</v>
      </c>
      <c r="G855" s="77" t="s">
        <v>1797</v>
      </c>
      <c r="H855" s="77" t="s">
        <v>56</v>
      </c>
      <c r="I855" s="78" t="s">
        <v>1798</v>
      </c>
      <c r="J855" s="77" t="s">
        <v>916</v>
      </c>
      <c r="K855" s="77" t="s">
        <v>1747</v>
      </c>
      <c r="L855" s="77" t="s">
        <v>67</v>
      </c>
      <c r="M855" s="111">
        <v>394753</v>
      </c>
      <c r="N855" s="111"/>
      <c r="O855" s="111">
        <v>394753</v>
      </c>
      <c r="P855" s="126">
        <v>1</v>
      </c>
      <c r="Q855" s="111">
        <v>394753</v>
      </c>
      <c r="R855" s="77" t="s">
        <v>134</v>
      </c>
      <c r="S855" s="77" t="s">
        <v>4846</v>
      </c>
      <c r="T855" s="77" t="s">
        <v>134</v>
      </c>
      <c r="U855" s="80" t="s">
        <v>4679</v>
      </c>
      <c r="V855" s="77" t="s">
        <v>134</v>
      </c>
      <c r="W855" s="77" t="s">
        <v>134</v>
      </c>
    </row>
    <row r="856" spans="1:23" s="48" customFormat="1" ht="60" x14ac:dyDescent="0.25">
      <c r="A856" s="77">
        <v>13102002</v>
      </c>
      <c r="B856" s="77" t="s">
        <v>14</v>
      </c>
      <c r="C856" s="70">
        <v>572</v>
      </c>
      <c r="D856" s="77" t="s">
        <v>214</v>
      </c>
      <c r="E856" s="77" t="s">
        <v>156</v>
      </c>
      <c r="F856" s="77" t="s">
        <v>1743</v>
      </c>
      <c r="G856" s="77" t="s">
        <v>1799</v>
      </c>
      <c r="H856" s="77" t="s">
        <v>56</v>
      </c>
      <c r="I856" s="78" t="s">
        <v>1800</v>
      </c>
      <c r="J856" s="77" t="s">
        <v>4854</v>
      </c>
      <c r="K856" s="77" t="s">
        <v>1747</v>
      </c>
      <c r="L856" s="77" t="s">
        <v>67</v>
      </c>
      <c r="M856" s="111">
        <v>384250</v>
      </c>
      <c r="N856" s="111"/>
      <c r="O856" s="111">
        <v>384250</v>
      </c>
      <c r="P856" s="126">
        <v>1</v>
      </c>
      <c r="Q856" s="111">
        <v>384250</v>
      </c>
      <c r="R856" s="77" t="s">
        <v>134</v>
      </c>
      <c r="S856" s="77" t="s">
        <v>4846</v>
      </c>
      <c r="T856" s="77" t="s">
        <v>68</v>
      </c>
      <c r="U856" s="80" t="s">
        <v>4855</v>
      </c>
      <c r="V856" s="77" t="s">
        <v>134</v>
      </c>
      <c r="W856" s="77" t="s">
        <v>134</v>
      </c>
    </row>
    <row r="857" spans="1:23" s="48" customFormat="1" ht="60" x14ac:dyDescent="0.25">
      <c r="A857" s="77">
        <v>13102002</v>
      </c>
      <c r="B857" s="77" t="s">
        <v>14</v>
      </c>
      <c r="C857" s="70">
        <v>573</v>
      </c>
      <c r="D857" s="77" t="s">
        <v>214</v>
      </c>
      <c r="E857" s="77" t="s">
        <v>156</v>
      </c>
      <c r="F857" s="77" t="s">
        <v>1748</v>
      </c>
      <c r="G857" s="77" t="s">
        <v>1801</v>
      </c>
      <c r="H857" s="77" t="s">
        <v>56</v>
      </c>
      <c r="I857" s="78" t="s">
        <v>1802</v>
      </c>
      <c r="J857" s="77" t="s">
        <v>391</v>
      </c>
      <c r="K857" s="77" t="s">
        <v>1747</v>
      </c>
      <c r="L857" s="77" t="s">
        <v>73</v>
      </c>
      <c r="M857" s="111">
        <v>360170</v>
      </c>
      <c r="N857" s="111"/>
      <c r="O857" s="111">
        <v>360170</v>
      </c>
      <c r="P857" s="126">
        <v>1</v>
      </c>
      <c r="Q857" s="111">
        <v>360170</v>
      </c>
      <c r="R857" s="77" t="s">
        <v>134</v>
      </c>
      <c r="S857" s="77" t="s">
        <v>4846</v>
      </c>
      <c r="T857" s="77" t="s">
        <v>134</v>
      </c>
      <c r="U857" s="80" t="s">
        <v>4679</v>
      </c>
      <c r="V857" s="77" t="s">
        <v>134</v>
      </c>
      <c r="W857" s="77" t="s">
        <v>134</v>
      </c>
    </row>
    <row r="858" spans="1:23" s="48" customFormat="1" ht="60" x14ac:dyDescent="0.25">
      <c r="A858" s="77">
        <v>13102002</v>
      </c>
      <c r="B858" s="77" t="s">
        <v>14</v>
      </c>
      <c r="C858" s="70">
        <v>574</v>
      </c>
      <c r="D858" s="77" t="s">
        <v>214</v>
      </c>
      <c r="E858" s="77" t="s">
        <v>156</v>
      </c>
      <c r="F858" s="77" t="s">
        <v>1748</v>
      </c>
      <c r="G858" s="77" t="s">
        <v>1803</v>
      </c>
      <c r="H858" s="77" t="s">
        <v>56</v>
      </c>
      <c r="I858" s="78" t="s">
        <v>1804</v>
      </c>
      <c r="J858" s="77" t="s">
        <v>391</v>
      </c>
      <c r="K858" s="77" t="s">
        <v>1747</v>
      </c>
      <c r="L858" s="77" t="s">
        <v>73</v>
      </c>
      <c r="M858" s="111">
        <v>264108</v>
      </c>
      <c r="N858" s="111"/>
      <c r="O858" s="111">
        <v>264108</v>
      </c>
      <c r="P858" s="126">
        <v>1</v>
      </c>
      <c r="Q858" s="111">
        <v>264108</v>
      </c>
      <c r="R858" s="77" t="s">
        <v>134</v>
      </c>
      <c r="S858" s="77" t="s">
        <v>4846</v>
      </c>
      <c r="T858" s="77" t="s">
        <v>134</v>
      </c>
      <c r="U858" s="80" t="s">
        <v>4679</v>
      </c>
      <c r="V858" s="77" t="s">
        <v>134</v>
      </c>
      <c r="W858" s="77" t="s">
        <v>134</v>
      </c>
    </row>
    <row r="859" spans="1:23" s="48" customFormat="1" ht="60" x14ac:dyDescent="0.25">
      <c r="A859" s="77">
        <v>13102002</v>
      </c>
      <c r="B859" s="77" t="s">
        <v>14</v>
      </c>
      <c r="C859" s="70">
        <v>575</v>
      </c>
      <c r="D859" s="77" t="s">
        <v>214</v>
      </c>
      <c r="E859" s="77" t="s">
        <v>156</v>
      </c>
      <c r="F859" s="77" t="s">
        <v>1748</v>
      </c>
      <c r="G859" s="77" t="s">
        <v>1805</v>
      </c>
      <c r="H859" s="77" t="s">
        <v>56</v>
      </c>
      <c r="I859" s="78" t="s">
        <v>1806</v>
      </c>
      <c r="J859" s="77" t="s">
        <v>391</v>
      </c>
      <c r="K859" s="77" t="s">
        <v>1747</v>
      </c>
      <c r="L859" s="77" t="s">
        <v>67</v>
      </c>
      <c r="M859" s="111">
        <v>236954</v>
      </c>
      <c r="N859" s="111"/>
      <c r="O859" s="111">
        <v>236954</v>
      </c>
      <c r="P859" s="126">
        <v>1</v>
      </c>
      <c r="Q859" s="111">
        <v>236954</v>
      </c>
      <c r="R859" s="77" t="s">
        <v>134</v>
      </c>
      <c r="S859" s="77" t="s">
        <v>4846</v>
      </c>
      <c r="T859" s="77" t="s">
        <v>134</v>
      </c>
      <c r="U859" s="80" t="s">
        <v>4679</v>
      </c>
      <c r="V859" s="77" t="s">
        <v>134</v>
      </c>
      <c r="W859" s="77" t="s">
        <v>134</v>
      </c>
    </row>
    <row r="860" spans="1:23" s="48" customFormat="1" ht="60" x14ac:dyDescent="0.25">
      <c r="A860" s="77">
        <v>13102002</v>
      </c>
      <c r="B860" s="77" t="s">
        <v>14</v>
      </c>
      <c r="C860" s="70">
        <v>576</v>
      </c>
      <c r="D860" s="77" t="s">
        <v>214</v>
      </c>
      <c r="E860" s="77" t="s">
        <v>156</v>
      </c>
      <c r="F860" s="77" t="s">
        <v>1748</v>
      </c>
      <c r="G860" s="77" t="s">
        <v>1807</v>
      </c>
      <c r="H860" s="77" t="s">
        <v>56</v>
      </c>
      <c r="I860" s="78" t="s">
        <v>1808</v>
      </c>
      <c r="J860" s="77" t="s">
        <v>391</v>
      </c>
      <c r="K860" s="77" t="s">
        <v>1747</v>
      </c>
      <c r="L860" s="77" t="s">
        <v>67</v>
      </c>
      <c r="M860" s="111">
        <v>320208</v>
      </c>
      <c r="N860" s="111"/>
      <c r="O860" s="111">
        <v>320208</v>
      </c>
      <c r="P860" s="126">
        <v>1</v>
      </c>
      <c r="Q860" s="111">
        <v>320208</v>
      </c>
      <c r="R860" s="77" t="s">
        <v>134</v>
      </c>
      <c r="S860" s="77" t="s">
        <v>4846</v>
      </c>
      <c r="T860" s="77" t="s">
        <v>134</v>
      </c>
      <c r="U860" s="80" t="s">
        <v>4679</v>
      </c>
      <c r="V860" s="77" t="s">
        <v>134</v>
      </c>
      <c r="W860" s="77" t="s">
        <v>134</v>
      </c>
    </row>
    <row r="861" spans="1:23" s="48" customFormat="1" ht="180" x14ac:dyDescent="0.25">
      <c r="A861" s="77">
        <v>13102002</v>
      </c>
      <c r="B861" s="77" t="s">
        <v>14</v>
      </c>
      <c r="C861" s="70">
        <v>577</v>
      </c>
      <c r="D861" s="77" t="s">
        <v>214</v>
      </c>
      <c r="E861" s="77" t="s">
        <v>156</v>
      </c>
      <c r="F861" s="77" t="s">
        <v>1748</v>
      </c>
      <c r="G861" s="77" t="s">
        <v>1809</v>
      </c>
      <c r="H861" s="77" t="s">
        <v>56</v>
      </c>
      <c r="I861" s="78" t="s">
        <v>1810</v>
      </c>
      <c r="J861" s="77" t="s">
        <v>391</v>
      </c>
      <c r="K861" s="77" t="s">
        <v>1747</v>
      </c>
      <c r="L861" s="77" t="s">
        <v>67</v>
      </c>
      <c r="M861" s="111">
        <v>288188</v>
      </c>
      <c r="N861" s="111"/>
      <c r="O861" s="111">
        <v>288188</v>
      </c>
      <c r="P861" s="126">
        <v>1</v>
      </c>
      <c r="Q861" s="111">
        <v>288188</v>
      </c>
      <c r="R861" s="77" t="s">
        <v>134</v>
      </c>
      <c r="S861" s="77" t="s">
        <v>4846</v>
      </c>
      <c r="T861" s="77" t="s">
        <v>134</v>
      </c>
      <c r="U861" s="80" t="s">
        <v>4679</v>
      </c>
      <c r="V861" s="77" t="s">
        <v>134</v>
      </c>
      <c r="W861" s="77" t="s">
        <v>134</v>
      </c>
    </row>
    <row r="862" spans="1:23" s="48" customFormat="1" ht="60" x14ac:dyDescent="0.25">
      <c r="A862" s="77">
        <v>13102002</v>
      </c>
      <c r="B862" s="77" t="s">
        <v>14</v>
      </c>
      <c r="C862" s="70">
        <v>578</v>
      </c>
      <c r="D862" s="77" t="s">
        <v>214</v>
      </c>
      <c r="E862" s="77" t="s">
        <v>156</v>
      </c>
      <c r="F862" s="77" t="s">
        <v>1743</v>
      </c>
      <c r="G862" s="77" t="s">
        <v>1811</v>
      </c>
      <c r="H862" s="77" t="s">
        <v>58</v>
      </c>
      <c r="I862" s="78" t="s">
        <v>4856</v>
      </c>
      <c r="J862" s="77" t="s">
        <v>977</v>
      </c>
      <c r="K862" s="77" t="s">
        <v>1747</v>
      </c>
      <c r="L862" s="77" t="s">
        <v>67</v>
      </c>
      <c r="M862" s="111">
        <v>1793167</v>
      </c>
      <c r="N862" s="111"/>
      <c r="O862" s="111">
        <v>1793167</v>
      </c>
      <c r="P862" s="126">
        <v>1</v>
      </c>
      <c r="Q862" s="111">
        <v>1793167</v>
      </c>
      <c r="R862" s="77" t="s">
        <v>68</v>
      </c>
      <c r="S862" s="77" t="s">
        <v>4846</v>
      </c>
      <c r="T862" s="77" t="s">
        <v>68</v>
      </c>
      <c r="U862" s="80" t="s">
        <v>4780</v>
      </c>
      <c r="V862" s="77" t="s">
        <v>134</v>
      </c>
      <c r="W862" s="77" t="s">
        <v>134</v>
      </c>
    </row>
    <row r="863" spans="1:23" s="48" customFormat="1" ht="60" x14ac:dyDescent="0.25">
      <c r="A863" s="77">
        <v>13102002</v>
      </c>
      <c r="B863" s="77" t="s">
        <v>14</v>
      </c>
      <c r="C863" s="70">
        <v>579</v>
      </c>
      <c r="D863" s="77" t="s">
        <v>214</v>
      </c>
      <c r="E863" s="77" t="s">
        <v>156</v>
      </c>
      <c r="F863" s="77" t="s">
        <v>1748</v>
      </c>
      <c r="G863" s="77" t="s">
        <v>1812</v>
      </c>
      <c r="H863" s="77" t="s">
        <v>58</v>
      </c>
      <c r="I863" s="78" t="s">
        <v>4857</v>
      </c>
      <c r="J863" s="77" t="s">
        <v>977</v>
      </c>
      <c r="K863" s="77" t="s">
        <v>1747</v>
      </c>
      <c r="L863" s="77" t="s">
        <v>67</v>
      </c>
      <c r="M863" s="111">
        <v>1344875</v>
      </c>
      <c r="N863" s="111"/>
      <c r="O863" s="111">
        <v>1344875</v>
      </c>
      <c r="P863" s="126">
        <v>1</v>
      </c>
      <c r="Q863" s="111">
        <v>1344875</v>
      </c>
      <c r="R863" s="77" t="s">
        <v>68</v>
      </c>
      <c r="S863" s="77" t="s">
        <v>4846</v>
      </c>
      <c r="T863" s="77" t="s">
        <v>68</v>
      </c>
      <c r="U863" s="80" t="s">
        <v>4780</v>
      </c>
      <c r="V863" s="77" t="s">
        <v>134</v>
      </c>
      <c r="W863" s="77" t="s">
        <v>134</v>
      </c>
    </row>
    <row r="864" spans="1:23" s="48" customFormat="1" ht="60" x14ac:dyDescent="0.25">
      <c r="A864" s="77">
        <v>13102002</v>
      </c>
      <c r="B864" s="77" t="s">
        <v>14</v>
      </c>
      <c r="C864" s="70">
        <v>580</v>
      </c>
      <c r="D864" s="77" t="s">
        <v>214</v>
      </c>
      <c r="E864" s="77" t="s">
        <v>156</v>
      </c>
      <c r="F864" s="77" t="s">
        <v>1743</v>
      </c>
      <c r="G864" s="77" t="s">
        <v>1813</v>
      </c>
      <c r="H864" s="77" t="s">
        <v>56</v>
      </c>
      <c r="I864" s="78" t="s">
        <v>1814</v>
      </c>
      <c r="J864" s="77" t="s">
        <v>1815</v>
      </c>
      <c r="K864" s="77" t="s">
        <v>1747</v>
      </c>
      <c r="L864" s="77" t="s">
        <v>825</v>
      </c>
      <c r="M864" s="111">
        <v>574454</v>
      </c>
      <c r="N864" s="111"/>
      <c r="O864" s="111">
        <v>574454</v>
      </c>
      <c r="P864" s="126">
        <v>1</v>
      </c>
      <c r="Q864" s="111">
        <v>574454</v>
      </c>
      <c r="R864" s="77" t="s">
        <v>134</v>
      </c>
      <c r="S864" s="77" t="s">
        <v>4846</v>
      </c>
      <c r="T864" s="77" t="s">
        <v>134</v>
      </c>
      <c r="U864" s="80" t="s">
        <v>4679</v>
      </c>
      <c r="V864" s="77" t="s">
        <v>134</v>
      </c>
      <c r="W864" s="77" t="s">
        <v>134</v>
      </c>
    </row>
    <row r="865" spans="1:23" s="48" customFormat="1" ht="75" x14ac:dyDescent="0.25">
      <c r="A865" s="77">
        <v>13102002</v>
      </c>
      <c r="B865" s="77" t="s">
        <v>14</v>
      </c>
      <c r="C865" s="70">
        <v>581</v>
      </c>
      <c r="D865" s="77" t="s">
        <v>214</v>
      </c>
      <c r="E865" s="77" t="s">
        <v>156</v>
      </c>
      <c r="F865" s="77" t="s">
        <v>1748</v>
      </c>
      <c r="G865" s="77" t="s">
        <v>1816</v>
      </c>
      <c r="H865" s="77" t="s">
        <v>56</v>
      </c>
      <c r="I865" s="78" t="s">
        <v>1817</v>
      </c>
      <c r="J865" s="77" t="s">
        <v>1815</v>
      </c>
      <c r="K865" s="77" t="s">
        <v>1747</v>
      </c>
      <c r="L865" s="77" t="s">
        <v>825</v>
      </c>
      <c r="M865" s="111">
        <v>651616</v>
      </c>
      <c r="N865" s="111">
        <v>142285</v>
      </c>
      <c r="O865" s="111">
        <v>509331</v>
      </c>
      <c r="P865" s="126">
        <v>1</v>
      </c>
      <c r="Q865" s="111">
        <v>509331</v>
      </c>
      <c r="R865" s="77" t="s">
        <v>134</v>
      </c>
      <c r="S865" s="77" t="s">
        <v>4846</v>
      </c>
      <c r="T865" s="77" t="s">
        <v>134</v>
      </c>
      <c r="U865" s="80" t="s">
        <v>4679</v>
      </c>
      <c r="V865" s="77" t="s">
        <v>134</v>
      </c>
      <c r="W865" s="77" t="s">
        <v>134</v>
      </c>
    </row>
    <row r="866" spans="1:23" s="48" customFormat="1" ht="60" x14ac:dyDescent="0.25">
      <c r="A866" s="77">
        <v>13102002</v>
      </c>
      <c r="B866" s="77" t="s">
        <v>14</v>
      </c>
      <c r="C866" s="70">
        <v>582</v>
      </c>
      <c r="D866" s="77" t="s">
        <v>214</v>
      </c>
      <c r="E866" s="77" t="s">
        <v>156</v>
      </c>
      <c r="F866" s="77" t="s">
        <v>1743</v>
      </c>
      <c r="G866" s="77" t="s">
        <v>1818</v>
      </c>
      <c r="H866" s="77" t="s">
        <v>56</v>
      </c>
      <c r="I866" s="78" t="s">
        <v>1819</v>
      </c>
      <c r="J866" s="77" t="s">
        <v>1820</v>
      </c>
      <c r="K866" s="77" t="s">
        <v>1747</v>
      </c>
      <c r="L866" s="77" t="s">
        <v>825</v>
      </c>
      <c r="M866" s="111">
        <v>1335195</v>
      </c>
      <c r="N866" s="111">
        <v>418420</v>
      </c>
      <c r="O866" s="111">
        <v>916775</v>
      </c>
      <c r="P866" s="126">
        <v>1</v>
      </c>
      <c r="Q866" s="111">
        <v>916775</v>
      </c>
      <c r="R866" s="77" t="s">
        <v>134</v>
      </c>
      <c r="S866" s="77" t="s">
        <v>4846</v>
      </c>
      <c r="T866" s="77" t="s">
        <v>134</v>
      </c>
      <c r="U866" s="80" t="s">
        <v>4679</v>
      </c>
      <c r="V866" s="77" t="s">
        <v>134</v>
      </c>
      <c r="W866" s="77" t="s">
        <v>134</v>
      </c>
    </row>
    <row r="867" spans="1:23" s="48" customFormat="1" ht="60" x14ac:dyDescent="0.25">
      <c r="A867" s="77">
        <v>13102002</v>
      </c>
      <c r="B867" s="77" t="s">
        <v>14</v>
      </c>
      <c r="C867" s="70">
        <v>583</v>
      </c>
      <c r="D867" s="77" t="s">
        <v>214</v>
      </c>
      <c r="E867" s="77" t="s">
        <v>156</v>
      </c>
      <c r="F867" s="77" t="s">
        <v>1748</v>
      </c>
      <c r="G867" s="77" t="s">
        <v>1821</v>
      </c>
      <c r="H867" s="77" t="s">
        <v>56</v>
      </c>
      <c r="I867" s="78" t="s">
        <v>1822</v>
      </c>
      <c r="J867" s="77" t="s">
        <v>1820</v>
      </c>
      <c r="K867" s="77" t="s">
        <v>1747</v>
      </c>
      <c r="L867" s="77" t="s">
        <v>73</v>
      </c>
      <c r="M867" s="111">
        <v>568913</v>
      </c>
      <c r="N867" s="111">
        <v>40000</v>
      </c>
      <c r="O867" s="111">
        <v>528913</v>
      </c>
      <c r="P867" s="126">
        <v>1</v>
      </c>
      <c r="Q867" s="111">
        <v>528913</v>
      </c>
      <c r="R867" s="77" t="s">
        <v>134</v>
      </c>
      <c r="S867" s="77" t="s">
        <v>4846</v>
      </c>
      <c r="T867" s="77" t="s">
        <v>134</v>
      </c>
      <c r="U867" s="80" t="s">
        <v>4679</v>
      </c>
      <c r="V867" s="77" t="s">
        <v>134</v>
      </c>
      <c r="W867" s="77" t="s">
        <v>134</v>
      </c>
    </row>
    <row r="868" spans="1:23" s="48" customFormat="1" ht="60" x14ac:dyDescent="0.25">
      <c r="A868" s="77">
        <v>13102002</v>
      </c>
      <c r="B868" s="77" t="s">
        <v>14</v>
      </c>
      <c r="C868" s="70">
        <v>584</v>
      </c>
      <c r="D868" s="77" t="s">
        <v>214</v>
      </c>
      <c r="E868" s="77" t="s">
        <v>156</v>
      </c>
      <c r="F868" s="77" t="s">
        <v>1748</v>
      </c>
      <c r="G868" s="77" t="s">
        <v>1823</v>
      </c>
      <c r="H868" s="77" t="s">
        <v>56</v>
      </c>
      <c r="I868" s="78" t="s">
        <v>1824</v>
      </c>
      <c r="J868" s="77" t="s">
        <v>391</v>
      </c>
      <c r="K868" s="77" t="s">
        <v>1747</v>
      </c>
      <c r="L868" s="77" t="s">
        <v>73</v>
      </c>
      <c r="M868" s="111">
        <v>26898</v>
      </c>
      <c r="N868" s="111"/>
      <c r="O868" s="111">
        <v>26898</v>
      </c>
      <c r="P868" s="126">
        <v>1</v>
      </c>
      <c r="Q868" s="111">
        <v>26898</v>
      </c>
      <c r="R868" s="77" t="s">
        <v>134</v>
      </c>
      <c r="S868" s="77" t="s">
        <v>4846</v>
      </c>
      <c r="T868" s="77" t="s">
        <v>134</v>
      </c>
      <c r="U868" s="80" t="s">
        <v>4679</v>
      </c>
      <c r="V868" s="77" t="s">
        <v>134</v>
      </c>
      <c r="W868" s="77" t="s">
        <v>134</v>
      </c>
    </row>
    <row r="869" spans="1:23" s="48" customFormat="1" ht="75" x14ac:dyDescent="0.25">
      <c r="A869" s="77">
        <v>13102002</v>
      </c>
      <c r="B869" s="77" t="s">
        <v>14</v>
      </c>
      <c r="C869" s="70">
        <v>585</v>
      </c>
      <c r="D869" s="77" t="s">
        <v>214</v>
      </c>
      <c r="E869" s="77" t="s">
        <v>156</v>
      </c>
      <c r="F869" s="77" t="s">
        <v>1752</v>
      </c>
      <c r="G869" s="77" t="s">
        <v>1825</v>
      </c>
      <c r="H869" s="77" t="s">
        <v>56</v>
      </c>
      <c r="I869" s="78" t="s">
        <v>4858</v>
      </c>
      <c r="J869" s="77" t="s">
        <v>1655</v>
      </c>
      <c r="K869" s="77" t="s">
        <v>1747</v>
      </c>
      <c r="L869" s="77" t="s">
        <v>825</v>
      </c>
      <c r="M869" s="111">
        <v>250811</v>
      </c>
      <c r="N869" s="111"/>
      <c r="O869" s="111">
        <v>250811</v>
      </c>
      <c r="P869" s="126">
        <v>1</v>
      </c>
      <c r="Q869" s="111">
        <v>250811</v>
      </c>
      <c r="R869" s="77" t="s">
        <v>134</v>
      </c>
      <c r="S869" s="77" t="s">
        <v>4846</v>
      </c>
      <c r="T869" s="77" t="s">
        <v>68</v>
      </c>
      <c r="U869" s="80" t="s">
        <v>4859</v>
      </c>
      <c r="V869" s="77" t="s">
        <v>134</v>
      </c>
      <c r="W869" s="77" t="s">
        <v>134</v>
      </c>
    </row>
    <row r="870" spans="1:23" s="48" customFormat="1" ht="60" x14ac:dyDescent="0.25">
      <c r="A870" s="77">
        <v>13102002</v>
      </c>
      <c r="B870" s="77" t="s">
        <v>14</v>
      </c>
      <c r="C870" s="70">
        <v>586</v>
      </c>
      <c r="D870" s="77" t="s">
        <v>214</v>
      </c>
      <c r="E870" s="77" t="s">
        <v>156</v>
      </c>
      <c r="F870" s="77" t="s">
        <v>1752</v>
      </c>
      <c r="G870" s="77" t="s">
        <v>1826</v>
      </c>
      <c r="H870" s="77" t="s">
        <v>56</v>
      </c>
      <c r="I870" s="78" t="s">
        <v>1827</v>
      </c>
      <c r="J870" s="77" t="s">
        <v>1828</v>
      </c>
      <c r="K870" s="77" t="s">
        <v>1747</v>
      </c>
      <c r="L870" s="77" t="s">
        <v>825</v>
      </c>
      <c r="M870" s="111">
        <v>720597</v>
      </c>
      <c r="N870" s="111"/>
      <c r="O870" s="111">
        <v>720597</v>
      </c>
      <c r="P870" s="126">
        <v>1</v>
      </c>
      <c r="Q870" s="111">
        <v>720597</v>
      </c>
      <c r="R870" s="77" t="s">
        <v>134</v>
      </c>
      <c r="S870" s="77" t="s">
        <v>4846</v>
      </c>
      <c r="T870" s="77" t="s">
        <v>134</v>
      </c>
      <c r="U870" s="80" t="s">
        <v>4679</v>
      </c>
      <c r="V870" s="77" t="s">
        <v>134</v>
      </c>
      <c r="W870" s="77" t="s">
        <v>134</v>
      </c>
    </row>
    <row r="871" spans="1:23" s="48" customFormat="1" ht="90" x14ac:dyDescent="0.25">
      <c r="A871" s="77">
        <v>13102002</v>
      </c>
      <c r="B871" s="77" t="s">
        <v>14</v>
      </c>
      <c r="C871" s="70">
        <v>587</v>
      </c>
      <c r="D871" s="77" t="s">
        <v>214</v>
      </c>
      <c r="E871" s="77" t="s">
        <v>156</v>
      </c>
      <c r="F871" s="77" t="s">
        <v>1785</v>
      </c>
      <c r="G871" s="77" t="s">
        <v>1829</v>
      </c>
      <c r="H871" s="77" t="s">
        <v>56</v>
      </c>
      <c r="I871" s="78" t="s">
        <v>720</v>
      </c>
      <c r="J871" s="77" t="s">
        <v>873</v>
      </c>
      <c r="K871" s="77" t="s">
        <v>1747</v>
      </c>
      <c r="L871" s="77" t="s">
        <v>67</v>
      </c>
      <c r="M871" s="111">
        <v>68723</v>
      </c>
      <c r="N871" s="111"/>
      <c r="O871" s="111">
        <v>68723</v>
      </c>
      <c r="P871" s="126">
        <v>1</v>
      </c>
      <c r="Q871" s="111">
        <v>68723</v>
      </c>
      <c r="R871" s="77" t="s">
        <v>134</v>
      </c>
      <c r="S871" s="77" t="s">
        <v>4846</v>
      </c>
      <c r="T871" s="77" t="s">
        <v>134</v>
      </c>
      <c r="U871" s="80" t="s">
        <v>4679</v>
      </c>
      <c r="V871" s="77" t="s">
        <v>134</v>
      </c>
      <c r="W871" s="77" t="s">
        <v>134</v>
      </c>
    </row>
    <row r="872" spans="1:23" s="48" customFormat="1" ht="90" x14ac:dyDescent="0.25">
      <c r="A872" s="77">
        <v>13102002</v>
      </c>
      <c r="B872" s="77" t="s">
        <v>14</v>
      </c>
      <c r="C872" s="70">
        <v>588</v>
      </c>
      <c r="D872" s="77" t="s">
        <v>214</v>
      </c>
      <c r="E872" s="77" t="s">
        <v>156</v>
      </c>
      <c r="F872" s="77" t="s">
        <v>1785</v>
      </c>
      <c r="G872" s="77" t="s">
        <v>1830</v>
      </c>
      <c r="H872" s="77" t="s">
        <v>56</v>
      </c>
      <c r="I872" s="78" t="s">
        <v>987</v>
      </c>
      <c r="J872" s="77" t="s">
        <v>391</v>
      </c>
      <c r="K872" s="77" t="s">
        <v>1747</v>
      </c>
      <c r="L872" s="77" t="s">
        <v>67</v>
      </c>
      <c r="M872" s="111">
        <v>18444</v>
      </c>
      <c r="N872" s="111"/>
      <c r="O872" s="111">
        <v>18444</v>
      </c>
      <c r="P872" s="126">
        <v>1</v>
      </c>
      <c r="Q872" s="111">
        <v>18444</v>
      </c>
      <c r="R872" s="77" t="s">
        <v>134</v>
      </c>
      <c r="S872" s="77" t="s">
        <v>4846</v>
      </c>
      <c r="T872" s="77" t="s">
        <v>134</v>
      </c>
      <c r="U872" s="80" t="s">
        <v>4679</v>
      </c>
      <c r="V872" s="77" t="s">
        <v>134</v>
      </c>
      <c r="W872" s="77" t="s">
        <v>134</v>
      </c>
    </row>
    <row r="873" spans="1:23" s="48" customFormat="1" ht="60" x14ac:dyDescent="0.25">
      <c r="A873" s="77">
        <v>13102002</v>
      </c>
      <c r="B873" s="77" t="s">
        <v>14</v>
      </c>
      <c r="C873" s="70">
        <v>589</v>
      </c>
      <c r="D873" s="77" t="s">
        <v>214</v>
      </c>
      <c r="E873" s="77" t="s">
        <v>156</v>
      </c>
      <c r="F873" s="77" t="s">
        <v>1743</v>
      </c>
      <c r="G873" s="77" t="s">
        <v>1831</v>
      </c>
      <c r="H873" s="77" t="s">
        <v>56</v>
      </c>
      <c r="I873" s="78" t="s">
        <v>720</v>
      </c>
      <c r="J873" s="77" t="s">
        <v>4860</v>
      </c>
      <c r="K873" s="77" t="s">
        <v>1747</v>
      </c>
      <c r="L873" s="77" t="s">
        <v>67</v>
      </c>
      <c r="M873" s="111">
        <v>74970</v>
      </c>
      <c r="N873" s="111"/>
      <c r="O873" s="111">
        <v>74970</v>
      </c>
      <c r="P873" s="126">
        <v>1</v>
      </c>
      <c r="Q873" s="111">
        <v>74970</v>
      </c>
      <c r="R873" s="77" t="s">
        <v>68</v>
      </c>
      <c r="S873" s="77" t="s">
        <v>4846</v>
      </c>
      <c r="T873" s="77" t="s">
        <v>134</v>
      </c>
      <c r="U873" s="80" t="s">
        <v>4679</v>
      </c>
      <c r="V873" s="77" t="s">
        <v>134</v>
      </c>
      <c r="W873" s="77" t="s">
        <v>134</v>
      </c>
    </row>
    <row r="874" spans="1:23" s="48" customFormat="1" ht="60" x14ac:dyDescent="0.25">
      <c r="A874" s="77">
        <v>13102002</v>
      </c>
      <c r="B874" s="77" t="s">
        <v>14</v>
      </c>
      <c r="C874" s="70">
        <v>590</v>
      </c>
      <c r="D874" s="77" t="s">
        <v>214</v>
      </c>
      <c r="E874" s="77" t="s">
        <v>156</v>
      </c>
      <c r="F874" s="77" t="s">
        <v>1743</v>
      </c>
      <c r="G874" s="77" t="s">
        <v>1832</v>
      </c>
      <c r="H874" s="77" t="s">
        <v>56</v>
      </c>
      <c r="I874" s="78" t="s">
        <v>720</v>
      </c>
      <c r="J874" s="77" t="s">
        <v>1833</v>
      </c>
      <c r="K874" s="77" t="s">
        <v>1747</v>
      </c>
      <c r="L874" s="77" t="s">
        <v>67</v>
      </c>
      <c r="M874" s="111">
        <v>149940</v>
      </c>
      <c r="N874" s="111"/>
      <c r="O874" s="111">
        <v>149940</v>
      </c>
      <c r="P874" s="126">
        <v>1</v>
      </c>
      <c r="Q874" s="111">
        <v>149940</v>
      </c>
      <c r="R874" s="77" t="s">
        <v>68</v>
      </c>
      <c r="S874" s="77" t="s">
        <v>4846</v>
      </c>
      <c r="T874" s="77" t="s">
        <v>134</v>
      </c>
      <c r="U874" s="80" t="s">
        <v>4679</v>
      </c>
      <c r="V874" s="77" t="s">
        <v>134</v>
      </c>
      <c r="W874" s="77" t="s">
        <v>134</v>
      </c>
    </row>
    <row r="875" spans="1:23" s="48" customFormat="1" ht="60" x14ac:dyDescent="0.25">
      <c r="A875" s="77">
        <v>13102002</v>
      </c>
      <c r="B875" s="77" t="s">
        <v>14</v>
      </c>
      <c r="C875" s="70">
        <v>591</v>
      </c>
      <c r="D875" s="77" t="s">
        <v>214</v>
      </c>
      <c r="E875" s="77" t="s">
        <v>156</v>
      </c>
      <c r="F875" s="77" t="s">
        <v>1752</v>
      </c>
      <c r="G875" s="77" t="s">
        <v>1834</v>
      </c>
      <c r="H875" s="77" t="s">
        <v>57</v>
      </c>
      <c r="I875" s="78" t="s">
        <v>1835</v>
      </c>
      <c r="J875" s="77" t="s">
        <v>1820</v>
      </c>
      <c r="K875" s="77" t="s">
        <v>1747</v>
      </c>
      <c r="L875" s="77" t="s">
        <v>73</v>
      </c>
      <c r="M875" s="111">
        <v>483031</v>
      </c>
      <c r="N875" s="111">
        <v>0</v>
      </c>
      <c r="O875" s="111">
        <v>483031</v>
      </c>
      <c r="P875" s="126">
        <v>1</v>
      </c>
      <c r="Q875" s="111">
        <v>483031</v>
      </c>
      <c r="R875" s="77" t="s">
        <v>134</v>
      </c>
      <c r="S875" s="77" t="s">
        <v>4846</v>
      </c>
      <c r="T875" s="77" t="s">
        <v>134</v>
      </c>
      <c r="U875" s="80" t="s">
        <v>4679</v>
      </c>
      <c r="V875" s="77" t="s">
        <v>134</v>
      </c>
      <c r="W875" s="77" t="s">
        <v>134</v>
      </c>
    </row>
    <row r="876" spans="1:23" s="48" customFormat="1" ht="60" x14ac:dyDescent="0.25">
      <c r="A876" s="77">
        <v>13102002</v>
      </c>
      <c r="B876" s="77" t="s">
        <v>14</v>
      </c>
      <c r="C876" s="70">
        <v>592</v>
      </c>
      <c r="D876" s="77" t="s">
        <v>214</v>
      </c>
      <c r="E876" s="77" t="s">
        <v>156</v>
      </c>
      <c r="F876" s="77" t="s">
        <v>1752</v>
      </c>
      <c r="G876" s="77" t="s">
        <v>1836</v>
      </c>
      <c r="H876" s="77" t="s">
        <v>57</v>
      </c>
      <c r="I876" s="78" t="s">
        <v>1837</v>
      </c>
      <c r="J876" s="77" t="s">
        <v>391</v>
      </c>
      <c r="K876" s="77" t="s">
        <v>1747</v>
      </c>
      <c r="L876" s="77" t="s">
        <v>73</v>
      </c>
      <c r="M876" s="111">
        <v>4226751</v>
      </c>
      <c r="N876" s="111"/>
      <c r="O876" s="111">
        <v>4226751</v>
      </c>
      <c r="P876" s="126">
        <v>1</v>
      </c>
      <c r="Q876" s="111">
        <v>4226751</v>
      </c>
      <c r="R876" s="77" t="s">
        <v>134</v>
      </c>
      <c r="S876" s="77" t="s">
        <v>4846</v>
      </c>
      <c r="T876" s="77" t="s">
        <v>134</v>
      </c>
      <c r="U876" s="80" t="s">
        <v>4679</v>
      </c>
      <c r="V876" s="77" t="s">
        <v>134</v>
      </c>
      <c r="W876" s="77" t="s">
        <v>134</v>
      </c>
    </row>
    <row r="877" spans="1:23" s="48" customFormat="1" ht="60" x14ac:dyDescent="0.25">
      <c r="A877" s="77">
        <v>13102002</v>
      </c>
      <c r="B877" s="77" t="s">
        <v>14</v>
      </c>
      <c r="C877" s="70">
        <v>593</v>
      </c>
      <c r="D877" s="77" t="s">
        <v>214</v>
      </c>
      <c r="E877" s="77" t="s">
        <v>156</v>
      </c>
      <c r="F877" s="77" t="s">
        <v>1748</v>
      </c>
      <c r="G877" s="77" t="s">
        <v>999</v>
      </c>
      <c r="H877" s="77" t="s">
        <v>58</v>
      </c>
      <c r="I877" s="78" t="s">
        <v>1838</v>
      </c>
      <c r="J877" s="77" t="s">
        <v>391</v>
      </c>
      <c r="K877" s="77" t="s">
        <v>1747</v>
      </c>
      <c r="L877" s="77" t="s">
        <v>67</v>
      </c>
      <c r="M877" s="111">
        <v>4649426</v>
      </c>
      <c r="N877" s="111"/>
      <c r="O877" s="111">
        <v>4649426</v>
      </c>
      <c r="P877" s="126">
        <v>1</v>
      </c>
      <c r="Q877" s="111">
        <v>4649426</v>
      </c>
      <c r="R877" s="77" t="s">
        <v>134</v>
      </c>
      <c r="S877" s="77" t="s">
        <v>4846</v>
      </c>
      <c r="T877" s="77" t="s">
        <v>134</v>
      </c>
      <c r="U877" s="80" t="s">
        <v>4679</v>
      </c>
      <c r="V877" s="77" t="s">
        <v>134</v>
      </c>
      <c r="W877" s="77" t="s">
        <v>134</v>
      </c>
    </row>
    <row r="878" spans="1:23" s="48" customFormat="1" ht="90" x14ac:dyDescent="0.25">
      <c r="A878" s="77">
        <v>13102002</v>
      </c>
      <c r="B878" s="77" t="s">
        <v>14</v>
      </c>
      <c r="C878" s="70">
        <v>594</v>
      </c>
      <c r="D878" s="77" t="s">
        <v>214</v>
      </c>
      <c r="E878" s="77" t="s">
        <v>156</v>
      </c>
      <c r="F878" s="77" t="s">
        <v>1748</v>
      </c>
      <c r="G878" s="77" t="s">
        <v>1839</v>
      </c>
      <c r="H878" s="77" t="s">
        <v>56</v>
      </c>
      <c r="I878" s="78" t="s">
        <v>1840</v>
      </c>
      <c r="J878" s="77" t="s">
        <v>391</v>
      </c>
      <c r="K878" s="77" t="s">
        <v>1747</v>
      </c>
      <c r="L878" s="77" t="s">
        <v>67</v>
      </c>
      <c r="M878" s="111">
        <v>338140</v>
      </c>
      <c r="N878" s="111"/>
      <c r="O878" s="111">
        <v>338140</v>
      </c>
      <c r="P878" s="126">
        <v>1</v>
      </c>
      <c r="Q878" s="111">
        <v>338140</v>
      </c>
      <c r="R878" s="77" t="s">
        <v>134</v>
      </c>
      <c r="S878" s="77" t="s">
        <v>4846</v>
      </c>
      <c r="T878" s="77" t="s">
        <v>134</v>
      </c>
      <c r="U878" s="80" t="s">
        <v>4679</v>
      </c>
      <c r="V878" s="77" t="s">
        <v>134</v>
      </c>
      <c r="W878" s="77" t="s">
        <v>134</v>
      </c>
    </row>
    <row r="879" spans="1:23" s="48" customFormat="1" ht="60" x14ac:dyDescent="0.25">
      <c r="A879" s="77">
        <v>13102002</v>
      </c>
      <c r="B879" s="77" t="s">
        <v>14</v>
      </c>
      <c r="C879" s="70">
        <v>595</v>
      </c>
      <c r="D879" s="77" t="s">
        <v>214</v>
      </c>
      <c r="E879" s="77" t="s">
        <v>156</v>
      </c>
      <c r="F879" s="77" t="s">
        <v>1748</v>
      </c>
      <c r="G879" s="77" t="s">
        <v>1841</v>
      </c>
      <c r="H879" s="77" t="s">
        <v>58</v>
      </c>
      <c r="I879" s="78" t="s">
        <v>1842</v>
      </c>
      <c r="J879" s="77" t="s">
        <v>391</v>
      </c>
      <c r="K879" s="77" t="s">
        <v>1747</v>
      </c>
      <c r="L879" s="77" t="s">
        <v>67</v>
      </c>
      <c r="M879" s="111">
        <v>345825</v>
      </c>
      <c r="N879" s="111"/>
      <c r="O879" s="111">
        <v>345825</v>
      </c>
      <c r="P879" s="126">
        <v>1</v>
      </c>
      <c r="Q879" s="111">
        <v>345825</v>
      </c>
      <c r="R879" s="77" t="s">
        <v>134</v>
      </c>
      <c r="S879" s="77" t="s">
        <v>4846</v>
      </c>
      <c r="T879" s="77" t="s">
        <v>134</v>
      </c>
      <c r="U879" s="80" t="s">
        <v>4679</v>
      </c>
      <c r="V879" s="77" t="s">
        <v>134</v>
      </c>
      <c r="W879" s="77" t="s">
        <v>134</v>
      </c>
    </row>
    <row r="880" spans="1:23" s="48" customFormat="1" ht="75" x14ac:dyDescent="0.25">
      <c r="A880" s="77">
        <v>13102002</v>
      </c>
      <c r="B880" s="77" t="s">
        <v>14</v>
      </c>
      <c r="C880" s="70">
        <v>596</v>
      </c>
      <c r="D880" s="77" t="s">
        <v>214</v>
      </c>
      <c r="E880" s="77" t="s">
        <v>156</v>
      </c>
      <c r="F880" s="77" t="s">
        <v>1779</v>
      </c>
      <c r="G880" s="77" t="s">
        <v>1843</v>
      </c>
      <c r="H880" s="77" t="s">
        <v>58</v>
      </c>
      <c r="I880" s="78" t="s">
        <v>1844</v>
      </c>
      <c r="J880" s="77" t="s">
        <v>391</v>
      </c>
      <c r="K880" s="77" t="s">
        <v>1747</v>
      </c>
      <c r="L880" s="77" t="s">
        <v>67</v>
      </c>
      <c r="M880" s="111">
        <v>2433584</v>
      </c>
      <c r="N880" s="111"/>
      <c r="O880" s="111">
        <v>2433584</v>
      </c>
      <c r="P880" s="126">
        <v>1</v>
      </c>
      <c r="Q880" s="111">
        <v>2433584</v>
      </c>
      <c r="R880" s="77" t="s">
        <v>134</v>
      </c>
      <c r="S880" s="77" t="s">
        <v>4846</v>
      </c>
      <c r="T880" s="77" t="s">
        <v>134</v>
      </c>
      <c r="U880" s="80" t="s">
        <v>4679</v>
      </c>
      <c r="V880" s="77" t="s">
        <v>134</v>
      </c>
      <c r="W880" s="77" t="s">
        <v>134</v>
      </c>
    </row>
    <row r="881" spans="1:23" s="48" customFormat="1" ht="60" x14ac:dyDescent="0.25">
      <c r="A881" s="77">
        <v>13102002</v>
      </c>
      <c r="B881" s="77" t="s">
        <v>14</v>
      </c>
      <c r="C881" s="70">
        <v>597</v>
      </c>
      <c r="D881" s="77" t="s">
        <v>214</v>
      </c>
      <c r="E881" s="77" t="s">
        <v>156</v>
      </c>
      <c r="F881" s="77" t="s">
        <v>1752</v>
      </c>
      <c r="G881" s="77" t="s">
        <v>1845</v>
      </c>
      <c r="H881" s="77" t="s">
        <v>57</v>
      </c>
      <c r="I881" s="78" t="s">
        <v>1846</v>
      </c>
      <c r="J881" s="77" t="s">
        <v>391</v>
      </c>
      <c r="K881" s="77" t="s">
        <v>1747</v>
      </c>
      <c r="L881" s="77" t="s">
        <v>67</v>
      </c>
      <c r="M881" s="111">
        <v>1056688</v>
      </c>
      <c r="N881" s="111"/>
      <c r="O881" s="111">
        <v>1056688</v>
      </c>
      <c r="P881" s="126">
        <v>1</v>
      </c>
      <c r="Q881" s="111">
        <v>1056688</v>
      </c>
      <c r="R881" s="77" t="s">
        <v>134</v>
      </c>
      <c r="S881" s="77" t="s">
        <v>4846</v>
      </c>
      <c r="T881" s="77" t="s">
        <v>134</v>
      </c>
      <c r="U881" s="80" t="s">
        <v>4679</v>
      </c>
      <c r="V881" s="77" t="s">
        <v>134</v>
      </c>
      <c r="W881" s="77" t="s">
        <v>134</v>
      </c>
    </row>
    <row r="882" spans="1:23" s="48" customFormat="1" ht="60" x14ac:dyDescent="0.25">
      <c r="A882" s="77">
        <v>13102002</v>
      </c>
      <c r="B882" s="77" t="s">
        <v>14</v>
      </c>
      <c r="C882" s="70">
        <v>598</v>
      </c>
      <c r="D882" s="77" t="s">
        <v>214</v>
      </c>
      <c r="E882" s="77" t="s">
        <v>156</v>
      </c>
      <c r="F882" s="77" t="s">
        <v>1752</v>
      </c>
      <c r="G882" s="77" t="s">
        <v>1847</v>
      </c>
      <c r="H882" s="77" t="s">
        <v>58</v>
      </c>
      <c r="I882" s="78" t="s">
        <v>1848</v>
      </c>
      <c r="J882" s="77" t="s">
        <v>391</v>
      </c>
      <c r="K882" s="77" t="s">
        <v>1747</v>
      </c>
      <c r="L882" s="77" t="s">
        <v>67</v>
      </c>
      <c r="M882" s="111">
        <v>1200910</v>
      </c>
      <c r="N882" s="111"/>
      <c r="O882" s="111">
        <v>1200910</v>
      </c>
      <c r="P882" s="126">
        <v>1</v>
      </c>
      <c r="Q882" s="111">
        <v>1200910</v>
      </c>
      <c r="R882" s="77" t="s">
        <v>134</v>
      </c>
      <c r="S882" s="77" t="s">
        <v>4846</v>
      </c>
      <c r="T882" s="77" t="s">
        <v>134</v>
      </c>
      <c r="U882" s="80" t="s">
        <v>4679</v>
      </c>
      <c r="V882" s="77" t="s">
        <v>134</v>
      </c>
      <c r="W882" s="77" t="s">
        <v>134</v>
      </c>
    </row>
    <row r="883" spans="1:23" s="48" customFormat="1" ht="60" x14ac:dyDescent="0.25">
      <c r="A883" s="77">
        <v>13102002</v>
      </c>
      <c r="B883" s="77" t="s">
        <v>14</v>
      </c>
      <c r="C883" s="70">
        <v>599</v>
      </c>
      <c r="D883" s="77" t="s">
        <v>214</v>
      </c>
      <c r="E883" s="77" t="s">
        <v>156</v>
      </c>
      <c r="F883" s="77" t="s">
        <v>1752</v>
      </c>
      <c r="G883" s="77" t="s">
        <v>1849</v>
      </c>
      <c r="H883" s="77" t="s">
        <v>58</v>
      </c>
      <c r="I883" s="78" t="s">
        <v>1850</v>
      </c>
      <c r="J883" s="77" t="s">
        <v>391</v>
      </c>
      <c r="K883" s="77" t="s">
        <v>1747</v>
      </c>
      <c r="L883" s="77" t="s">
        <v>67</v>
      </c>
      <c r="M883" s="111">
        <v>64042</v>
      </c>
      <c r="N883" s="111"/>
      <c r="O883" s="111">
        <v>64042</v>
      </c>
      <c r="P883" s="126">
        <v>1</v>
      </c>
      <c r="Q883" s="111">
        <v>64042</v>
      </c>
      <c r="R883" s="77" t="s">
        <v>134</v>
      </c>
      <c r="S883" s="77" t="s">
        <v>4846</v>
      </c>
      <c r="T883" s="77" t="s">
        <v>134</v>
      </c>
      <c r="U883" s="80" t="s">
        <v>4679</v>
      </c>
      <c r="V883" s="77" t="s">
        <v>134</v>
      </c>
      <c r="W883" s="77" t="s">
        <v>134</v>
      </c>
    </row>
    <row r="884" spans="1:23" s="48" customFormat="1" ht="60" x14ac:dyDescent="0.25">
      <c r="A884" s="77">
        <v>13102002</v>
      </c>
      <c r="B884" s="77" t="s">
        <v>14</v>
      </c>
      <c r="C884" s="70">
        <v>600</v>
      </c>
      <c r="D884" s="77" t="s">
        <v>214</v>
      </c>
      <c r="E884" s="77" t="s">
        <v>156</v>
      </c>
      <c r="F884" s="77" t="s">
        <v>1748</v>
      </c>
      <c r="G884" s="77" t="s">
        <v>1851</v>
      </c>
      <c r="H884" s="77" t="s">
        <v>58</v>
      </c>
      <c r="I884" s="78" t="s">
        <v>1852</v>
      </c>
      <c r="J884" s="77" t="s">
        <v>391</v>
      </c>
      <c r="K884" s="77" t="s">
        <v>1747</v>
      </c>
      <c r="L884" s="77" t="s">
        <v>73</v>
      </c>
      <c r="M884" s="111">
        <v>1024667</v>
      </c>
      <c r="N884" s="111"/>
      <c r="O884" s="111">
        <v>1024667</v>
      </c>
      <c r="P884" s="126">
        <v>1</v>
      </c>
      <c r="Q884" s="111">
        <v>1024667</v>
      </c>
      <c r="R884" s="77" t="s">
        <v>134</v>
      </c>
      <c r="S884" s="77" t="s">
        <v>4846</v>
      </c>
      <c r="T884" s="77" t="s">
        <v>134</v>
      </c>
      <c r="U884" s="80" t="s">
        <v>4679</v>
      </c>
      <c r="V884" s="77" t="s">
        <v>134</v>
      </c>
      <c r="W884" s="77" t="s">
        <v>134</v>
      </c>
    </row>
    <row r="885" spans="1:23" s="48" customFormat="1" ht="60" x14ac:dyDescent="0.25">
      <c r="A885" s="77">
        <v>13102002</v>
      </c>
      <c r="B885" s="77" t="s">
        <v>14</v>
      </c>
      <c r="C885" s="70">
        <v>601</v>
      </c>
      <c r="D885" s="77" t="s">
        <v>214</v>
      </c>
      <c r="E885" s="77" t="s">
        <v>156</v>
      </c>
      <c r="F885" s="77" t="s">
        <v>1743</v>
      </c>
      <c r="G885" s="77" t="s">
        <v>4861</v>
      </c>
      <c r="H885" s="77" t="s">
        <v>58</v>
      </c>
      <c r="I885" s="78" t="s">
        <v>1853</v>
      </c>
      <c r="J885" s="77" t="s">
        <v>391</v>
      </c>
      <c r="K885" s="77" t="s">
        <v>1747</v>
      </c>
      <c r="L885" s="77" t="s">
        <v>67</v>
      </c>
      <c r="M885" s="111">
        <v>110408</v>
      </c>
      <c r="N885" s="111"/>
      <c r="O885" s="111">
        <v>110408</v>
      </c>
      <c r="P885" s="126">
        <v>1</v>
      </c>
      <c r="Q885" s="111">
        <v>110408</v>
      </c>
      <c r="R885" s="77" t="s">
        <v>134</v>
      </c>
      <c r="S885" s="77" t="s">
        <v>4846</v>
      </c>
      <c r="T885" s="77" t="s">
        <v>134</v>
      </c>
      <c r="U885" s="80" t="s">
        <v>4679</v>
      </c>
      <c r="V885" s="77" t="s">
        <v>134</v>
      </c>
      <c r="W885" s="77" t="s">
        <v>134</v>
      </c>
    </row>
    <row r="886" spans="1:23" s="48" customFormat="1" ht="60" x14ac:dyDescent="0.25">
      <c r="A886" s="77">
        <v>13102002</v>
      </c>
      <c r="B886" s="77" t="s">
        <v>14</v>
      </c>
      <c r="C886" s="70">
        <v>602</v>
      </c>
      <c r="D886" s="77" t="s">
        <v>214</v>
      </c>
      <c r="E886" s="77" t="s">
        <v>156</v>
      </c>
      <c r="F886" s="77" t="s">
        <v>1748</v>
      </c>
      <c r="G886" s="77" t="s">
        <v>1854</v>
      </c>
      <c r="H886" s="77" t="s">
        <v>58</v>
      </c>
      <c r="I886" s="78" t="s">
        <v>1855</v>
      </c>
      <c r="J886" s="77" t="s">
        <v>391</v>
      </c>
      <c r="K886" s="77" t="s">
        <v>1747</v>
      </c>
      <c r="L886" s="77" t="s">
        <v>73</v>
      </c>
      <c r="M886" s="111">
        <v>1460150</v>
      </c>
      <c r="N886" s="111"/>
      <c r="O886" s="111">
        <v>1460150</v>
      </c>
      <c r="P886" s="126">
        <v>1</v>
      </c>
      <c r="Q886" s="111">
        <v>1460150</v>
      </c>
      <c r="R886" s="77" t="s">
        <v>134</v>
      </c>
      <c r="S886" s="77" t="s">
        <v>4846</v>
      </c>
      <c r="T886" s="77" t="s">
        <v>134</v>
      </c>
      <c r="U886" s="80" t="s">
        <v>4679</v>
      </c>
      <c r="V886" s="77" t="s">
        <v>134</v>
      </c>
      <c r="W886" s="77" t="s">
        <v>134</v>
      </c>
    </row>
    <row r="887" spans="1:23" s="48" customFormat="1" ht="60" x14ac:dyDescent="0.25">
      <c r="A887" s="77">
        <v>13102002</v>
      </c>
      <c r="B887" s="77" t="s">
        <v>14</v>
      </c>
      <c r="C887" s="70">
        <v>603</v>
      </c>
      <c r="D887" s="77" t="s">
        <v>214</v>
      </c>
      <c r="E887" s="77" t="s">
        <v>156</v>
      </c>
      <c r="F887" s="77" t="s">
        <v>1752</v>
      </c>
      <c r="G887" s="77" t="s">
        <v>886</v>
      </c>
      <c r="H887" s="77" t="s">
        <v>58</v>
      </c>
      <c r="I887" s="78" t="s">
        <v>1856</v>
      </c>
      <c r="J887" s="77" t="s">
        <v>391</v>
      </c>
      <c r="K887" s="77" t="s">
        <v>1747</v>
      </c>
      <c r="L887" s="77" t="s">
        <v>73</v>
      </c>
      <c r="M887" s="111">
        <v>664496</v>
      </c>
      <c r="N887" s="111"/>
      <c r="O887" s="111">
        <v>664496</v>
      </c>
      <c r="P887" s="126">
        <v>1</v>
      </c>
      <c r="Q887" s="111">
        <v>664496</v>
      </c>
      <c r="R887" s="77" t="s">
        <v>134</v>
      </c>
      <c r="S887" s="77" t="s">
        <v>4846</v>
      </c>
      <c r="T887" s="77" t="s">
        <v>134</v>
      </c>
      <c r="U887" s="80" t="s">
        <v>4679</v>
      </c>
      <c r="V887" s="77" t="s">
        <v>134</v>
      </c>
      <c r="W887" s="77" t="s">
        <v>134</v>
      </c>
    </row>
    <row r="888" spans="1:23" s="48" customFormat="1" ht="60" x14ac:dyDescent="0.25">
      <c r="A888" s="77">
        <v>13102002</v>
      </c>
      <c r="B888" s="77" t="s">
        <v>14</v>
      </c>
      <c r="C888" s="70">
        <v>604</v>
      </c>
      <c r="D888" s="77" t="s">
        <v>214</v>
      </c>
      <c r="E888" s="77" t="s">
        <v>156</v>
      </c>
      <c r="F888" s="77" t="s">
        <v>1752</v>
      </c>
      <c r="G888" s="77" t="s">
        <v>1857</v>
      </c>
      <c r="H888" s="77" t="s">
        <v>58</v>
      </c>
      <c r="I888" s="78" t="s">
        <v>1858</v>
      </c>
      <c r="J888" s="77" t="s">
        <v>391</v>
      </c>
      <c r="K888" s="77" t="s">
        <v>1747</v>
      </c>
      <c r="L888" s="77" t="s">
        <v>67</v>
      </c>
      <c r="M888" s="111">
        <v>179317</v>
      </c>
      <c r="N888" s="111"/>
      <c r="O888" s="111">
        <v>179317</v>
      </c>
      <c r="P888" s="126">
        <v>1</v>
      </c>
      <c r="Q888" s="111">
        <v>179317</v>
      </c>
      <c r="R888" s="77" t="s">
        <v>134</v>
      </c>
      <c r="S888" s="77" t="s">
        <v>4846</v>
      </c>
      <c r="T888" s="77" t="s">
        <v>134</v>
      </c>
      <c r="U888" s="80" t="s">
        <v>4679</v>
      </c>
      <c r="V888" s="77" t="s">
        <v>134</v>
      </c>
      <c r="W888" s="77" t="s">
        <v>134</v>
      </c>
    </row>
    <row r="889" spans="1:23" s="48" customFormat="1" ht="60" x14ac:dyDescent="0.25">
      <c r="A889" s="77">
        <v>13102002</v>
      </c>
      <c r="B889" s="77" t="s">
        <v>14</v>
      </c>
      <c r="C889" s="70">
        <v>605</v>
      </c>
      <c r="D889" s="77" t="s">
        <v>214</v>
      </c>
      <c r="E889" s="77" t="s">
        <v>156</v>
      </c>
      <c r="F889" s="77" t="s">
        <v>1743</v>
      </c>
      <c r="G889" s="77" t="s">
        <v>1859</v>
      </c>
      <c r="H889" s="77" t="s">
        <v>58</v>
      </c>
      <c r="I889" s="78" t="s">
        <v>1860</v>
      </c>
      <c r="J889" s="77" t="s">
        <v>391</v>
      </c>
      <c r="K889" s="77" t="s">
        <v>1747</v>
      </c>
      <c r="L889" s="77" t="s">
        <v>67</v>
      </c>
      <c r="M889" s="111">
        <v>96063</v>
      </c>
      <c r="N889" s="111"/>
      <c r="O889" s="111">
        <v>96063</v>
      </c>
      <c r="P889" s="126">
        <v>1</v>
      </c>
      <c r="Q889" s="111">
        <v>96063</v>
      </c>
      <c r="R889" s="77" t="s">
        <v>134</v>
      </c>
      <c r="S889" s="77" t="s">
        <v>4846</v>
      </c>
      <c r="T889" s="77" t="s">
        <v>134</v>
      </c>
      <c r="U889" s="80" t="s">
        <v>4679</v>
      </c>
      <c r="V889" s="77" t="s">
        <v>134</v>
      </c>
      <c r="W889" s="77" t="s">
        <v>134</v>
      </c>
    </row>
    <row r="890" spans="1:23" s="48" customFormat="1" ht="60" x14ac:dyDescent="0.25">
      <c r="A890" s="77">
        <v>13102002</v>
      </c>
      <c r="B890" s="77" t="s">
        <v>14</v>
      </c>
      <c r="C890" s="70">
        <v>606</v>
      </c>
      <c r="D890" s="77" t="s">
        <v>214</v>
      </c>
      <c r="E890" s="77" t="s">
        <v>156</v>
      </c>
      <c r="F890" s="77" t="s">
        <v>1743</v>
      </c>
      <c r="G890" s="77" t="s">
        <v>883</v>
      </c>
      <c r="H890" s="77" t="s">
        <v>58</v>
      </c>
      <c r="I890" s="78" t="s">
        <v>1861</v>
      </c>
      <c r="J890" s="77" t="s">
        <v>391</v>
      </c>
      <c r="K890" s="77" t="s">
        <v>1747</v>
      </c>
      <c r="L890" s="77" t="s">
        <v>67</v>
      </c>
      <c r="M890" s="111">
        <v>572276</v>
      </c>
      <c r="N890" s="111"/>
      <c r="O890" s="111">
        <v>572276</v>
      </c>
      <c r="P890" s="126">
        <v>1</v>
      </c>
      <c r="Q890" s="111">
        <v>572276</v>
      </c>
      <c r="R890" s="77" t="s">
        <v>134</v>
      </c>
      <c r="S890" s="77" t="s">
        <v>4853</v>
      </c>
      <c r="T890" s="77" t="s">
        <v>134</v>
      </c>
      <c r="U890" s="80" t="s">
        <v>4679</v>
      </c>
      <c r="V890" s="77" t="s">
        <v>134</v>
      </c>
      <c r="W890" s="77" t="s">
        <v>134</v>
      </c>
    </row>
    <row r="891" spans="1:23" s="48" customFormat="1" ht="60" x14ac:dyDescent="0.25">
      <c r="A891" s="77">
        <v>13102002</v>
      </c>
      <c r="B891" s="77" t="s">
        <v>14</v>
      </c>
      <c r="C891" s="70">
        <v>607</v>
      </c>
      <c r="D891" s="77" t="s">
        <v>214</v>
      </c>
      <c r="E891" s="77" t="s">
        <v>156</v>
      </c>
      <c r="F891" s="77" t="s">
        <v>1743</v>
      </c>
      <c r="G891" s="77" t="s">
        <v>1862</v>
      </c>
      <c r="H891" s="77" t="s">
        <v>58</v>
      </c>
      <c r="I891" s="78" t="s">
        <v>1863</v>
      </c>
      <c r="J891" s="77" t="s">
        <v>391</v>
      </c>
      <c r="K891" s="77" t="s">
        <v>1747</v>
      </c>
      <c r="L891" s="77" t="s">
        <v>67</v>
      </c>
      <c r="M891" s="111">
        <v>57638</v>
      </c>
      <c r="N891" s="111"/>
      <c r="O891" s="111">
        <v>57638</v>
      </c>
      <c r="P891" s="126">
        <v>1</v>
      </c>
      <c r="Q891" s="111">
        <v>57638</v>
      </c>
      <c r="R891" s="77" t="s">
        <v>134</v>
      </c>
      <c r="S891" s="77" t="s">
        <v>4853</v>
      </c>
      <c r="T891" s="77" t="s">
        <v>134</v>
      </c>
      <c r="U891" s="80" t="s">
        <v>4679</v>
      </c>
      <c r="V891" s="77" t="s">
        <v>134</v>
      </c>
      <c r="W891" s="77" t="s">
        <v>134</v>
      </c>
    </row>
    <row r="892" spans="1:23" s="48" customFormat="1" ht="90" x14ac:dyDescent="0.25">
      <c r="A892" s="77">
        <v>13102002</v>
      </c>
      <c r="B892" s="77" t="s">
        <v>14</v>
      </c>
      <c r="C892" s="70">
        <v>608</v>
      </c>
      <c r="D892" s="77" t="s">
        <v>214</v>
      </c>
      <c r="E892" s="77" t="s">
        <v>156</v>
      </c>
      <c r="F892" s="77" t="s">
        <v>1785</v>
      </c>
      <c r="G892" s="77" t="s">
        <v>1864</v>
      </c>
      <c r="H892" s="77" t="s">
        <v>56</v>
      </c>
      <c r="I892" s="78" t="s">
        <v>720</v>
      </c>
      <c r="J892" s="77" t="s">
        <v>895</v>
      </c>
      <c r="K892" s="77" t="s">
        <v>1747</v>
      </c>
      <c r="L892" s="77" t="s">
        <v>67</v>
      </c>
      <c r="M892" s="111">
        <v>68723</v>
      </c>
      <c r="N892" s="111"/>
      <c r="O892" s="111">
        <v>68723</v>
      </c>
      <c r="P892" s="126">
        <v>1</v>
      </c>
      <c r="Q892" s="111">
        <v>68723</v>
      </c>
      <c r="R892" s="77" t="s">
        <v>68</v>
      </c>
      <c r="S892" s="77" t="s">
        <v>4846</v>
      </c>
      <c r="T892" s="77" t="s">
        <v>134</v>
      </c>
      <c r="U892" s="80" t="s">
        <v>4679</v>
      </c>
      <c r="V892" s="77" t="s">
        <v>134</v>
      </c>
      <c r="W892" s="77" t="s">
        <v>134</v>
      </c>
    </row>
    <row r="893" spans="1:23" s="48" customFormat="1" ht="90" x14ac:dyDescent="0.25">
      <c r="A893" s="77">
        <v>13102002</v>
      </c>
      <c r="B893" s="77" t="s">
        <v>14</v>
      </c>
      <c r="C893" s="70">
        <v>609</v>
      </c>
      <c r="D893" s="77" t="s">
        <v>214</v>
      </c>
      <c r="E893" s="77" t="s">
        <v>156</v>
      </c>
      <c r="F893" s="77" t="s">
        <v>1785</v>
      </c>
      <c r="G893" s="77" t="s">
        <v>1865</v>
      </c>
      <c r="H893" s="77" t="s">
        <v>56</v>
      </c>
      <c r="I893" s="78" t="s">
        <v>1866</v>
      </c>
      <c r="J893" s="77" t="s">
        <v>391</v>
      </c>
      <c r="K893" s="77" t="s">
        <v>1747</v>
      </c>
      <c r="L893" s="77" t="s">
        <v>67</v>
      </c>
      <c r="M893" s="111">
        <v>1287238</v>
      </c>
      <c r="N893" s="111"/>
      <c r="O893" s="111">
        <v>1287238</v>
      </c>
      <c r="P893" s="126">
        <v>1</v>
      </c>
      <c r="Q893" s="111">
        <v>1287238</v>
      </c>
      <c r="R893" s="77" t="s">
        <v>68</v>
      </c>
      <c r="S893" s="77" t="s">
        <v>4846</v>
      </c>
      <c r="T893" s="77" t="s">
        <v>134</v>
      </c>
      <c r="U893" s="80" t="s">
        <v>4679</v>
      </c>
      <c r="V893" s="77" t="s">
        <v>134</v>
      </c>
      <c r="W893" s="77" t="s">
        <v>134</v>
      </c>
    </row>
    <row r="894" spans="1:23" s="48" customFormat="1" ht="90" x14ac:dyDescent="0.25">
      <c r="A894" s="77">
        <v>13102002</v>
      </c>
      <c r="B894" s="77" t="s">
        <v>14</v>
      </c>
      <c r="C894" s="70">
        <v>610</v>
      </c>
      <c r="D894" s="77" t="s">
        <v>214</v>
      </c>
      <c r="E894" s="77" t="s">
        <v>156</v>
      </c>
      <c r="F894" s="77" t="s">
        <v>1785</v>
      </c>
      <c r="G894" s="77" t="s">
        <v>1867</v>
      </c>
      <c r="H894" s="77" t="s">
        <v>56</v>
      </c>
      <c r="I894" s="78" t="s">
        <v>1868</v>
      </c>
      <c r="J894" s="77" t="s">
        <v>391</v>
      </c>
      <c r="K894" s="77" t="s">
        <v>1747</v>
      </c>
      <c r="L894" s="77" t="s">
        <v>67</v>
      </c>
      <c r="M894" s="111">
        <v>89915</v>
      </c>
      <c r="N894" s="111"/>
      <c r="O894" s="111">
        <v>89915</v>
      </c>
      <c r="P894" s="126">
        <v>1</v>
      </c>
      <c r="Q894" s="111">
        <v>89915</v>
      </c>
      <c r="R894" s="77" t="s">
        <v>134</v>
      </c>
      <c r="S894" s="77" t="s">
        <v>4846</v>
      </c>
      <c r="T894" s="77" t="s">
        <v>134</v>
      </c>
      <c r="U894" s="80" t="s">
        <v>4679</v>
      </c>
      <c r="V894" s="77" t="s">
        <v>134</v>
      </c>
      <c r="W894" s="77" t="s">
        <v>134</v>
      </c>
    </row>
    <row r="895" spans="1:23" s="48" customFormat="1" ht="60" x14ac:dyDescent="0.25">
      <c r="A895" s="77">
        <v>13102002</v>
      </c>
      <c r="B895" s="77" t="s">
        <v>14</v>
      </c>
      <c r="C895" s="70">
        <v>611</v>
      </c>
      <c r="D895" s="77" t="s">
        <v>214</v>
      </c>
      <c r="E895" s="77" t="s">
        <v>156</v>
      </c>
      <c r="F895" s="77" t="s">
        <v>1748</v>
      </c>
      <c r="G895" s="77" t="s">
        <v>1594</v>
      </c>
      <c r="H895" s="77" t="s">
        <v>59</v>
      </c>
      <c r="I895" s="78" t="s">
        <v>1869</v>
      </c>
      <c r="J895" s="77" t="s">
        <v>391</v>
      </c>
      <c r="K895" s="77" t="s">
        <v>1747</v>
      </c>
      <c r="L895" s="77" t="s">
        <v>73</v>
      </c>
      <c r="M895" s="111">
        <v>56101</v>
      </c>
      <c r="N895" s="111"/>
      <c r="O895" s="111">
        <v>56101</v>
      </c>
      <c r="P895" s="126">
        <v>1</v>
      </c>
      <c r="Q895" s="111">
        <v>56101</v>
      </c>
      <c r="R895" s="77" t="s">
        <v>134</v>
      </c>
      <c r="S895" s="77" t="s">
        <v>4846</v>
      </c>
      <c r="T895" s="77" t="s">
        <v>134</v>
      </c>
      <c r="U895" s="80" t="s">
        <v>4679</v>
      </c>
      <c r="V895" s="77" t="s">
        <v>134</v>
      </c>
      <c r="W895" s="77" t="s">
        <v>134</v>
      </c>
    </row>
    <row r="896" spans="1:23" s="48" customFormat="1" ht="60" x14ac:dyDescent="0.25">
      <c r="A896" s="77">
        <v>13102002</v>
      </c>
      <c r="B896" s="77" t="s">
        <v>14</v>
      </c>
      <c r="C896" s="70">
        <v>612</v>
      </c>
      <c r="D896" s="77" t="s">
        <v>214</v>
      </c>
      <c r="E896" s="77" t="s">
        <v>156</v>
      </c>
      <c r="F896" s="77" t="s">
        <v>1748</v>
      </c>
      <c r="G896" s="77" t="s">
        <v>1870</v>
      </c>
      <c r="H896" s="77" t="s">
        <v>59</v>
      </c>
      <c r="I896" s="78" t="s">
        <v>1871</v>
      </c>
      <c r="J896" s="77" t="s">
        <v>391</v>
      </c>
      <c r="K896" s="77" t="s">
        <v>1747</v>
      </c>
      <c r="L896" s="77" t="s">
        <v>825</v>
      </c>
      <c r="M896" s="111">
        <v>44829</v>
      </c>
      <c r="N896" s="111"/>
      <c r="O896" s="111">
        <v>44829</v>
      </c>
      <c r="P896" s="126">
        <v>1</v>
      </c>
      <c r="Q896" s="111">
        <v>44829</v>
      </c>
      <c r="R896" s="77" t="s">
        <v>134</v>
      </c>
      <c r="S896" s="77" t="s">
        <v>4846</v>
      </c>
      <c r="T896" s="77" t="s">
        <v>134</v>
      </c>
      <c r="U896" s="80" t="s">
        <v>4679</v>
      </c>
      <c r="V896" s="77" t="s">
        <v>134</v>
      </c>
      <c r="W896" s="77" t="s">
        <v>134</v>
      </c>
    </row>
    <row r="897" spans="1:23" s="48" customFormat="1" ht="60" x14ac:dyDescent="0.25">
      <c r="A897" s="77">
        <v>13102002</v>
      </c>
      <c r="B897" s="77" t="s">
        <v>14</v>
      </c>
      <c r="C897" s="70">
        <v>613</v>
      </c>
      <c r="D897" s="77" t="s">
        <v>214</v>
      </c>
      <c r="E897" s="77" t="s">
        <v>156</v>
      </c>
      <c r="F897" s="77" t="s">
        <v>1748</v>
      </c>
      <c r="G897" s="77" t="s">
        <v>4862</v>
      </c>
      <c r="H897" s="77" t="s">
        <v>56</v>
      </c>
      <c r="I897" s="78" t="s">
        <v>1872</v>
      </c>
      <c r="J897" s="77" t="s">
        <v>391</v>
      </c>
      <c r="K897" s="77" t="s">
        <v>1747</v>
      </c>
      <c r="L897" s="77" t="s">
        <v>825</v>
      </c>
      <c r="M897" s="111">
        <v>96063</v>
      </c>
      <c r="N897" s="111"/>
      <c r="O897" s="111">
        <v>96063</v>
      </c>
      <c r="P897" s="126">
        <v>1</v>
      </c>
      <c r="Q897" s="111">
        <v>96063</v>
      </c>
      <c r="R897" s="77" t="s">
        <v>68</v>
      </c>
      <c r="S897" s="77" t="s">
        <v>4846</v>
      </c>
      <c r="T897" s="77" t="s">
        <v>68</v>
      </c>
      <c r="U897" s="80" t="s">
        <v>4750</v>
      </c>
      <c r="V897" s="77" t="s">
        <v>68</v>
      </c>
      <c r="W897" s="77" t="s">
        <v>134</v>
      </c>
    </row>
    <row r="898" spans="1:23" s="48" customFormat="1" ht="90" x14ac:dyDescent="0.25">
      <c r="A898" s="77">
        <v>13102002</v>
      </c>
      <c r="B898" s="77" t="s">
        <v>14</v>
      </c>
      <c r="C898" s="70">
        <v>614</v>
      </c>
      <c r="D898" s="77" t="s">
        <v>214</v>
      </c>
      <c r="E898" s="77" t="s">
        <v>156</v>
      </c>
      <c r="F898" s="77" t="s">
        <v>1785</v>
      </c>
      <c r="G898" s="77" t="s">
        <v>1873</v>
      </c>
      <c r="H898" s="77" t="s">
        <v>59</v>
      </c>
      <c r="I898" s="78" t="s">
        <v>1874</v>
      </c>
      <c r="J898" s="77" t="s">
        <v>391</v>
      </c>
      <c r="K898" s="77" t="s">
        <v>1747</v>
      </c>
      <c r="L898" s="77" t="s">
        <v>73</v>
      </c>
      <c r="M898" s="111">
        <v>3562255</v>
      </c>
      <c r="N898" s="111"/>
      <c r="O898" s="111">
        <v>3562255</v>
      </c>
      <c r="P898" s="126">
        <v>1</v>
      </c>
      <c r="Q898" s="111">
        <v>3562255</v>
      </c>
      <c r="R898" s="77" t="s">
        <v>68</v>
      </c>
      <c r="S898" s="77" t="s">
        <v>4846</v>
      </c>
      <c r="T898" s="77" t="s">
        <v>134</v>
      </c>
      <c r="U898" s="80" t="s">
        <v>4679</v>
      </c>
      <c r="V898" s="77" t="s">
        <v>134</v>
      </c>
      <c r="W898" s="77" t="s">
        <v>134</v>
      </c>
    </row>
    <row r="899" spans="1:23" s="48" customFormat="1" ht="90" x14ac:dyDescent="0.25">
      <c r="A899" s="77">
        <v>13102002</v>
      </c>
      <c r="B899" s="77" t="s">
        <v>14</v>
      </c>
      <c r="C899" s="70">
        <v>615</v>
      </c>
      <c r="D899" s="77" t="s">
        <v>214</v>
      </c>
      <c r="E899" s="77" t="s">
        <v>156</v>
      </c>
      <c r="F899" s="77" t="s">
        <v>1875</v>
      </c>
      <c r="G899" s="77" t="s">
        <v>1876</v>
      </c>
      <c r="H899" s="77" t="s">
        <v>56</v>
      </c>
      <c r="I899" s="78" t="s">
        <v>720</v>
      </c>
      <c r="J899" s="77" t="s">
        <v>720</v>
      </c>
      <c r="K899" s="77" t="s">
        <v>720</v>
      </c>
      <c r="L899" s="77" t="s">
        <v>67</v>
      </c>
      <c r="M899" s="111">
        <v>68345</v>
      </c>
      <c r="N899" s="111"/>
      <c r="O899" s="111">
        <v>68345</v>
      </c>
      <c r="P899" s="126">
        <v>1</v>
      </c>
      <c r="Q899" s="111">
        <v>68345</v>
      </c>
      <c r="R899" s="77" t="s">
        <v>68</v>
      </c>
      <c r="S899" s="77" t="s">
        <v>4678</v>
      </c>
      <c r="T899" s="77" t="s">
        <v>134</v>
      </c>
      <c r="U899" s="80" t="s">
        <v>4679</v>
      </c>
      <c r="V899" s="77" t="s">
        <v>134</v>
      </c>
      <c r="W899" s="77" t="s">
        <v>134</v>
      </c>
    </row>
    <row r="900" spans="1:23" s="48" customFormat="1" ht="60" x14ac:dyDescent="0.25">
      <c r="A900" s="108">
        <v>13102003</v>
      </c>
      <c r="B900" s="77" t="s">
        <v>14</v>
      </c>
      <c r="C900" s="77">
        <v>616</v>
      </c>
      <c r="D900" s="77" t="s">
        <v>214</v>
      </c>
      <c r="E900" s="77" t="s">
        <v>156</v>
      </c>
      <c r="F900" s="77" t="s">
        <v>1224</v>
      </c>
      <c r="G900" s="77" t="s">
        <v>1877</v>
      </c>
      <c r="H900" s="77" t="s">
        <v>58</v>
      </c>
      <c r="I900" s="78" t="s">
        <v>939</v>
      </c>
      <c r="J900" s="77" t="s">
        <v>1878</v>
      </c>
      <c r="K900" s="77" t="s">
        <v>1227</v>
      </c>
      <c r="L900" s="77" t="s">
        <v>4380</v>
      </c>
      <c r="M900" s="111">
        <v>0</v>
      </c>
      <c r="N900" s="111">
        <v>0</v>
      </c>
      <c r="O900" s="111">
        <v>0</v>
      </c>
      <c r="P900" s="126">
        <v>1</v>
      </c>
      <c r="Q900" s="111">
        <v>0</v>
      </c>
      <c r="R900" s="77" t="s">
        <v>134</v>
      </c>
      <c r="S900" s="127" t="s">
        <v>1228</v>
      </c>
      <c r="T900" s="77" t="s">
        <v>68</v>
      </c>
      <c r="U900" s="80" t="s">
        <v>5074</v>
      </c>
      <c r="V900" s="77" t="s">
        <v>134</v>
      </c>
      <c r="W900" s="77" t="s">
        <v>134</v>
      </c>
    </row>
    <row r="901" spans="1:23" s="48" customFormat="1" ht="210" x14ac:dyDescent="0.25">
      <c r="A901" s="77">
        <v>13100700</v>
      </c>
      <c r="B901" s="77" t="s">
        <v>14</v>
      </c>
      <c r="C901" s="70">
        <v>1</v>
      </c>
      <c r="D901" s="77" t="s">
        <v>214</v>
      </c>
      <c r="E901" s="77" t="s">
        <v>126</v>
      </c>
      <c r="F901" s="77" t="s">
        <v>79</v>
      </c>
      <c r="G901" s="77" t="s">
        <v>2064</v>
      </c>
      <c r="H901" s="77" t="s">
        <v>56</v>
      </c>
      <c r="I901" s="78" t="s">
        <v>5256</v>
      </c>
      <c r="J901" s="77" t="s">
        <v>2065</v>
      </c>
      <c r="K901" s="77" t="s">
        <v>377</v>
      </c>
      <c r="L901" s="71" t="s">
        <v>67</v>
      </c>
      <c r="M901" s="74">
        <v>3842501</v>
      </c>
      <c r="N901" s="74">
        <v>0</v>
      </c>
      <c r="O901" s="74">
        <v>3842501</v>
      </c>
      <c r="P901" s="79">
        <v>1</v>
      </c>
      <c r="Q901" s="74">
        <v>3842501</v>
      </c>
      <c r="R901" s="77" t="s">
        <v>68</v>
      </c>
      <c r="S901" s="78" t="s">
        <v>2066</v>
      </c>
      <c r="T901" s="77" t="s">
        <v>68</v>
      </c>
      <c r="U901" s="80" t="s">
        <v>5257</v>
      </c>
      <c r="V901" s="85" t="s">
        <v>134</v>
      </c>
      <c r="W901" s="85" t="s">
        <v>134</v>
      </c>
    </row>
    <row r="902" spans="1:23" s="48" customFormat="1" ht="105" x14ac:dyDescent="0.25">
      <c r="A902" s="77">
        <v>13100700</v>
      </c>
      <c r="B902" s="77" t="s">
        <v>14</v>
      </c>
      <c r="C902" s="70">
        <v>2</v>
      </c>
      <c r="D902" s="77" t="s">
        <v>214</v>
      </c>
      <c r="E902" s="77" t="s">
        <v>126</v>
      </c>
      <c r="F902" s="77" t="s">
        <v>79</v>
      </c>
      <c r="G902" s="77" t="s">
        <v>2067</v>
      </c>
      <c r="H902" s="77" t="s">
        <v>56</v>
      </c>
      <c r="I902" s="78" t="s">
        <v>2068</v>
      </c>
      <c r="J902" s="77" t="s">
        <v>2069</v>
      </c>
      <c r="K902" s="77" t="s">
        <v>377</v>
      </c>
      <c r="L902" s="71" t="s">
        <v>825</v>
      </c>
      <c r="M902" s="74">
        <v>325332</v>
      </c>
      <c r="N902" s="74">
        <v>0</v>
      </c>
      <c r="O902" s="74">
        <v>325332</v>
      </c>
      <c r="P902" s="79">
        <v>1</v>
      </c>
      <c r="Q902" s="74">
        <v>325332</v>
      </c>
      <c r="R902" s="77" t="s">
        <v>68</v>
      </c>
      <c r="S902" s="78" t="s">
        <v>2066</v>
      </c>
      <c r="T902" s="77" t="s">
        <v>134</v>
      </c>
      <c r="U902" s="80"/>
      <c r="V902" s="85" t="s">
        <v>134</v>
      </c>
      <c r="W902" s="85" t="s">
        <v>134</v>
      </c>
    </row>
    <row r="903" spans="1:23" s="48" customFormat="1" ht="105" x14ac:dyDescent="0.25">
      <c r="A903" s="77">
        <v>13100700</v>
      </c>
      <c r="B903" s="77" t="s">
        <v>14</v>
      </c>
      <c r="C903" s="70">
        <v>3</v>
      </c>
      <c r="D903" s="77" t="s">
        <v>214</v>
      </c>
      <c r="E903" s="77" t="s">
        <v>126</v>
      </c>
      <c r="F903" s="77" t="s">
        <v>79</v>
      </c>
      <c r="G903" s="77" t="s">
        <v>2070</v>
      </c>
      <c r="H903" s="77" t="s">
        <v>56</v>
      </c>
      <c r="I903" s="78" t="s">
        <v>5258</v>
      </c>
      <c r="J903" s="77" t="s">
        <v>5259</v>
      </c>
      <c r="K903" s="77" t="s">
        <v>377</v>
      </c>
      <c r="L903" s="71" t="s">
        <v>67</v>
      </c>
      <c r="M903" s="74">
        <v>41234</v>
      </c>
      <c r="N903" s="74">
        <v>0</v>
      </c>
      <c r="O903" s="74">
        <v>41234</v>
      </c>
      <c r="P903" s="79">
        <v>1</v>
      </c>
      <c r="Q903" s="74">
        <v>41234</v>
      </c>
      <c r="R903" s="77" t="s">
        <v>68</v>
      </c>
      <c r="S903" s="78" t="s">
        <v>2071</v>
      </c>
      <c r="T903" s="77" t="s">
        <v>68</v>
      </c>
      <c r="U903" s="80" t="s">
        <v>5260</v>
      </c>
      <c r="V903" s="85" t="s">
        <v>134</v>
      </c>
      <c r="W903" s="85" t="s">
        <v>134</v>
      </c>
    </row>
    <row r="904" spans="1:23" s="48" customFormat="1" ht="150" x14ac:dyDescent="0.25">
      <c r="A904" s="77">
        <v>13100700</v>
      </c>
      <c r="B904" s="77" t="s">
        <v>14</v>
      </c>
      <c r="C904" s="70">
        <v>4</v>
      </c>
      <c r="D904" s="77" t="s">
        <v>214</v>
      </c>
      <c r="E904" s="77" t="s">
        <v>126</v>
      </c>
      <c r="F904" s="77" t="s">
        <v>79</v>
      </c>
      <c r="G904" s="77" t="s">
        <v>2072</v>
      </c>
      <c r="H904" s="77" t="s">
        <v>56</v>
      </c>
      <c r="I904" s="78" t="s">
        <v>2073</v>
      </c>
      <c r="J904" s="77" t="s">
        <v>5261</v>
      </c>
      <c r="K904" s="77" t="s">
        <v>377</v>
      </c>
      <c r="L904" s="71" t="s">
        <v>67</v>
      </c>
      <c r="M904" s="74">
        <v>281783</v>
      </c>
      <c r="N904" s="74">
        <v>0</v>
      </c>
      <c r="O904" s="74">
        <v>281783</v>
      </c>
      <c r="P904" s="79">
        <v>1</v>
      </c>
      <c r="Q904" s="74">
        <v>281783</v>
      </c>
      <c r="R904" s="77" t="s">
        <v>68</v>
      </c>
      <c r="S904" s="78" t="s">
        <v>2074</v>
      </c>
      <c r="T904" s="77" t="s">
        <v>68</v>
      </c>
      <c r="U904" s="80" t="s">
        <v>5262</v>
      </c>
      <c r="V904" s="85" t="s">
        <v>134</v>
      </c>
      <c r="W904" s="85" t="s">
        <v>134</v>
      </c>
    </row>
    <row r="905" spans="1:23" s="48" customFormat="1" ht="330" x14ac:dyDescent="0.25">
      <c r="A905" s="77">
        <v>13100700</v>
      </c>
      <c r="B905" s="77" t="s">
        <v>14</v>
      </c>
      <c r="C905" s="70">
        <v>5</v>
      </c>
      <c r="D905" s="77" t="s">
        <v>214</v>
      </c>
      <c r="E905" s="77" t="s">
        <v>126</v>
      </c>
      <c r="F905" s="77" t="s">
        <v>79</v>
      </c>
      <c r="G905" s="77" t="s">
        <v>2075</v>
      </c>
      <c r="H905" s="77" t="s">
        <v>56</v>
      </c>
      <c r="I905" s="78" t="s">
        <v>2076</v>
      </c>
      <c r="J905" s="77" t="s">
        <v>2077</v>
      </c>
      <c r="K905" s="77" t="s">
        <v>377</v>
      </c>
      <c r="L905" s="71" t="s">
        <v>73</v>
      </c>
      <c r="M905" s="74">
        <v>1121701</v>
      </c>
      <c r="N905" s="74">
        <v>0</v>
      </c>
      <c r="O905" s="74">
        <v>1121701</v>
      </c>
      <c r="P905" s="79">
        <v>1</v>
      </c>
      <c r="Q905" s="74">
        <v>1121701</v>
      </c>
      <c r="R905" s="77" t="s">
        <v>68</v>
      </c>
      <c r="S905" s="78" t="s">
        <v>2074</v>
      </c>
      <c r="T905" s="77" t="s">
        <v>68</v>
      </c>
      <c r="U905" s="80" t="s">
        <v>5263</v>
      </c>
      <c r="V905" s="85" t="s">
        <v>68</v>
      </c>
      <c r="W905" s="85" t="s">
        <v>134</v>
      </c>
    </row>
    <row r="906" spans="1:23" s="48" customFormat="1" ht="105" x14ac:dyDescent="0.25">
      <c r="A906" s="77">
        <v>13100700</v>
      </c>
      <c r="B906" s="77" t="s">
        <v>14</v>
      </c>
      <c r="C906" s="70">
        <v>6</v>
      </c>
      <c r="D906" s="77" t="s">
        <v>214</v>
      </c>
      <c r="E906" s="77" t="s">
        <v>126</v>
      </c>
      <c r="F906" s="77" t="s">
        <v>79</v>
      </c>
      <c r="G906" s="77" t="s">
        <v>2078</v>
      </c>
      <c r="H906" s="77" t="s">
        <v>56</v>
      </c>
      <c r="I906" s="78" t="s">
        <v>2079</v>
      </c>
      <c r="J906" s="77" t="s">
        <v>2080</v>
      </c>
      <c r="K906" s="77" t="s">
        <v>377</v>
      </c>
      <c r="L906" s="71" t="s">
        <v>73</v>
      </c>
      <c r="M906" s="74">
        <v>512333</v>
      </c>
      <c r="N906" s="74">
        <v>0</v>
      </c>
      <c r="O906" s="74">
        <v>512333</v>
      </c>
      <c r="P906" s="79">
        <v>1</v>
      </c>
      <c r="Q906" s="74">
        <v>512333</v>
      </c>
      <c r="R906" s="77" t="s">
        <v>68</v>
      </c>
      <c r="S906" s="78" t="s">
        <v>2074</v>
      </c>
      <c r="T906" s="77" t="s">
        <v>134</v>
      </c>
      <c r="U906" s="80"/>
      <c r="V906" s="85" t="s">
        <v>134</v>
      </c>
      <c r="W906" s="85" t="s">
        <v>134</v>
      </c>
    </row>
    <row r="907" spans="1:23" s="48" customFormat="1" ht="105" x14ac:dyDescent="0.25">
      <c r="A907" s="77">
        <v>13100700</v>
      </c>
      <c r="B907" s="77" t="s">
        <v>14</v>
      </c>
      <c r="C907" s="70">
        <v>7</v>
      </c>
      <c r="D907" s="77" t="s">
        <v>214</v>
      </c>
      <c r="E907" s="77" t="s">
        <v>126</v>
      </c>
      <c r="F907" s="77" t="s">
        <v>79</v>
      </c>
      <c r="G907" s="77" t="s">
        <v>2081</v>
      </c>
      <c r="H907" s="77" t="s">
        <v>56</v>
      </c>
      <c r="I907" s="78" t="s">
        <v>2082</v>
      </c>
      <c r="J907" s="77" t="s">
        <v>2083</v>
      </c>
      <c r="K907" s="77" t="s">
        <v>377</v>
      </c>
      <c r="L907" s="71" t="s">
        <v>67</v>
      </c>
      <c r="M907" s="74">
        <v>20570188</v>
      </c>
      <c r="N907" s="74">
        <v>0</v>
      </c>
      <c r="O907" s="74">
        <v>20570188</v>
      </c>
      <c r="P907" s="79">
        <v>1</v>
      </c>
      <c r="Q907" s="74">
        <v>20570188</v>
      </c>
      <c r="R907" s="77" t="s">
        <v>134</v>
      </c>
      <c r="S907" s="78" t="s">
        <v>2084</v>
      </c>
      <c r="T907" s="77" t="s">
        <v>134</v>
      </c>
      <c r="U907" s="80"/>
      <c r="V907" s="85" t="s">
        <v>134</v>
      </c>
      <c r="W907" s="85" t="s">
        <v>134</v>
      </c>
    </row>
    <row r="908" spans="1:23" s="48" customFormat="1" ht="75" x14ac:dyDescent="0.25">
      <c r="A908" s="77">
        <v>13100700</v>
      </c>
      <c r="B908" s="77" t="s">
        <v>14</v>
      </c>
      <c r="C908" s="70">
        <v>10</v>
      </c>
      <c r="D908" s="77" t="s">
        <v>214</v>
      </c>
      <c r="E908" s="77" t="s">
        <v>126</v>
      </c>
      <c r="F908" s="77" t="s">
        <v>79</v>
      </c>
      <c r="G908" s="77" t="s">
        <v>2085</v>
      </c>
      <c r="H908" s="77" t="s">
        <v>56</v>
      </c>
      <c r="I908" s="78" t="s">
        <v>2086</v>
      </c>
      <c r="J908" s="77" t="s">
        <v>2087</v>
      </c>
      <c r="K908" s="77" t="s">
        <v>377</v>
      </c>
      <c r="L908" s="71" t="s">
        <v>73</v>
      </c>
      <c r="M908" s="74">
        <v>4649426</v>
      </c>
      <c r="N908" s="74">
        <v>0</v>
      </c>
      <c r="O908" s="74">
        <v>4649426</v>
      </c>
      <c r="P908" s="79">
        <v>1</v>
      </c>
      <c r="Q908" s="74">
        <v>4649426</v>
      </c>
      <c r="R908" s="77" t="s">
        <v>134</v>
      </c>
      <c r="S908" s="78" t="s">
        <v>2084</v>
      </c>
      <c r="T908" s="77" t="s">
        <v>134</v>
      </c>
      <c r="U908" s="80"/>
      <c r="V908" s="85" t="s">
        <v>134</v>
      </c>
      <c r="W908" s="85" t="s">
        <v>134</v>
      </c>
    </row>
    <row r="909" spans="1:23" s="48" customFormat="1" ht="120" x14ac:dyDescent="0.25">
      <c r="A909" s="77">
        <v>13100700</v>
      </c>
      <c r="B909" s="77" t="s">
        <v>14</v>
      </c>
      <c r="C909" s="70">
        <v>11</v>
      </c>
      <c r="D909" s="77" t="s">
        <v>214</v>
      </c>
      <c r="E909" s="77" t="s">
        <v>126</v>
      </c>
      <c r="F909" s="77" t="s">
        <v>79</v>
      </c>
      <c r="G909" s="77" t="s">
        <v>2088</v>
      </c>
      <c r="H909" s="77" t="s">
        <v>56</v>
      </c>
      <c r="I909" s="78" t="s">
        <v>2089</v>
      </c>
      <c r="J909" s="77" t="s">
        <v>2090</v>
      </c>
      <c r="K909" s="77" t="s">
        <v>377</v>
      </c>
      <c r="L909" s="71" t="s">
        <v>67</v>
      </c>
      <c r="M909" s="74">
        <v>1921250</v>
      </c>
      <c r="N909" s="74">
        <v>0</v>
      </c>
      <c r="O909" s="74">
        <v>1921250</v>
      </c>
      <c r="P909" s="79">
        <v>1</v>
      </c>
      <c r="Q909" s="74">
        <v>1921250</v>
      </c>
      <c r="R909" s="77" t="s">
        <v>68</v>
      </c>
      <c r="S909" s="78" t="s">
        <v>2084</v>
      </c>
      <c r="T909" s="77" t="s">
        <v>134</v>
      </c>
      <c r="U909" s="80"/>
      <c r="V909" s="85" t="s">
        <v>134</v>
      </c>
      <c r="W909" s="85" t="s">
        <v>134</v>
      </c>
    </row>
    <row r="910" spans="1:23" s="48" customFormat="1" ht="90" x14ac:dyDescent="0.25">
      <c r="A910" s="77">
        <v>13100700</v>
      </c>
      <c r="B910" s="77" t="s">
        <v>14</v>
      </c>
      <c r="C910" s="70">
        <v>12</v>
      </c>
      <c r="D910" s="77" t="s">
        <v>214</v>
      </c>
      <c r="E910" s="77" t="s">
        <v>126</v>
      </c>
      <c r="F910" s="77" t="s">
        <v>79</v>
      </c>
      <c r="G910" s="77" t="s">
        <v>2091</v>
      </c>
      <c r="H910" s="77" t="s">
        <v>56</v>
      </c>
      <c r="I910" s="78" t="s">
        <v>2092</v>
      </c>
      <c r="J910" s="77" t="s">
        <v>2093</v>
      </c>
      <c r="K910" s="77" t="s">
        <v>377</v>
      </c>
      <c r="L910" s="71" t="s">
        <v>67</v>
      </c>
      <c r="M910" s="74">
        <v>13745</v>
      </c>
      <c r="N910" s="74">
        <v>0</v>
      </c>
      <c r="O910" s="74">
        <v>13745</v>
      </c>
      <c r="P910" s="79">
        <v>1</v>
      </c>
      <c r="Q910" s="74">
        <v>13745</v>
      </c>
      <c r="R910" s="77" t="s">
        <v>134</v>
      </c>
      <c r="S910" s="78" t="s">
        <v>2084</v>
      </c>
      <c r="T910" s="77" t="s">
        <v>134</v>
      </c>
      <c r="U910" s="80"/>
      <c r="V910" s="85" t="s">
        <v>134</v>
      </c>
      <c r="W910" s="85" t="s">
        <v>134</v>
      </c>
    </row>
    <row r="911" spans="1:23" s="48" customFormat="1" ht="165" x14ac:dyDescent="0.25">
      <c r="A911" s="77">
        <v>13100700</v>
      </c>
      <c r="B911" s="77" t="s">
        <v>14</v>
      </c>
      <c r="C911" s="70">
        <v>14</v>
      </c>
      <c r="D911" s="77" t="s">
        <v>214</v>
      </c>
      <c r="E911" s="77" t="s">
        <v>126</v>
      </c>
      <c r="F911" s="77" t="s">
        <v>79</v>
      </c>
      <c r="G911" s="77" t="s">
        <v>2094</v>
      </c>
      <c r="H911" s="77" t="s">
        <v>57</v>
      </c>
      <c r="I911" s="78" t="s">
        <v>2095</v>
      </c>
      <c r="J911" s="77" t="s">
        <v>2096</v>
      </c>
      <c r="K911" s="77" t="s">
        <v>377</v>
      </c>
      <c r="L911" s="71" t="s">
        <v>67</v>
      </c>
      <c r="M911" s="74">
        <v>14473420</v>
      </c>
      <c r="N911" s="74">
        <v>0</v>
      </c>
      <c r="O911" s="74">
        <v>14473420</v>
      </c>
      <c r="P911" s="79">
        <v>1</v>
      </c>
      <c r="Q911" s="74">
        <v>14473420</v>
      </c>
      <c r="R911" s="77" t="s">
        <v>68</v>
      </c>
      <c r="S911" s="78" t="s">
        <v>2071</v>
      </c>
      <c r="T911" s="77" t="s">
        <v>134</v>
      </c>
      <c r="U911" s="80"/>
      <c r="V911" s="85" t="s">
        <v>134</v>
      </c>
      <c r="W911" s="85" t="s">
        <v>134</v>
      </c>
    </row>
    <row r="912" spans="1:23" s="48" customFormat="1" ht="90" x14ac:dyDescent="0.25">
      <c r="A912" s="77">
        <v>13100700</v>
      </c>
      <c r="B912" s="77" t="s">
        <v>14</v>
      </c>
      <c r="C912" s="70">
        <v>15</v>
      </c>
      <c r="D912" s="77" t="s">
        <v>214</v>
      </c>
      <c r="E912" s="77" t="s">
        <v>126</v>
      </c>
      <c r="F912" s="77" t="s">
        <v>79</v>
      </c>
      <c r="G912" s="77" t="s">
        <v>2097</v>
      </c>
      <c r="H912" s="77" t="s">
        <v>57</v>
      </c>
      <c r="I912" s="78" t="s">
        <v>2098</v>
      </c>
      <c r="J912" s="77" t="s">
        <v>5264</v>
      </c>
      <c r="K912" s="77" t="s">
        <v>377</v>
      </c>
      <c r="L912" s="71" t="s">
        <v>67</v>
      </c>
      <c r="M912" s="74">
        <v>8197335</v>
      </c>
      <c r="N912" s="74">
        <v>0</v>
      </c>
      <c r="O912" s="74">
        <v>8197335</v>
      </c>
      <c r="P912" s="79">
        <v>1</v>
      </c>
      <c r="Q912" s="74">
        <v>8197335</v>
      </c>
      <c r="R912" s="77" t="s">
        <v>68</v>
      </c>
      <c r="S912" s="78" t="s">
        <v>2071</v>
      </c>
      <c r="T912" s="77" t="s">
        <v>68</v>
      </c>
      <c r="U912" s="80" t="s">
        <v>5262</v>
      </c>
      <c r="V912" s="85" t="s">
        <v>134</v>
      </c>
      <c r="W912" s="85" t="s">
        <v>134</v>
      </c>
    </row>
    <row r="913" spans="1:23" s="48" customFormat="1" ht="195" x14ac:dyDescent="0.25">
      <c r="A913" s="77">
        <v>13100700</v>
      </c>
      <c r="B913" s="77" t="s">
        <v>14</v>
      </c>
      <c r="C913" s="70">
        <v>17</v>
      </c>
      <c r="D913" s="77" t="s">
        <v>214</v>
      </c>
      <c r="E913" s="77" t="s">
        <v>126</v>
      </c>
      <c r="F913" s="77" t="s">
        <v>79</v>
      </c>
      <c r="G913" s="77" t="s">
        <v>2099</v>
      </c>
      <c r="H913" s="77" t="s">
        <v>57</v>
      </c>
      <c r="I913" s="78" t="s">
        <v>2100</v>
      </c>
      <c r="J913" s="77" t="s">
        <v>5265</v>
      </c>
      <c r="K913" s="77" t="s">
        <v>377</v>
      </c>
      <c r="L913" s="71" t="s">
        <v>67</v>
      </c>
      <c r="M913" s="74">
        <v>24028439</v>
      </c>
      <c r="N913" s="74">
        <v>0</v>
      </c>
      <c r="O913" s="74">
        <v>24028439</v>
      </c>
      <c r="P913" s="79">
        <v>1</v>
      </c>
      <c r="Q913" s="74">
        <v>24028439</v>
      </c>
      <c r="R913" s="77" t="s">
        <v>68</v>
      </c>
      <c r="S913" s="78" t="s">
        <v>2071</v>
      </c>
      <c r="T913" s="77" t="s">
        <v>68</v>
      </c>
      <c r="U913" s="80" t="s">
        <v>5262</v>
      </c>
      <c r="V913" s="85" t="s">
        <v>134</v>
      </c>
      <c r="W913" s="85" t="s">
        <v>134</v>
      </c>
    </row>
    <row r="914" spans="1:23" s="48" customFormat="1" ht="120" x14ac:dyDescent="0.25">
      <c r="A914" s="77">
        <v>13100700</v>
      </c>
      <c r="B914" s="77" t="s">
        <v>14</v>
      </c>
      <c r="C914" s="70">
        <v>18</v>
      </c>
      <c r="D914" s="77" t="s">
        <v>214</v>
      </c>
      <c r="E914" s="77" t="s">
        <v>126</v>
      </c>
      <c r="F914" s="77" t="s">
        <v>79</v>
      </c>
      <c r="G914" s="77" t="s">
        <v>2101</v>
      </c>
      <c r="H914" s="77" t="s">
        <v>57</v>
      </c>
      <c r="I914" s="78" t="s">
        <v>2102</v>
      </c>
      <c r="J914" s="77" t="s">
        <v>2103</v>
      </c>
      <c r="K914" s="77" t="s">
        <v>377</v>
      </c>
      <c r="L914" s="71" t="s">
        <v>67</v>
      </c>
      <c r="M914" s="74">
        <v>2484817</v>
      </c>
      <c r="N914" s="74">
        <v>0</v>
      </c>
      <c r="O914" s="74">
        <v>1321828.3899999999</v>
      </c>
      <c r="P914" s="79">
        <v>1</v>
      </c>
      <c r="Q914" s="74">
        <v>1321828.3899999999</v>
      </c>
      <c r="R914" s="77" t="s">
        <v>68</v>
      </c>
      <c r="S914" s="78" t="s">
        <v>2071</v>
      </c>
      <c r="T914" s="77" t="s">
        <v>68</v>
      </c>
      <c r="U914" s="80" t="s">
        <v>5266</v>
      </c>
      <c r="V914" s="85" t="s">
        <v>68</v>
      </c>
      <c r="W914" s="85" t="s">
        <v>134</v>
      </c>
    </row>
    <row r="915" spans="1:23" s="48" customFormat="1" ht="90" x14ac:dyDescent="0.25">
      <c r="A915" s="77">
        <v>13100700</v>
      </c>
      <c r="B915" s="77" t="s">
        <v>14</v>
      </c>
      <c r="C915" s="70">
        <v>19</v>
      </c>
      <c r="D915" s="77" t="s">
        <v>214</v>
      </c>
      <c r="E915" s="77" t="s">
        <v>126</v>
      </c>
      <c r="F915" s="77" t="s">
        <v>79</v>
      </c>
      <c r="G915" s="77" t="s">
        <v>2104</v>
      </c>
      <c r="H915" s="77" t="s">
        <v>57</v>
      </c>
      <c r="I915" s="78" t="s">
        <v>2105</v>
      </c>
      <c r="J915" s="77" t="s">
        <v>2106</v>
      </c>
      <c r="K915" s="77" t="s">
        <v>377</v>
      </c>
      <c r="L915" s="71" t="s">
        <v>825</v>
      </c>
      <c r="M915" s="74">
        <v>75595</v>
      </c>
      <c r="N915" s="74">
        <v>0</v>
      </c>
      <c r="O915" s="74">
        <v>75595</v>
      </c>
      <c r="P915" s="79">
        <v>1</v>
      </c>
      <c r="Q915" s="74">
        <v>75595</v>
      </c>
      <c r="R915" s="77" t="s">
        <v>134</v>
      </c>
      <c r="S915" s="78" t="s">
        <v>2071</v>
      </c>
      <c r="T915" s="77" t="s">
        <v>134</v>
      </c>
      <c r="U915" s="80"/>
      <c r="V915" s="85" t="s">
        <v>134</v>
      </c>
      <c r="W915" s="85" t="s">
        <v>134</v>
      </c>
    </row>
    <row r="916" spans="1:23" s="48" customFormat="1" ht="345" x14ac:dyDescent="0.25">
      <c r="A916" s="77">
        <v>13100700</v>
      </c>
      <c r="B916" s="77" t="s">
        <v>14</v>
      </c>
      <c r="C916" s="70">
        <v>21</v>
      </c>
      <c r="D916" s="77" t="s">
        <v>214</v>
      </c>
      <c r="E916" s="77" t="s">
        <v>126</v>
      </c>
      <c r="F916" s="77" t="s">
        <v>79</v>
      </c>
      <c r="G916" s="77" t="s">
        <v>2107</v>
      </c>
      <c r="H916" s="77" t="s">
        <v>57</v>
      </c>
      <c r="I916" s="78" t="s">
        <v>2108</v>
      </c>
      <c r="J916" s="77" t="s">
        <v>5267</v>
      </c>
      <c r="K916" s="77" t="s">
        <v>377</v>
      </c>
      <c r="L916" s="71" t="s">
        <v>67</v>
      </c>
      <c r="M916" s="74">
        <v>26129006</v>
      </c>
      <c r="N916" s="74">
        <v>0</v>
      </c>
      <c r="O916" s="74">
        <v>26129006</v>
      </c>
      <c r="P916" s="79">
        <v>1</v>
      </c>
      <c r="Q916" s="74">
        <v>26129006</v>
      </c>
      <c r="R916" s="77" t="s">
        <v>68</v>
      </c>
      <c r="S916" s="78" t="s">
        <v>2071</v>
      </c>
      <c r="T916" s="77" t="s">
        <v>68</v>
      </c>
      <c r="U916" s="80" t="s">
        <v>5262</v>
      </c>
      <c r="V916" s="85" t="s">
        <v>134</v>
      </c>
      <c r="W916" s="85" t="s">
        <v>134</v>
      </c>
    </row>
    <row r="917" spans="1:23" s="48" customFormat="1" ht="180" x14ac:dyDescent="0.25">
      <c r="A917" s="77">
        <v>13100700</v>
      </c>
      <c r="B917" s="77" t="s">
        <v>14</v>
      </c>
      <c r="C917" s="70">
        <v>22</v>
      </c>
      <c r="D917" s="77" t="s">
        <v>214</v>
      </c>
      <c r="E917" s="77" t="s">
        <v>126</v>
      </c>
      <c r="F917" s="77" t="s">
        <v>79</v>
      </c>
      <c r="G917" s="77" t="s">
        <v>2109</v>
      </c>
      <c r="H917" s="77" t="s">
        <v>57</v>
      </c>
      <c r="I917" s="78" t="s">
        <v>2110</v>
      </c>
      <c r="J917" s="77" t="s">
        <v>5268</v>
      </c>
      <c r="K917" s="77" t="s">
        <v>377</v>
      </c>
      <c r="L917" s="71" t="s">
        <v>67</v>
      </c>
      <c r="M917" s="74">
        <v>14089170</v>
      </c>
      <c r="N917" s="74">
        <v>0</v>
      </c>
      <c r="O917" s="74">
        <v>14089170</v>
      </c>
      <c r="P917" s="79">
        <v>1</v>
      </c>
      <c r="Q917" s="74">
        <v>14089170</v>
      </c>
      <c r="R917" s="77" t="s">
        <v>68</v>
      </c>
      <c r="S917" s="78" t="s">
        <v>2071</v>
      </c>
      <c r="T917" s="77" t="s">
        <v>68</v>
      </c>
      <c r="U917" s="80" t="s">
        <v>5262</v>
      </c>
      <c r="V917" s="85" t="s">
        <v>134</v>
      </c>
      <c r="W917" s="85" t="s">
        <v>134</v>
      </c>
    </row>
    <row r="918" spans="1:23" s="48" customFormat="1" ht="210" x14ac:dyDescent="0.25">
      <c r="A918" s="77">
        <v>13100700</v>
      </c>
      <c r="B918" s="77" t="s">
        <v>14</v>
      </c>
      <c r="C918" s="70">
        <v>23</v>
      </c>
      <c r="D918" s="77" t="s">
        <v>214</v>
      </c>
      <c r="E918" s="77" t="s">
        <v>126</v>
      </c>
      <c r="F918" s="77" t="s">
        <v>79</v>
      </c>
      <c r="G918" s="77" t="s">
        <v>2111</v>
      </c>
      <c r="H918" s="77" t="s">
        <v>57</v>
      </c>
      <c r="I918" s="78" t="s">
        <v>2112</v>
      </c>
      <c r="J918" s="77" t="s">
        <v>5269</v>
      </c>
      <c r="K918" s="77" t="s">
        <v>377</v>
      </c>
      <c r="L918" s="71" t="s">
        <v>67</v>
      </c>
      <c r="M918" s="74">
        <v>6647527</v>
      </c>
      <c r="N918" s="74">
        <v>0</v>
      </c>
      <c r="O918" s="74">
        <v>6647527</v>
      </c>
      <c r="P918" s="79">
        <v>1</v>
      </c>
      <c r="Q918" s="74">
        <v>6647527</v>
      </c>
      <c r="R918" s="77" t="s">
        <v>68</v>
      </c>
      <c r="S918" s="78" t="s">
        <v>2066</v>
      </c>
      <c r="T918" s="77" t="s">
        <v>68</v>
      </c>
      <c r="U918" s="80" t="s">
        <v>5262</v>
      </c>
      <c r="V918" s="85" t="s">
        <v>134</v>
      </c>
      <c r="W918" s="85" t="s">
        <v>134</v>
      </c>
    </row>
    <row r="919" spans="1:23" s="48" customFormat="1" ht="75" x14ac:dyDescent="0.25">
      <c r="A919" s="77">
        <v>13100700</v>
      </c>
      <c r="B919" s="77" t="s">
        <v>14</v>
      </c>
      <c r="C919" s="70">
        <v>24</v>
      </c>
      <c r="D919" s="77" t="s">
        <v>214</v>
      </c>
      <c r="E919" s="77" t="s">
        <v>126</v>
      </c>
      <c r="F919" s="77" t="s">
        <v>79</v>
      </c>
      <c r="G919" s="77" t="s">
        <v>2113</v>
      </c>
      <c r="H919" s="77" t="s">
        <v>57</v>
      </c>
      <c r="I919" s="78" t="s">
        <v>2114</v>
      </c>
      <c r="J919" s="77" t="s">
        <v>2115</v>
      </c>
      <c r="K919" s="77" t="s">
        <v>377</v>
      </c>
      <c r="L919" s="71" t="s">
        <v>825</v>
      </c>
      <c r="M919" s="74">
        <v>9621</v>
      </c>
      <c r="N919" s="74">
        <v>0</v>
      </c>
      <c r="O919" s="74">
        <v>6381.64</v>
      </c>
      <c r="P919" s="79">
        <v>1</v>
      </c>
      <c r="Q919" s="74">
        <v>6381.64</v>
      </c>
      <c r="R919" s="77" t="s">
        <v>68</v>
      </c>
      <c r="S919" s="78" t="s">
        <v>2084</v>
      </c>
      <c r="T919" s="77" t="s">
        <v>68</v>
      </c>
      <c r="U919" s="80" t="s">
        <v>5270</v>
      </c>
      <c r="V919" s="85" t="s">
        <v>68</v>
      </c>
      <c r="W919" s="85" t="s">
        <v>134</v>
      </c>
    </row>
    <row r="920" spans="1:23" s="48" customFormat="1" ht="75" x14ac:dyDescent="0.25">
      <c r="A920" s="77">
        <v>13100700</v>
      </c>
      <c r="B920" s="77" t="s">
        <v>14</v>
      </c>
      <c r="C920" s="70">
        <v>25</v>
      </c>
      <c r="D920" s="77" t="s">
        <v>214</v>
      </c>
      <c r="E920" s="77" t="s">
        <v>126</v>
      </c>
      <c r="F920" s="77" t="s">
        <v>79</v>
      </c>
      <c r="G920" s="77" t="s">
        <v>2116</v>
      </c>
      <c r="H920" s="77" t="s">
        <v>57</v>
      </c>
      <c r="I920" s="78" t="s">
        <v>2117</v>
      </c>
      <c r="J920" s="77" t="s">
        <v>2115</v>
      </c>
      <c r="K920" s="77" t="s">
        <v>377</v>
      </c>
      <c r="L920" s="71" t="s">
        <v>825</v>
      </c>
      <c r="M920" s="74">
        <v>20617</v>
      </c>
      <c r="N920" s="74">
        <v>0</v>
      </c>
      <c r="O920" s="74">
        <v>7347.78</v>
      </c>
      <c r="P920" s="79">
        <v>1</v>
      </c>
      <c r="Q920" s="74">
        <v>7347.78</v>
      </c>
      <c r="R920" s="77" t="s">
        <v>68</v>
      </c>
      <c r="S920" s="78" t="s">
        <v>2084</v>
      </c>
      <c r="T920" s="77" t="s">
        <v>68</v>
      </c>
      <c r="U920" s="80" t="s">
        <v>5266</v>
      </c>
      <c r="V920" s="85" t="s">
        <v>68</v>
      </c>
      <c r="W920" s="85" t="s">
        <v>134</v>
      </c>
    </row>
    <row r="921" spans="1:23" s="48" customFormat="1" ht="285" x14ac:dyDescent="0.25">
      <c r="A921" s="77">
        <v>13100700</v>
      </c>
      <c r="B921" s="77" t="s">
        <v>14</v>
      </c>
      <c r="C921" s="70">
        <v>26</v>
      </c>
      <c r="D921" s="77" t="s">
        <v>214</v>
      </c>
      <c r="E921" s="77" t="s">
        <v>126</v>
      </c>
      <c r="F921" s="77" t="s">
        <v>79</v>
      </c>
      <c r="G921" s="77" t="s">
        <v>2118</v>
      </c>
      <c r="H921" s="77" t="s">
        <v>57</v>
      </c>
      <c r="I921" s="78" t="s">
        <v>5271</v>
      </c>
      <c r="J921" s="77" t="s">
        <v>2119</v>
      </c>
      <c r="K921" s="77" t="s">
        <v>377</v>
      </c>
      <c r="L921" s="71" t="s">
        <v>67</v>
      </c>
      <c r="M921" s="74">
        <v>1844400</v>
      </c>
      <c r="N921" s="74">
        <v>0</v>
      </c>
      <c r="O921" s="74">
        <v>1844400</v>
      </c>
      <c r="P921" s="79">
        <v>1</v>
      </c>
      <c r="Q921" s="74">
        <v>1844400</v>
      </c>
      <c r="R921" s="77" t="s">
        <v>68</v>
      </c>
      <c r="S921" s="78" t="s">
        <v>2084</v>
      </c>
      <c r="T921" s="77" t="s">
        <v>68</v>
      </c>
      <c r="U921" s="80" t="s">
        <v>5257</v>
      </c>
      <c r="V921" s="85" t="s">
        <v>134</v>
      </c>
      <c r="W921" s="85" t="s">
        <v>134</v>
      </c>
    </row>
    <row r="922" spans="1:23" s="48" customFormat="1" ht="90" x14ac:dyDescent="0.25">
      <c r="A922" s="77">
        <v>13100700</v>
      </c>
      <c r="B922" s="77" t="s">
        <v>14</v>
      </c>
      <c r="C922" s="70">
        <v>28</v>
      </c>
      <c r="D922" s="77" t="s">
        <v>214</v>
      </c>
      <c r="E922" s="77" t="s">
        <v>126</v>
      </c>
      <c r="F922" s="77" t="s">
        <v>79</v>
      </c>
      <c r="G922" s="77" t="s">
        <v>2120</v>
      </c>
      <c r="H922" s="77" t="s">
        <v>57</v>
      </c>
      <c r="I922" s="78" t="s">
        <v>2121</v>
      </c>
      <c r="J922" s="77" t="s">
        <v>5272</v>
      </c>
      <c r="K922" s="77" t="s">
        <v>2122</v>
      </c>
      <c r="L922" s="71" t="s">
        <v>67</v>
      </c>
      <c r="M922" s="74">
        <v>9119535</v>
      </c>
      <c r="N922" s="74">
        <v>0</v>
      </c>
      <c r="O922" s="74">
        <v>9119535</v>
      </c>
      <c r="P922" s="79">
        <v>1</v>
      </c>
      <c r="Q922" s="74">
        <v>9119535</v>
      </c>
      <c r="R922" s="77" t="s">
        <v>134</v>
      </c>
      <c r="S922" s="78" t="s">
        <v>2123</v>
      </c>
      <c r="T922" s="77" t="s">
        <v>68</v>
      </c>
      <c r="U922" s="80" t="s">
        <v>5273</v>
      </c>
      <c r="V922" s="85" t="s">
        <v>134</v>
      </c>
      <c r="W922" s="85" t="s">
        <v>134</v>
      </c>
    </row>
    <row r="923" spans="1:23" s="48" customFormat="1" ht="195" x14ac:dyDescent="0.25">
      <c r="A923" s="77">
        <v>13100700</v>
      </c>
      <c r="B923" s="77" t="s">
        <v>14</v>
      </c>
      <c r="C923" s="70">
        <v>29</v>
      </c>
      <c r="D923" s="77" t="s">
        <v>214</v>
      </c>
      <c r="E923" s="77" t="s">
        <v>126</v>
      </c>
      <c r="F923" s="77" t="s">
        <v>79</v>
      </c>
      <c r="G923" s="77" t="s">
        <v>2124</v>
      </c>
      <c r="H923" s="77" t="s">
        <v>57</v>
      </c>
      <c r="I923" s="78" t="s">
        <v>2125</v>
      </c>
      <c r="J923" s="77" t="s">
        <v>5274</v>
      </c>
      <c r="K923" s="77" t="s">
        <v>2122</v>
      </c>
      <c r="L923" s="71" t="s">
        <v>67</v>
      </c>
      <c r="M923" s="74">
        <v>8645627</v>
      </c>
      <c r="N923" s="74">
        <v>0</v>
      </c>
      <c r="O923" s="74">
        <v>8645627</v>
      </c>
      <c r="P923" s="79">
        <v>1</v>
      </c>
      <c r="Q923" s="74">
        <v>8645627</v>
      </c>
      <c r="R923" s="77" t="s">
        <v>134</v>
      </c>
      <c r="S923" s="78" t="s">
        <v>2123</v>
      </c>
      <c r="T923" s="77" t="s">
        <v>68</v>
      </c>
      <c r="U923" s="80" t="s">
        <v>5273</v>
      </c>
      <c r="V923" s="85" t="s">
        <v>134</v>
      </c>
      <c r="W923" s="85" t="s">
        <v>134</v>
      </c>
    </row>
    <row r="924" spans="1:23" s="48" customFormat="1" ht="90" x14ac:dyDescent="0.25">
      <c r="A924" s="77">
        <v>13100700</v>
      </c>
      <c r="B924" s="77" t="s">
        <v>14</v>
      </c>
      <c r="C924" s="70">
        <v>30</v>
      </c>
      <c r="D924" s="77" t="s">
        <v>214</v>
      </c>
      <c r="E924" s="77" t="s">
        <v>126</v>
      </c>
      <c r="F924" s="77" t="s">
        <v>79</v>
      </c>
      <c r="G924" s="77" t="s">
        <v>2126</v>
      </c>
      <c r="H924" s="77" t="s">
        <v>57</v>
      </c>
      <c r="I924" s="78" t="s">
        <v>2127</v>
      </c>
      <c r="J924" s="77" t="s">
        <v>5275</v>
      </c>
      <c r="K924" s="77" t="s">
        <v>377</v>
      </c>
      <c r="L924" s="71" t="s">
        <v>67</v>
      </c>
      <c r="M924" s="74">
        <v>15370004</v>
      </c>
      <c r="N924" s="74">
        <v>0</v>
      </c>
      <c r="O924" s="74">
        <v>15370004</v>
      </c>
      <c r="P924" s="79">
        <v>1</v>
      </c>
      <c r="Q924" s="74">
        <v>15370004</v>
      </c>
      <c r="R924" s="77" t="s">
        <v>134</v>
      </c>
      <c r="S924" s="78" t="s">
        <v>2123</v>
      </c>
      <c r="T924" s="77" t="s">
        <v>68</v>
      </c>
      <c r="U924" s="80" t="s">
        <v>5273</v>
      </c>
      <c r="V924" s="85" t="s">
        <v>134</v>
      </c>
      <c r="W924" s="85" t="s">
        <v>134</v>
      </c>
    </row>
    <row r="925" spans="1:23" s="48" customFormat="1" ht="75" x14ac:dyDescent="0.25">
      <c r="A925" s="77">
        <v>13100700</v>
      </c>
      <c r="B925" s="77" t="s">
        <v>14</v>
      </c>
      <c r="C925" s="70">
        <v>31</v>
      </c>
      <c r="D925" s="77" t="s">
        <v>214</v>
      </c>
      <c r="E925" s="77" t="s">
        <v>126</v>
      </c>
      <c r="F925" s="77" t="s">
        <v>79</v>
      </c>
      <c r="G925" s="77" t="s">
        <v>2128</v>
      </c>
      <c r="H925" s="77" t="s">
        <v>57</v>
      </c>
      <c r="I925" s="78" t="s">
        <v>2129</v>
      </c>
      <c r="J925" s="77" t="s">
        <v>5276</v>
      </c>
      <c r="K925" s="77" t="s">
        <v>377</v>
      </c>
      <c r="L925" s="71" t="s">
        <v>825</v>
      </c>
      <c r="M925" s="74">
        <v>1690700</v>
      </c>
      <c r="N925" s="74">
        <v>0</v>
      </c>
      <c r="O925" s="74">
        <v>1690700</v>
      </c>
      <c r="P925" s="79">
        <v>1</v>
      </c>
      <c r="Q925" s="74">
        <v>1690700</v>
      </c>
      <c r="R925" s="77" t="s">
        <v>68</v>
      </c>
      <c r="S925" s="78" t="s">
        <v>2123</v>
      </c>
      <c r="T925" s="77" t="s">
        <v>68</v>
      </c>
      <c r="U925" s="80" t="s">
        <v>5262</v>
      </c>
      <c r="V925" s="85" t="s">
        <v>134</v>
      </c>
      <c r="W925" s="85" t="s">
        <v>134</v>
      </c>
    </row>
    <row r="926" spans="1:23" s="48" customFormat="1" ht="75" x14ac:dyDescent="0.25">
      <c r="A926" s="77">
        <v>13100700</v>
      </c>
      <c r="B926" s="77" t="s">
        <v>14</v>
      </c>
      <c r="C926" s="70">
        <v>36</v>
      </c>
      <c r="D926" s="77" t="s">
        <v>214</v>
      </c>
      <c r="E926" s="77" t="s">
        <v>126</v>
      </c>
      <c r="F926" s="77" t="s">
        <v>79</v>
      </c>
      <c r="G926" s="77" t="s">
        <v>2130</v>
      </c>
      <c r="H926" s="77" t="s">
        <v>56</v>
      </c>
      <c r="I926" s="78" t="s">
        <v>2131</v>
      </c>
      <c r="J926" s="77" t="s">
        <v>391</v>
      </c>
      <c r="K926" s="77" t="s">
        <v>377</v>
      </c>
      <c r="L926" s="71" t="s">
        <v>67</v>
      </c>
      <c r="M926" s="74">
        <v>973434</v>
      </c>
      <c r="N926" s="74">
        <v>0</v>
      </c>
      <c r="O926" s="74">
        <v>973434</v>
      </c>
      <c r="P926" s="79">
        <v>1</v>
      </c>
      <c r="Q926" s="74">
        <v>973434</v>
      </c>
      <c r="R926" s="77" t="s">
        <v>134</v>
      </c>
      <c r="S926" s="78" t="s">
        <v>2084</v>
      </c>
      <c r="T926" s="77" t="s">
        <v>134</v>
      </c>
      <c r="U926" s="80"/>
      <c r="V926" s="85" t="s">
        <v>134</v>
      </c>
      <c r="W926" s="85" t="s">
        <v>134</v>
      </c>
    </row>
    <row r="927" spans="1:23" s="48" customFormat="1" ht="75" x14ac:dyDescent="0.25">
      <c r="A927" s="77">
        <v>13100700</v>
      </c>
      <c r="B927" s="77" t="s">
        <v>14</v>
      </c>
      <c r="C927" s="70">
        <v>37</v>
      </c>
      <c r="D927" s="77" t="s">
        <v>214</v>
      </c>
      <c r="E927" s="77" t="s">
        <v>126</v>
      </c>
      <c r="F927" s="77" t="s">
        <v>79</v>
      </c>
      <c r="G927" s="77" t="s">
        <v>2132</v>
      </c>
      <c r="H927" s="77" t="s">
        <v>56</v>
      </c>
      <c r="I927" s="78" t="s">
        <v>2133</v>
      </c>
      <c r="J927" s="77" t="s">
        <v>2134</v>
      </c>
      <c r="K927" s="77" t="s">
        <v>377</v>
      </c>
      <c r="L927" s="71" t="s">
        <v>825</v>
      </c>
      <c r="M927" s="74">
        <v>64042</v>
      </c>
      <c r="N927" s="74">
        <v>0</v>
      </c>
      <c r="O927" s="74">
        <v>64042</v>
      </c>
      <c r="P927" s="79">
        <v>1</v>
      </c>
      <c r="Q927" s="74">
        <v>64042</v>
      </c>
      <c r="R927" s="77" t="s">
        <v>134</v>
      </c>
      <c r="S927" s="78" t="s">
        <v>2084</v>
      </c>
      <c r="T927" s="77" t="s">
        <v>134</v>
      </c>
      <c r="U927" s="80"/>
      <c r="V927" s="85" t="s">
        <v>134</v>
      </c>
      <c r="W927" s="85" t="s">
        <v>134</v>
      </c>
    </row>
    <row r="928" spans="1:23" s="48" customFormat="1" ht="75" x14ac:dyDescent="0.25">
      <c r="A928" s="77">
        <v>13100700</v>
      </c>
      <c r="B928" s="77" t="s">
        <v>14</v>
      </c>
      <c r="C928" s="70">
        <v>40</v>
      </c>
      <c r="D928" s="77" t="s">
        <v>214</v>
      </c>
      <c r="E928" s="77" t="s">
        <v>126</v>
      </c>
      <c r="F928" s="77" t="s">
        <v>79</v>
      </c>
      <c r="G928" s="77" t="s">
        <v>2135</v>
      </c>
      <c r="H928" s="77" t="s">
        <v>56</v>
      </c>
      <c r="I928" s="78" t="s">
        <v>5277</v>
      </c>
      <c r="J928" s="77" t="s">
        <v>2136</v>
      </c>
      <c r="K928" s="77" t="s">
        <v>377</v>
      </c>
      <c r="L928" s="71" t="s">
        <v>67</v>
      </c>
      <c r="M928" s="74">
        <v>427697</v>
      </c>
      <c r="N928" s="74">
        <v>0</v>
      </c>
      <c r="O928" s="74">
        <v>427697</v>
      </c>
      <c r="P928" s="79">
        <v>1</v>
      </c>
      <c r="Q928" s="74">
        <v>427697</v>
      </c>
      <c r="R928" s="77" t="s">
        <v>68</v>
      </c>
      <c r="S928" s="78" t="s">
        <v>2074</v>
      </c>
      <c r="T928" s="77" t="s">
        <v>68</v>
      </c>
      <c r="U928" s="80" t="s">
        <v>5278</v>
      </c>
      <c r="V928" s="85" t="s">
        <v>134</v>
      </c>
      <c r="W928" s="85" t="s">
        <v>134</v>
      </c>
    </row>
    <row r="929" spans="1:23" s="48" customFormat="1" ht="75" x14ac:dyDescent="0.25">
      <c r="A929" s="77">
        <v>13100700</v>
      </c>
      <c r="B929" s="77" t="s">
        <v>14</v>
      </c>
      <c r="C929" s="70">
        <v>41</v>
      </c>
      <c r="D929" s="77" t="s">
        <v>214</v>
      </c>
      <c r="E929" s="77" t="s">
        <v>126</v>
      </c>
      <c r="F929" s="77" t="s">
        <v>79</v>
      </c>
      <c r="G929" s="77" t="s">
        <v>2137</v>
      </c>
      <c r="H929" s="77" t="s">
        <v>56</v>
      </c>
      <c r="I929" s="78" t="s">
        <v>2138</v>
      </c>
      <c r="J929" s="77" t="s">
        <v>391</v>
      </c>
      <c r="K929" s="77" t="s">
        <v>377</v>
      </c>
      <c r="L929" s="71" t="s">
        <v>825</v>
      </c>
      <c r="M929" s="74">
        <v>106260</v>
      </c>
      <c r="N929" s="74">
        <v>0</v>
      </c>
      <c r="O929" s="74">
        <v>106260</v>
      </c>
      <c r="P929" s="79">
        <v>1</v>
      </c>
      <c r="Q929" s="74">
        <v>106260</v>
      </c>
      <c r="R929" s="77" t="s">
        <v>68</v>
      </c>
      <c r="S929" s="78" t="s">
        <v>2074</v>
      </c>
      <c r="T929" s="77" t="s">
        <v>68</v>
      </c>
      <c r="U929" s="80" t="s">
        <v>4391</v>
      </c>
      <c r="V929" s="85" t="s">
        <v>134</v>
      </c>
      <c r="W929" s="85" t="s">
        <v>134</v>
      </c>
    </row>
    <row r="930" spans="1:23" s="48" customFormat="1" ht="75" x14ac:dyDescent="0.25">
      <c r="A930" s="77">
        <v>13100700</v>
      </c>
      <c r="B930" s="77" t="s">
        <v>14</v>
      </c>
      <c r="C930" s="70">
        <v>45</v>
      </c>
      <c r="D930" s="77" t="s">
        <v>214</v>
      </c>
      <c r="E930" s="77" t="s">
        <v>126</v>
      </c>
      <c r="F930" s="77" t="s">
        <v>79</v>
      </c>
      <c r="G930" s="77" t="s">
        <v>2139</v>
      </c>
      <c r="H930" s="77" t="s">
        <v>57</v>
      </c>
      <c r="I930" s="78" t="s">
        <v>2133</v>
      </c>
      <c r="J930" s="77" t="s">
        <v>2134</v>
      </c>
      <c r="K930" s="77" t="s">
        <v>377</v>
      </c>
      <c r="L930" s="71" t="s">
        <v>825</v>
      </c>
      <c r="M930" s="74">
        <v>174193</v>
      </c>
      <c r="N930" s="74">
        <v>0</v>
      </c>
      <c r="O930" s="74">
        <v>174193</v>
      </c>
      <c r="P930" s="79">
        <v>1</v>
      </c>
      <c r="Q930" s="74">
        <v>174193</v>
      </c>
      <c r="R930" s="77" t="s">
        <v>134</v>
      </c>
      <c r="S930" s="78" t="s">
        <v>2074</v>
      </c>
      <c r="T930" s="77" t="s">
        <v>134</v>
      </c>
      <c r="U930" s="80"/>
      <c r="V930" s="85" t="s">
        <v>134</v>
      </c>
      <c r="W930" s="85" t="s">
        <v>134</v>
      </c>
    </row>
    <row r="931" spans="1:23" s="48" customFormat="1" ht="90" x14ac:dyDescent="0.25">
      <c r="A931" s="77">
        <v>13100700</v>
      </c>
      <c r="B931" s="77" t="s">
        <v>14</v>
      </c>
      <c r="C931" s="70">
        <v>46</v>
      </c>
      <c r="D931" s="77" t="s">
        <v>214</v>
      </c>
      <c r="E931" s="77" t="s">
        <v>126</v>
      </c>
      <c r="F931" s="77" t="s">
        <v>79</v>
      </c>
      <c r="G931" s="77" t="s">
        <v>2140</v>
      </c>
      <c r="H931" s="77" t="s">
        <v>57</v>
      </c>
      <c r="I931" s="78" t="s">
        <v>5279</v>
      </c>
      <c r="J931" s="77" t="s">
        <v>5280</v>
      </c>
      <c r="K931" s="77" t="s">
        <v>377</v>
      </c>
      <c r="L931" s="71" t="s">
        <v>73</v>
      </c>
      <c r="M931" s="74">
        <v>678842</v>
      </c>
      <c r="N931" s="74">
        <v>0</v>
      </c>
      <c r="O931" s="74">
        <v>360000</v>
      </c>
      <c r="P931" s="79">
        <v>1</v>
      </c>
      <c r="Q931" s="74">
        <v>360000</v>
      </c>
      <c r="R931" s="77" t="s">
        <v>68</v>
      </c>
      <c r="S931" s="78" t="s">
        <v>2074</v>
      </c>
      <c r="T931" s="77" t="s">
        <v>68</v>
      </c>
      <c r="U931" s="80" t="s">
        <v>5281</v>
      </c>
      <c r="V931" s="85" t="s">
        <v>68</v>
      </c>
      <c r="W931" s="85" t="s">
        <v>134</v>
      </c>
    </row>
    <row r="932" spans="1:23" s="48" customFormat="1" ht="75" x14ac:dyDescent="0.25">
      <c r="A932" s="77">
        <v>13100700</v>
      </c>
      <c r="B932" s="77" t="s">
        <v>14</v>
      </c>
      <c r="C932" s="70">
        <v>47</v>
      </c>
      <c r="D932" s="77" t="s">
        <v>214</v>
      </c>
      <c r="E932" s="77" t="s">
        <v>126</v>
      </c>
      <c r="F932" s="77" t="s">
        <v>79</v>
      </c>
      <c r="G932" s="77" t="s">
        <v>2141</v>
      </c>
      <c r="H932" s="77" t="s">
        <v>57</v>
      </c>
      <c r="I932" s="78" t="s">
        <v>2142</v>
      </c>
      <c r="J932" s="77" t="s">
        <v>391</v>
      </c>
      <c r="K932" s="77" t="s">
        <v>377</v>
      </c>
      <c r="L932" s="71" t="s">
        <v>67</v>
      </c>
      <c r="M932" s="74">
        <v>2561667</v>
      </c>
      <c r="N932" s="74">
        <v>0</v>
      </c>
      <c r="O932" s="74">
        <v>2561667</v>
      </c>
      <c r="P932" s="79">
        <v>1</v>
      </c>
      <c r="Q932" s="74">
        <v>2561667</v>
      </c>
      <c r="R932" s="77" t="s">
        <v>134</v>
      </c>
      <c r="S932" s="78" t="s">
        <v>2074</v>
      </c>
      <c r="T932" s="77" t="s">
        <v>134</v>
      </c>
      <c r="U932" s="80"/>
      <c r="V932" s="85" t="s">
        <v>134</v>
      </c>
      <c r="W932" s="85" t="s">
        <v>134</v>
      </c>
    </row>
    <row r="933" spans="1:23" s="48" customFormat="1" ht="75" x14ac:dyDescent="0.25">
      <c r="A933" s="77">
        <v>13100700</v>
      </c>
      <c r="B933" s="77" t="s">
        <v>14</v>
      </c>
      <c r="C933" s="70">
        <v>48</v>
      </c>
      <c r="D933" s="77" t="s">
        <v>214</v>
      </c>
      <c r="E933" s="77" t="s">
        <v>126</v>
      </c>
      <c r="F933" s="77" t="s">
        <v>79</v>
      </c>
      <c r="G933" s="77" t="s">
        <v>2143</v>
      </c>
      <c r="H933" s="77" t="s">
        <v>57</v>
      </c>
      <c r="I933" s="78" t="s">
        <v>2144</v>
      </c>
      <c r="J933" s="77" t="s">
        <v>391</v>
      </c>
      <c r="K933" s="77" t="s">
        <v>377</v>
      </c>
      <c r="L933" s="71" t="s">
        <v>825</v>
      </c>
      <c r="M933" s="74">
        <v>60000</v>
      </c>
      <c r="N933" s="74">
        <v>0</v>
      </c>
      <c r="O933" s="74">
        <v>60000</v>
      </c>
      <c r="P933" s="79">
        <v>1</v>
      </c>
      <c r="Q933" s="74">
        <v>60000</v>
      </c>
      <c r="R933" s="77" t="s">
        <v>68</v>
      </c>
      <c r="S933" s="78" t="s">
        <v>2071</v>
      </c>
      <c r="T933" s="77" t="s">
        <v>68</v>
      </c>
      <c r="U933" s="80" t="s">
        <v>5282</v>
      </c>
      <c r="V933" s="85" t="s">
        <v>134</v>
      </c>
      <c r="W933" s="85" t="s">
        <v>134</v>
      </c>
    </row>
    <row r="934" spans="1:23" s="48" customFormat="1" ht="75" x14ac:dyDescent="0.25">
      <c r="A934" s="77">
        <v>13100700</v>
      </c>
      <c r="B934" s="77" t="s">
        <v>14</v>
      </c>
      <c r="C934" s="70">
        <v>54</v>
      </c>
      <c r="D934" s="77" t="s">
        <v>214</v>
      </c>
      <c r="E934" s="77" t="s">
        <v>126</v>
      </c>
      <c r="F934" s="77" t="s">
        <v>79</v>
      </c>
      <c r="G934" s="77" t="s">
        <v>2145</v>
      </c>
      <c r="H934" s="77" t="s">
        <v>56</v>
      </c>
      <c r="I934" s="78" t="s">
        <v>5283</v>
      </c>
      <c r="J934" s="77" t="s">
        <v>5284</v>
      </c>
      <c r="K934" s="77" t="s">
        <v>377</v>
      </c>
      <c r="L934" s="71" t="s">
        <v>825</v>
      </c>
      <c r="M934" s="74">
        <v>409867</v>
      </c>
      <c r="N934" s="74">
        <v>0</v>
      </c>
      <c r="O934" s="74">
        <v>409867</v>
      </c>
      <c r="P934" s="79">
        <v>1</v>
      </c>
      <c r="Q934" s="74">
        <v>409867</v>
      </c>
      <c r="R934" s="77" t="s">
        <v>68</v>
      </c>
      <c r="S934" s="78" t="s">
        <v>2123</v>
      </c>
      <c r="T934" s="77" t="s">
        <v>68</v>
      </c>
      <c r="U934" s="80" t="s">
        <v>5260</v>
      </c>
      <c r="V934" s="85" t="s">
        <v>134</v>
      </c>
      <c r="W934" s="85" t="s">
        <v>134</v>
      </c>
    </row>
    <row r="935" spans="1:23" s="48" customFormat="1" ht="75" x14ac:dyDescent="0.25">
      <c r="A935" s="77">
        <v>13100700</v>
      </c>
      <c r="B935" s="77" t="s">
        <v>14</v>
      </c>
      <c r="C935" s="70">
        <v>56</v>
      </c>
      <c r="D935" s="77" t="s">
        <v>214</v>
      </c>
      <c r="E935" s="77" t="s">
        <v>126</v>
      </c>
      <c r="F935" s="77" t="s">
        <v>79</v>
      </c>
      <c r="G935" s="77" t="s">
        <v>2146</v>
      </c>
      <c r="H935" s="77" t="s">
        <v>57</v>
      </c>
      <c r="I935" s="78" t="s">
        <v>2147</v>
      </c>
      <c r="J935" s="77" t="s">
        <v>2148</v>
      </c>
      <c r="K935" s="77" t="s">
        <v>377</v>
      </c>
      <c r="L935" s="71" t="s">
        <v>67</v>
      </c>
      <c r="M935" s="74">
        <v>1537000</v>
      </c>
      <c r="N935" s="74">
        <v>0</v>
      </c>
      <c r="O935" s="74">
        <v>1537000</v>
      </c>
      <c r="P935" s="79">
        <v>1</v>
      </c>
      <c r="Q935" s="74">
        <v>1537000</v>
      </c>
      <c r="R935" s="77" t="s">
        <v>68</v>
      </c>
      <c r="S935" s="78" t="s">
        <v>2149</v>
      </c>
      <c r="T935" s="77" t="s">
        <v>134</v>
      </c>
      <c r="U935" s="80"/>
      <c r="V935" s="85" t="s">
        <v>134</v>
      </c>
      <c r="W935" s="85" t="s">
        <v>134</v>
      </c>
    </row>
    <row r="936" spans="1:23" s="48" customFormat="1" ht="75" x14ac:dyDescent="0.25">
      <c r="A936" s="77">
        <v>13100700</v>
      </c>
      <c r="B936" s="77" t="s">
        <v>14</v>
      </c>
      <c r="C936" s="70">
        <v>57</v>
      </c>
      <c r="D936" s="77" t="s">
        <v>214</v>
      </c>
      <c r="E936" s="77" t="s">
        <v>126</v>
      </c>
      <c r="F936" s="77" t="s">
        <v>79</v>
      </c>
      <c r="G936" s="77" t="s">
        <v>2150</v>
      </c>
      <c r="H936" s="77" t="s">
        <v>57</v>
      </c>
      <c r="I936" s="78" t="s">
        <v>2151</v>
      </c>
      <c r="J936" s="77" t="s">
        <v>2152</v>
      </c>
      <c r="K936" s="77" t="s">
        <v>377</v>
      </c>
      <c r="L936" s="71" t="s">
        <v>825</v>
      </c>
      <c r="M936" s="74">
        <v>82467</v>
      </c>
      <c r="N936" s="74">
        <v>0</v>
      </c>
      <c r="O936" s="74">
        <v>82467</v>
      </c>
      <c r="P936" s="79">
        <v>1</v>
      </c>
      <c r="Q936" s="74">
        <v>82467</v>
      </c>
      <c r="R936" s="77" t="s">
        <v>68</v>
      </c>
      <c r="S936" s="78" t="s">
        <v>2084</v>
      </c>
      <c r="T936" s="77" t="s">
        <v>134</v>
      </c>
      <c r="U936" s="80"/>
      <c r="V936" s="85" t="s">
        <v>134</v>
      </c>
      <c r="W936" s="85" t="s">
        <v>134</v>
      </c>
    </row>
    <row r="937" spans="1:23" s="48" customFormat="1" ht="75" x14ac:dyDescent="0.25">
      <c r="A937" s="77">
        <v>13100700</v>
      </c>
      <c r="B937" s="77" t="s">
        <v>14</v>
      </c>
      <c r="C937" s="70">
        <v>58</v>
      </c>
      <c r="D937" s="77" t="s">
        <v>214</v>
      </c>
      <c r="E937" s="77" t="s">
        <v>126</v>
      </c>
      <c r="F937" s="77" t="s">
        <v>79</v>
      </c>
      <c r="G937" s="77" t="s">
        <v>2153</v>
      </c>
      <c r="H937" s="77" t="s">
        <v>57</v>
      </c>
      <c r="I937" s="78" t="s">
        <v>2154</v>
      </c>
      <c r="J937" s="77" t="s">
        <v>2155</v>
      </c>
      <c r="K937" s="77" t="s">
        <v>377</v>
      </c>
      <c r="L937" s="71" t="s">
        <v>73</v>
      </c>
      <c r="M937" s="74">
        <v>128083</v>
      </c>
      <c r="N937" s="74">
        <v>0</v>
      </c>
      <c r="O937" s="74">
        <v>128083</v>
      </c>
      <c r="P937" s="79">
        <v>1</v>
      </c>
      <c r="Q937" s="74">
        <v>128083</v>
      </c>
      <c r="R937" s="77" t="s">
        <v>134</v>
      </c>
      <c r="S937" s="78" t="s">
        <v>2149</v>
      </c>
      <c r="T937" s="77" t="s">
        <v>134</v>
      </c>
      <c r="U937" s="80"/>
      <c r="V937" s="85" t="s">
        <v>134</v>
      </c>
      <c r="W937" s="85" t="s">
        <v>134</v>
      </c>
    </row>
    <row r="938" spans="1:23" s="48" customFormat="1" ht="135" x14ac:dyDescent="0.25">
      <c r="A938" s="77">
        <v>13100700</v>
      </c>
      <c r="B938" s="77" t="s">
        <v>14</v>
      </c>
      <c r="C938" s="70">
        <v>59</v>
      </c>
      <c r="D938" s="77" t="s">
        <v>214</v>
      </c>
      <c r="E938" s="77" t="s">
        <v>126</v>
      </c>
      <c r="F938" s="77" t="s">
        <v>79</v>
      </c>
      <c r="G938" s="77" t="s">
        <v>2156</v>
      </c>
      <c r="H938" s="77" t="s">
        <v>60</v>
      </c>
      <c r="I938" s="78" t="s">
        <v>5285</v>
      </c>
      <c r="J938" s="77" t="s">
        <v>5286</v>
      </c>
      <c r="K938" s="77" t="s">
        <v>377</v>
      </c>
      <c r="L938" s="71" t="s">
        <v>73</v>
      </c>
      <c r="M938" s="74">
        <v>1454146</v>
      </c>
      <c r="N938" s="74">
        <v>0</v>
      </c>
      <c r="O938" s="74">
        <v>1454146</v>
      </c>
      <c r="P938" s="79">
        <v>1</v>
      </c>
      <c r="Q938" s="74">
        <v>1454146</v>
      </c>
      <c r="R938" s="77" t="s">
        <v>68</v>
      </c>
      <c r="S938" s="78" t="s">
        <v>2074</v>
      </c>
      <c r="T938" s="77" t="s">
        <v>68</v>
      </c>
      <c r="U938" s="80" t="s">
        <v>5260</v>
      </c>
      <c r="V938" s="85" t="s">
        <v>134</v>
      </c>
      <c r="W938" s="85" t="s">
        <v>134</v>
      </c>
    </row>
    <row r="939" spans="1:23" s="48" customFormat="1" ht="240" x14ac:dyDescent="0.25">
      <c r="A939" s="77">
        <v>13100700</v>
      </c>
      <c r="B939" s="77" t="s">
        <v>14</v>
      </c>
      <c r="C939" s="70">
        <v>62</v>
      </c>
      <c r="D939" s="77" t="s">
        <v>214</v>
      </c>
      <c r="E939" s="77" t="s">
        <v>126</v>
      </c>
      <c r="F939" s="77" t="s">
        <v>79</v>
      </c>
      <c r="G939" s="77" t="s">
        <v>2157</v>
      </c>
      <c r="H939" s="77" t="s">
        <v>56</v>
      </c>
      <c r="I939" s="78" t="s">
        <v>2158</v>
      </c>
      <c r="J939" s="77" t="s">
        <v>2159</v>
      </c>
      <c r="K939" s="77" t="s">
        <v>377</v>
      </c>
      <c r="L939" s="71" t="s">
        <v>73</v>
      </c>
      <c r="M939" s="74">
        <v>1033278</v>
      </c>
      <c r="N939" s="74">
        <v>0</v>
      </c>
      <c r="O939" s="74">
        <v>1033278</v>
      </c>
      <c r="P939" s="79">
        <v>1</v>
      </c>
      <c r="Q939" s="74">
        <v>1033278</v>
      </c>
      <c r="R939" s="77" t="s">
        <v>134</v>
      </c>
      <c r="S939" s="78" t="s">
        <v>2074</v>
      </c>
      <c r="T939" s="77" t="s">
        <v>134</v>
      </c>
      <c r="U939" s="80"/>
      <c r="V939" s="85" t="s">
        <v>134</v>
      </c>
      <c r="W939" s="85" t="s">
        <v>134</v>
      </c>
    </row>
    <row r="940" spans="1:23" s="48" customFormat="1" ht="120" x14ac:dyDescent="0.25">
      <c r="A940" s="77">
        <v>13100700</v>
      </c>
      <c r="B940" s="77" t="s">
        <v>14</v>
      </c>
      <c r="C940" s="70">
        <v>63</v>
      </c>
      <c r="D940" s="77" t="s">
        <v>214</v>
      </c>
      <c r="E940" s="77" t="s">
        <v>126</v>
      </c>
      <c r="F940" s="77" t="s">
        <v>79</v>
      </c>
      <c r="G940" s="77" t="s">
        <v>2160</v>
      </c>
      <c r="H940" s="77" t="s">
        <v>56</v>
      </c>
      <c r="I940" s="78" t="s">
        <v>2161</v>
      </c>
      <c r="J940" s="77" t="s">
        <v>2162</v>
      </c>
      <c r="K940" s="77" t="s">
        <v>377</v>
      </c>
      <c r="L940" s="71" t="s">
        <v>73</v>
      </c>
      <c r="M940" s="74">
        <v>1829762</v>
      </c>
      <c r="N940" s="74">
        <v>0</v>
      </c>
      <c r="O940" s="74">
        <v>1829762</v>
      </c>
      <c r="P940" s="79">
        <v>1</v>
      </c>
      <c r="Q940" s="74">
        <v>1829762</v>
      </c>
      <c r="R940" s="77" t="s">
        <v>134</v>
      </c>
      <c r="S940" s="78" t="s">
        <v>2074</v>
      </c>
      <c r="T940" s="77" t="s">
        <v>134</v>
      </c>
      <c r="U940" s="80"/>
      <c r="V940" s="85" t="s">
        <v>134</v>
      </c>
      <c r="W940" s="85" t="s">
        <v>134</v>
      </c>
    </row>
    <row r="941" spans="1:23" s="48" customFormat="1" ht="75" x14ac:dyDescent="0.25">
      <c r="A941" s="77">
        <v>13100700</v>
      </c>
      <c r="B941" s="77" t="s">
        <v>14</v>
      </c>
      <c r="C941" s="70">
        <v>65</v>
      </c>
      <c r="D941" s="77" t="s">
        <v>214</v>
      </c>
      <c r="E941" s="77" t="s">
        <v>126</v>
      </c>
      <c r="F941" s="77" t="s">
        <v>79</v>
      </c>
      <c r="G941" s="77" t="s">
        <v>2163</v>
      </c>
      <c r="H941" s="77" t="s">
        <v>56</v>
      </c>
      <c r="I941" s="78" t="s">
        <v>2164</v>
      </c>
      <c r="J941" s="77" t="s">
        <v>2165</v>
      </c>
      <c r="K941" s="77" t="s">
        <v>377</v>
      </c>
      <c r="L941" s="71" t="s">
        <v>67</v>
      </c>
      <c r="M941" s="74">
        <v>11839639</v>
      </c>
      <c r="N941" s="74">
        <v>0</v>
      </c>
      <c r="O941" s="74">
        <v>11839639</v>
      </c>
      <c r="P941" s="79">
        <v>1</v>
      </c>
      <c r="Q941" s="74">
        <v>11839639</v>
      </c>
      <c r="R941" s="77" t="s">
        <v>134</v>
      </c>
      <c r="S941" s="78" t="s">
        <v>2074</v>
      </c>
      <c r="T941" s="77" t="s">
        <v>134</v>
      </c>
      <c r="U941" s="80"/>
      <c r="V941" s="85" t="s">
        <v>134</v>
      </c>
      <c r="W941" s="85" t="s">
        <v>134</v>
      </c>
    </row>
    <row r="942" spans="1:23" s="48" customFormat="1" ht="105" x14ac:dyDescent="0.25">
      <c r="A942" s="77">
        <v>13100700</v>
      </c>
      <c r="B942" s="77" t="s">
        <v>14</v>
      </c>
      <c r="C942" s="70">
        <v>66</v>
      </c>
      <c r="D942" s="77" t="s">
        <v>214</v>
      </c>
      <c r="E942" s="77" t="s">
        <v>126</v>
      </c>
      <c r="F942" s="77" t="s">
        <v>79</v>
      </c>
      <c r="G942" s="77" t="s">
        <v>2166</v>
      </c>
      <c r="H942" s="77" t="s">
        <v>56</v>
      </c>
      <c r="I942" s="78" t="s">
        <v>2167</v>
      </c>
      <c r="J942" s="77" t="s">
        <v>2168</v>
      </c>
      <c r="K942" s="77" t="s">
        <v>377</v>
      </c>
      <c r="L942" s="71" t="s">
        <v>825</v>
      </c>
      <c r="M942" s="74">
        <v>206168</v>
      </c>
      <c r="N942" s="74">
        <v>0</v>
      </c>
      <c r="O942" s="74">
        <v>206168</v>
      </c>
      <c r="P942" s="79">
        <v>1</v>
      </c>
      <c r="Q942" s="74">
        <v>206168</v>
      </c>
      <c r="R942" s="77" t="s">
        <v>68</v>
      </c>
      <c r="S942" s="78" t="s">
        <v>2071</v>
      </c>
      <c r="T942" s="77" t="s">
        <v>134</v>
      </c>
      <c r="U942" s="80"/>
      <c r="V942" s="85" t="s">
        <v>134</v>
      </c>
      <c r="W942" s="85" t="s">
        <v>134</v>
      </c>
    </row>
    <row r="943" spans="1:23" s="48" customFormat="1" ht="75" x14ac:dyDescent="0.25">
      <c r="A943" s="77">
        <v>13100700</v>
      </c>
      <c r="B943" s="77" t="s">
        <v>14</v>
      </c>
      <c r="C943" s="70">
        <v>67</v>
      </c>
      <c r="D943" s="77" t="s">
        <v>214</v>
      </c>
      <c r="E943" s="77" t="s">
        <v>126</v>
      </c>
      <c r="F943" s="77" t="s">
        <v>79</v>
      </c>
      <c r="G943" s="77" t="s">
        <v>5287</v>
      </c>
      <c r="H943" s="77" t="s">
        <v>57</v>
      </c>
      <c r="I943" s="78" t="s">
        <v>5288</v>
      </c>
      <c r="J943" s="77" t="s">
        <v>5289</v>
      </c>
      <c r="K943" s="77" t="s">
        <v>377</v>
      </c>
      <c r="L943" s="71" t="s">
        <v>73</v>
      </c>
      <c r="M943" s="74">
        <v>1268025</v>
      </c>
      <c r="N943" s="74">
        <v>0</v>
      </c>
      <c r="O943" s="74">
        <v>1268025</v>
      </c>
      <c r="P943" s="79">
        <v>1</v>
      </c>
      <c r="Q943" s="74">
        <v>1268025</v>
      </c>
      <c r="R943" s="77" t="s">
        <v>134</v>
      </c>
      <c r="S943" s="78" t="s">
        <v>2066</v>
      </c>
      <c r="T943" s="77" t="s">
        <v>68</v>
      </c>
      <c r="U943" s="80" t="s">
        <v>5290</v>
      </c>
      <c r="V943" s="85" t="s">
        <v>134</v>
      </c>
      <c r="W943" s="85" t="s">
        <v>134</v>
      </c>
    </row>
    <row r="944" spans="1:23" s="48" customFormat="1" ht="150" x14ac:dyDescent="0.25">
      <c r="A944" s="77">
        <v>13100700</v>
      </c>
      <c r="B944" s="77" t="s">
        <v>14</v>
      </c>
      <c r="C944" s="70">
        <v>68</v>
      </c>
      <c r="D944" s="77" t="s">
        <v>214</v>
      </c>
      <c r="E944" s="77" t="s">
        <v>126</v>
      </c>
      <c r="F944" s="77" t="s">
        <v>79</v>
      </c>
      <c r="G944" s="77" t="s">
        <v>5291</v>
      </c>
      <c r="H944" s="77" t="s">
        <v>56</v>
      </c>
      <c r="I944" s="78" t="s">
        <v>2169</v>
      </c>
      <c r="J944" s="77" t="s">
        <v>5292</v>
      </c>
      <c r="K944" s="77" t="s">
        <v>377</v>
      </c>
      <c r="L944" s="71" t="s">
        <v>73</v>
      </c>
      <c r="M944" s="74">
        <v>1101517</v>
      </c>
      <c r="N944" s="74">
        <v>0</v>
      </c>
      <c r="O944" s="74">
        <v>1101517</v>
      </c>
      <c r="P944" s="79">
        <v>1</v>
      </c>
      <c r="Q944" s="74">
        <v>1101517</v>
      </c>
      <c r="R944" s="77" t="s">
        <v>134</v>
      </c>
      <c r="S944" s="78" t="s">
        <v>2071</v>
      </c>
      <c r="T944" s="77" t="s">
        <v>68</v>
      </c>
      <c r="U944" s="80" t="s">
        <v>5293</v>
      </c>
      <c r="V944" s="85" t="s">
        <v>134</v>
      </c>
      <c r="W944" s="85" t="s">
        <v>134</v>
      </c>
    </row>
    <row r="945" spans="1:23" s="48" customFormat="1" ht="105" x14ac:dyDescent="0.25">
      <c r="A945" s="77">
        <v>13100700</v>
      </c>
      <c r="B945" s="77" t="s">
        <v>14</v>
      </c>
      <c r="C945" s="70">
        <v>69</v>
      </c>
      <c r="D945" s="77" t="s">
        <v>214</v>
      </c>
      <c r="E945" s="77" t="s">
        <v>126</v>
      </c>
      <c r="F945" s="77" t="s">
        <v>79</v>
      </c>
      <c r="G945" s="77" t="s">
        <v>2170</v>
      </c>
      <c r="H945" s="77" t="s">
        <v>56</v>
      </c>
      <c r="I945" s="78" t="s">
        <v>2171</v>
      </c>
      <c r="J945" s="77" t="s">
        <v>2172</v>
      </c>
      <c r="K945" s="77" t="s">
        <v>377</v>
      </c>
      <c r="L945" s="71" t="s">
        <v>67</v>
      </c>
      <c r="M945" s="74">
        <v>105375</v>
      </c>
      <c r="N945" s="74">
        <v>0</v>
      </c>
      <c r="O945" s="74">
        <v>105375</v>
      </c>
      <c r="P945" s="79">
        <v>1</v>
      </c>
      <c r="Q945" s="74">
        <v>105375</v>
      </c>
      <c r="R945" s="77" t="s">
        <v>134</v>
      </c>
      <c r="S945" s="78" t="s">
        <v>2071</v>
      </c>
      <c r="T945" s="77" t="s">
        <v>134</v>
      </c>
      <c r="U945" s="80"/>
      <c r="V945" s="85" t="s">
        <v>134</v>
      </c>
      <c r="W945" s="85" t="s">
        <v>134</v>
      </c>
    </row>
    <row r="946" spans="1:23" s="48" customFormat="1" ht="75" x14ac:dyDescent="0.25">
      <c r="A946" s="77">
        <v>13100700</v>
      </c>
      <c r="B946" s="77" t="s">
        <v>14</v>
      </c>
      <c r="C946" s="70">
        <v>70</v>
      </c>
      <c r="D946" s="77" t="s">
        <v>214</v>
      </c>
      <c r="E946" s="77" t="s">
        <v>126</v>
      </c>
      <c r="F946" s="77" t="s">
        <v>79</v>
      </c>
      <c r="G946" s="77" t="s">
        <v>2173</v>
      </c>
      <c r="H946" s="77" t="s">
        <v>56</v>
      </c>
      <c r="I946" s="78" t="s">
        <v>2174</v>
      </c>
      <c r="J946" s="77" t="s">
        <v>2175</v>
      </c>
      <c r="K946" s="77" t="s">
        <v>377</v>
      </c>
      <c r="L946" s="71" t="s">
        <v>67</v>
      </c>
      <c r="M946" s="74">
        <v>42150</v>
      </c>
      <c r="N946" s="74">
        <v>0</v>
      </c>
      <c r="O946" s="74">
        <v>42150</v>
      </c>
      <c r="P946" s="79">
        <v>1</v>
      </c>
      <c r="Q946" s="74">
        <v>42150</v>
      </c>
      <c r="R946" s="77" t="s">
        <v>134</v>
      </c>
      <c r="S946" s="78" t="s">
        <v>2071</v>
      </c>
      <c r="T946" s="77" t="s">
        <v>134</v>
      </c>
      <c r="U946" s="80"/>
      <c r="V946" s="85" t="s">
        <v>134</v>
      </c>
      <c r="W946" s="85" t="s">
        <v>134</v>
      </c>
    </row>
    <row r="947" spans="1:23" s="48" customFormat="1" ht="120" x14ac:dyDescent="0.25">
      <c r="A947" s="77">
        <v>13100700</v>
      </c>
      <c r="B947" s="77" t="s">
        <v>14</v>
      </c>
      <c r="C947" s="70">
        <v>71</v>
      </c>
      <c r="D947" s="77" t="s">
        <v>214</v>
      </c>
      <c r="E947" s="77" t="s">
        <v>126</v>
      </c>
      <c r="F947" s="77" t="s">
        <v>79</v>
      </c>
      <c r="G947" s="77" t="s">
        <v>2176</v>
      </c>
      <c r="H947" s="77" t="s">
        <v>56</v>
      </c>
      <c r="I947" s="78" t="s">
        <v>2177</v>
      </c>
      <c r="J947" s="77" t="s">
        <v>2178</v>
      </c>
      <c r="K947" s="77" t="s">
        <v>377</v>
      </c>
      <c r="L947" s="71" t="s">
        <v>73</v>
      </c>
      <c r="M947" s="74">
        <v>337198</v>
      </c>
      <c r="N947" s="74">
        <v>0</v>
      </c>
      <c r="O947" s="74">
        <v>337198</v>
      </c>
      <c r="P947" s="79">
        <v>1</v>
      </c>
      <c r="Q947" s="74">
        <v>337198</v>
      </c>
      <c r="R947" s="77" t="s">
        <v>68</v>
      </c>
      <c r="S947" s="78" t="s">
        <v>2071</v>
      </c>
      <c r="T947" s="77" t="s">
        <v>134</v>
      </c>
      <c r="U947" s="80"/>
      <c r="V947" s="85" t="s">
        <v>134</v>
      </c>
      <c r="W947" s="85" t="s">
        <v>134</v>
      </c>
    </row>
    <row r="948" spans="1:23" s="48" customFormat="1" ht="120" x14ac:dyDescent="0.25">
      <c r="A948" s="77">
        <v>13100700</v>
      </c>
      <c r="B948" s="77" t="s">
        <v>14</v>
      </c>
      <c r="C948" s="70">
        <v>72</v>
      </c>
      <c r="D948" s="77" t="s">
        <v>214</v>
      </c>
      <c r="E948" s="77" t="s">
        <v>126</v>
      </c>
      <c r="F948" s="77" t="s">
        <v>79</v>
      </c>
      <c r="G948" s="77" t="s">
        <v>2179</v>
      </c>
      <c r="H948" s="77" t="s">
        <v>56</v>
      </c>
      <c r="I948" s="78" t="s">
        <v>2177</v>
      </c>
      <c r="J948" s="77" t="s">
        <v>2180</v>
      </c>
      <c r="K948" s="77" t="s">
        <v>377</v>
      </c>
      <c r="L948" s="71" t="s">
        <v>73</v>
      </c>
      <c r="M948" s="74">
        <v>316124</v>
      </c>
      <c r="N948" s="74">
        <v>0</v>
      </c>
      <c r="O948" s="74">
        <v>316124</v>
      </c>
      <c r="P948" s="79">
        <v>1</v>
      </c>
      <c r="Q948" s="74">
        <v>316124</v>
      </c>
      <c r="R948" s="77" t="s">
        <v>68</v>
      </c>
      <c r="S948" s="78" t="s">
        <v>2071</v>
      </c>
      <c r="T948" s="77" t="s">
        <v>134</v>
      </c>
      <c r="U948" s="80"/>
      <c r="V948" s="85" t="s">
        <v>134</v>
      </c>
      <c r="W948" s="85" t="s">
        <v>134</v>
      </c>
    </row>
    <row r="949" spans="1:23" s="48" customFormat="1" ht="120" x14ac:dyDescent="0.25">
      <c r="A949" s="77">
        <v>13100700</v>
      </c>
      <c r="B949" s="77" t="s">
        <v>14</v>
      </c>
      <c r="C949" s="70">
        <v>73</v>
      </c>
      <c r="D949" s="77" t="s">
        <v>214</v>
      </c>
      <c r="E949" s="77" t="s">
        <v>126</v>
      </c>
      <c r="F949" s="77" t="s">
        <v>79</v>
      </c>
      <c r="G949" s="77" t="s">
        <v>2181</v>
      </c>
      <c r="H949" s="77" t="s">
        <v>56</v>
      </c>
      <c r="I949" s="78" t="s">
        <v>2177</v>
      </c>
      <c r="J949" s="77" t="s">
        <v>2182</v>
      </c>
      <c r="K949" s="77" t="s">
        <v>377</v>
      </c>
      <c r="L949" s="71" t="s">
        <v>73</v>
      </c>
      <c r="M949" s="74">
        <v>316124</v>
      </c>
      <c r="N949" s="74">
        <v>0</v>
      </c>
      <c r="O949" s="74">
        <v>316124</v>
      </c>
      <c r="P949" s="79">
        <v>1</v>
      </c>
      <c r="Q949" s="74">
        <v>316124</v>
      </c>
      <c r="R949" s="77" t="s">
        <v>68</v>
      </c>
      <c r="S949" s="78" t="s">
        <v>2071</v>
      </c>
      <c r="T949" s="77" t="s">
        <v>134</v>
      </c>
      <c r="U949" s="80"/>
      <c r="V949" s="85" t="s">
        <v>134</v>
      </c>
      <c r="W949" s="85" t="s">
        <v>134</v>
      </c>
    </row>
    <row r="950" spans="1:23" s="48" customFormat="1" ht="120" x14ac:dyDescent="0.25">
      <c r="A950" s="77">
        <v>13100700</v>
      </c>
      <c r="B950" s="77" t="s">
        <v>14</v>
      </c>
      <c r="C950" s="70">
        <v>74</v>
      </c>
      <c r="D950" s="77" t="s">
        <v>214</v>
      </c>
      <c r="E950" s="77" t="s">
        <v>126</v>
      </c>
      <c r="F950" s="77" t="s">
        <v>79</v>
      </c>
      <c r="G950" s="77" t="s">
        <v>2183</v>
      </c>
      <c r="H950" s="77" t="s">
        <v>56</v>
      </c>
      <c r="I950" s="78" t="s">
        <v>2177</v>
      </c>
      <c r="J950" s="77" t="s">
        <v>2184</v>
      </c>
      <c r="K950" s="77" t="s">
        <v>377</v>
      </c>
      <c r="L950" s="71" t="s">
        <v>73</v>
      </c>
      <c r="M950" s="74">
        <v>316124</v>
      </c>
      <c r="N950" s="74">
        <v>0</v>
      </c>
      <c r="O950" s="74">
        <v>316124</v>
      </c>
      <c r="P950" s="79">
        <v>1</v>
      </c>
      <c r="Q950" s="74">
        <v>316124</v>
      </c>
      <c r="R950" s="77" t="s">
        <v>68</v>
      </c>
      <c r="S950" s="78" t="s">
        <v>2071</v>
      </c>
      <c r="T950" s="77" t="s">
        <v>134</v>
      </c>
      <c r="U950" s="80"/>
      <c r="V950" s="85" t="s">
        <v>134</v>
      </c>
      <c r="W950" s="85" t="s">
        <v>134</v>
      </c>
    </row>
    <row r="951" spans="1:23" s="48" customFormat="1" ht="120" x14ac:dyDescent="0.25">
      <c r="A951" s="77">
        <v>13100700</v>
      </c>
      <c r="B951" s="77" t="s">
        <v>14</v>
      </c>
      <c r="C951" s="70">
        <v>75</v>
      </c>
      <c r="D951" s="77" t="s">
        <v>214</v>
      </c>
      <c r="E951" s="77" t="s">
        <v>126</v>
      </c>
      <c r="F951" s="77" t="s">
        <v>79</v>
      </c>
      <c r="G951" s="77" t="s">
        <v>2185</v>
      </c>
      <c r="H951" s="77" t="s">
        <v>56</v>
      </c>
      <c r="I951" s="78" t="s">
        <v>2177</v>
      </c>
      <c r="J951" s="77" t="s">
        <v>2186</v>
      </c>
      <c r="K951" s="77" t="s">
        <v>377</v>
      </c>
      <c r="L951" s="71" t="s">
        <v>73</v>
      </c>
      <c r="M951" s="74">
        <v>316124</v>
      </c>
      <c r="N951" s="74">
        <v>0</v>
      </c>
      <c r="O951" s="74">
        <v>316124</v>
      </c>
      <c r="P951" s="79">
        <v>1</v>
      </c>
      <c r="Q951" s="74">
        <v>316124</v>
      </c>
      <c r="R951" s="77" t="s">
        <v>68</v>
      </c>
      <c r="S951" s="78" t="s">
        <v>2071</v>
      </c>
      <c r="T951" s="77" t="s">
        <v>134</v>
      </c>
      <c r="U951" s="80"/>
      <c r="V951" s="85" t="s">
        <v>134</v>
      </c>
      <c r="W951" s="85" t="s">
        <v>134</v>
      </c>
    </row>
    <row r="952" spans="1:23" s="48" customFormat="1" ht="120" x14ac:dyDescent="0.25">
      <c r="A952" s="77">
        <v>13100700</v>
      </c>
      <c r="B952" s="77" t="s">
        <v>14</v>
      </c>
      <c r="C952" s="70">
        <v>76</v>
      </c>
      <c r="D952" s="77" t="s">
        <v>214</v>
      </c>
      <c r="E952" s="77" t="s">
        <v>126</v>
      </c>
      <c r="F952" s="77" t="s">
        <v>79</v>
      </c>
      <c r="G952" s="77" t="s">
        <v>2187</v>
      </c>
      <c r="H952" s="77" t="s">
        <v>56</v>
      </c>
      <c r="I952" s="78" t="s">
        <v>2177</v>
      </c>
      <c r="J952" s="77" t="s">
        <v>2186</v>
      </c>
      <c r="K952" s="77" t="s">
        <v>377</v>
      </c>
      <c r="L952" s="71" t="s">
        <v>73</v>
      </c>
      <c r="M952" s="74">
        <v>316124</v>
      </c>
      <c r="N952" s="74">
        <v>0</v>
      </c>
      <c r="O952" s="74">
        <v>316124</v>
      </c>
      <c r="P952" s="79">
        <v>1</v>
      </c>
      <c r="Q952" s="74">
        <v>316124</v>
      </c>
      <c r="R952" s="77" t="s">
        <v>68</v>
      </c>
      <c r="S952" s="78" t="s">
        <v>2071</v>
      </c>
      <c r="T952" s="77" t="s">
        <v>134</v>
      </c>
      <c r="U952" s="80"/>
      <c r="V952" s="85" t="s">
        <v>134</v>
      </c>
      <c r="W952" s="85" t="s">
        <v>134</v>
      </c>
    </row>
    <row r="953" spans="1:23" s="48" customFormat="1" ht="90" x14ac:dyDescent="0.25">
      <c r="A953" s="77">
        <v>13100700</v>
      </c>
      <c r="B953" s="77" t="s">
        <v>14</v>
      </c>
      <c r="C953" s="70">
        <v>77</v>
      </c>
      <c r="D953" s="77" t="s">
        <v>214</v>
      </c>
      <c r="E953" s="77" t="s">
        <v>126</v>
      </c>
      <c r="F953" s="77" t="s">
        <v>79</v>
      </c>
      <c r="G953" s="77" t="s">
        <v>2188</v>
      </c>
      <c r="H953" s="77" t="s">
        <v>56</v>
      </c>
      <c r="I953" s="78" t="s">
        <v>2189</v>
      </c>
      <c r="J953" s="77" t="s">
        <v>2190</v>
      </c>
      <c r="K953" s="77" t="s">
        <v>377</v>
      </c>
      <c r="L953" s="71" t="s">
        <v>825</v>
      </c>
      <c r="M953" s="74">
        <v>974050</v>
      </c>
      <c r="N953" s="74">
        <v>0</v>
      </c>
      <c r="O953" s="74">
        <v>974050</v>
      </c>
      <c r="P953" s="79">
        <v>1</v>
      </c>
      <c r="Q953" s="74">
        <v>974050</v>
      </c>
      <c r="R953" s="77" t="s">
        <v>68</v>
      </c>
      <c r="S953" s="78" t="s">
        <v>2066</v>
      </c>
      <c r="T953" s="77" t="s">
        <v>134</v>
      </c>
      <c r="U953" s="80"/>
      <c r="V953" s="85" t="s">
        <v>134</v>
      </c>
      <c r="W953" s="85" t="s">
        <v>134</v>
      </c>
    </row>
    <row r="954" spans="1:23" s="48" customFormat="1" ht="135" x14ac:dyDescent="0.25">
      <c r="A954" s="77">
        <v>13100700</v>
      </c>
      <c r="B954" s="77" t="s">
        <v>14</v>
      </c>
      <c r="C954" s="70">
        <v>78</v>
      </c>
      <c r="D954" s="77" t="s">
        <v>214</v>
      </c>
      <c r="E954" s="77" t="s">
        <v>126</v>
      </c>
      <c r="F954" s="77" t="s">
        <v>79</v>
      </c>
      <c r="G954" s="77" t="s">
        <v>2191</v>
      </c>
      <c r="H954" s="77" t="s">
        <v>56</v>
      </c>
      <c r="I954" s="78" t="s">
        <v>2192</v>
      </c>
      <c r="J954" s="77" t="s">
        <v>2193</v>
      </c>
      <c r="K954" s="77" t="s">
        <v>377</v>
      </c>
      <c r="L954" s="71" t="s">
        <v>73</v>
      </c>
      <c r="M954" s="74">
        <v>5435470</v>
      </c>
      <c r="N954" s="74">
        <v>0</v>
      </c>
      <c r="O954" s="74">
        <v>5435470</v>
      </c>
      <c r="P954" s="79">
        <v>1</v>
      </c>
      <c r="Q954" s="74">
        <v>5435470</v>
      </c>
      <c r="R954" s="77" t="s">
        <v>134</v>
      </c>
      <c r="S954" s="78" t="s">
        <v>2066</v>
      </c>
      <c r="T954" s="77" t="s">
        <v>134</v>
      </c>
      <c r="U954" s="80"/>
      <c r="V954" s="85" t="s">
        <v>134</v>
      </c>
      <c r="W954" s="85" t="s">
        <v>134</v>
      </c>
    </row>
    <row r="955" spans="1:23" s="48" customFormat="1" ht="90" x14ac:dyDescent="0.25">
      <c r="A955" s="77">
        <v>13100700</v>
      </c>
      <c r="B955" s="77" t="s">
        <v>14</v>
      </c>
      <c r="C955" s="70">
        <v>80</v>
      </c>
      <c r="D955" s="77" t="s">
        <v>214</v>
      </c>
      <c r="E955" s="77" t="s">
        <v>126</v>
      </c>
      <c r="F955" s="77" t="s">
        <v>79</v>
      </c>
      <c r="G955" s="77" t="s">
        <v>2197</v>
      </c>
      <c r="H955" s="77" t="s">
        <v>57</v>
      </c>
      <c r="I955" s="78" t="s">
        <v>5294</v>
      </c>
      <c r="J955" s="77" t="s">
        <v>761</v>
      </c>
      <c r="K955" s="77" t="s">
        <v>377</v>
      </c>
      <c r="L955" s="71" t="s">
        <v>67</v>
      </c>
      <c r="M955" s="74">
        <v>64579847</v>
      </c>
      <c r="N955" s="74">
        <v>0</v>
      </c>
      <c r="O955" s="74">
        <v>64579847</v>
      </c>
      <c r="P955" s="79">
        <v>1</v>
      </c>
      <c r="Q955" s="74">
        <v>64579847</v>
      </c>
      <c r="R955" s="77" t="s">
        <v>134</v>
      </c>
      <c r="S955" s="78" t="s">
        <v>2123</v>
      </c>
      <c r="T955" s="77" t="s">
        <v>68</v>
      </c>
      <c r="U955" s="80" t="s">
        <v>5260</v>
      </c>
      <c r="V955" s="85" t="s">
        <v>134</v>
      </c>
      <c r="W955" s="85" t="s">
        <v>134</v>
      </c>
    </row>
    <row r="956" spans="1:23" s="48" customFormat="1" ht="90" x14ac:dyDescent="0.25">
      <c r="A956" s="77">
        <v>13100700</v>
      </c>
      <c r="B956" s="77" t="s">
        <v>14</v>
      </c>
      <c r="C956" s="70">
        <v>81</v>
      </c>
      <c r="D956" s="77" t="s">
        <v>214</v>
      </c>
      <c r="E956" s="77" t="s">
        <v>126</v>
      </c>
      <c r="F956" s="77" t="s">
        <v>79</v>
      </c>
      <c r="G956" s="77" t="s">
        <v>2198</v>
      </c>
      <c r="H956" s="77" t="s">
        <v>57</v>
      </c>
      <c r="I956" s="78" t="s">
        <v>2199</v>
      </c>
      <c r="J956" s="77" t="s">
        <v>5295</v>
      </c>
      <c r="K956" s="77" t="s">
        <v>377</v>
      </c>
      <c r="L956" s="71" t="s">
        <v>67</v>
      </c>
      <c r="M956" s="74">
        <v>6457985</v>
      </c>
      <c r="N956" s="74">
        <v>0</v>
      </c>
      <c r="O956" s="74">
        <v>6457985</v>
      </c>
      <c r="P956" s="79">
        <v>1</v>
      </c>
      <c r="Q956" s="74">
        <v>6457985</v>
      </c>
      <c r="R956" s="77" t="s">
        <v>68</v>
      </c>
      <c r="S956" s="78" t="s">
        <v>2074</v>
      </c>
      <c r="T956" s="77" t="s">
        <v>68</v>
      </c>
      <c r="U956" s="80" t="s">
        <v>5296</v>
      </c>
      <c r="V956" s="85" t="s">
        <v>134</v>
      </c>
      <c r="W956" s="85" t="s">
        <v>134</v>
      </c>
    </row>
    <row r="957" spans="1:23" s="48" customFormat="1" ht="75" x14ac:dyDescent="0.25">
      <c r="A957" s="77">
        <v>13100700</v>
      </c>
      <c r="B957" s="77" t="s">
        <v>14</v>
      </c>
      <c r="C957" s="70">
        <v>82</v>
      </c>
      <c r="D957" s="77" t="s">
        <v>214</v>
      </c>
      <c r="E957" s="77" t="s">
        <v>126</v>
      </c>
      <c r="F957" s="77" t="s">
        <v>79</v>
      </c>
      <c r="G957" s="77" t="s">
        <v>2200</v>
      </c>
      <c r="H957" s="77" t="s">
        <v>57</v>
      </c>
      <c r="I957" s="78" t="s">
        <v>2201</v>
      </c>
      <c r="J957" s="77" t="s">
        <v>5297</v>
      </c>
      <c r="K957" s="77" t="s">
        <v>377</v>
      </c>
      <c r="L957" s="71" t="s">
        <v>67</v>
      </c>
      <c r="M957" s="74">
        <v>5596920</v>
      </c>
      <c r="N957" s="74">
        <v>0</v>
      </c>
      <c r="O957" s="74">
        <v>5596920</v>
      </c>
      <c r="P957" s="79">
        <v>1</v>
      </c>
      <c r="Q957" s="74">
        <v>5596920</v>
      </c>
      <c r="R957" s="77" t="s">
        <v>134</v>
      </c>
      <c r="S957" s="78" t="s">
        <v>2074</v>
      </c>
      <c r="T957" s="77" t="s">
        <v>68</v>
      </c>
      <c r="U957" s="80" t="s">
        <v>5296</v>
      </c>
      <c r="V957" s="85" t="s">
        <v>134</v>
      </c>
      <c r="W957" s="85" t="s">
        <v>134</v>
      </c>
    </row>
    <row r="958" spans="1:23" s="48" customFormat="1" ht="75" x14ac:dyDescent="0.25">
      <c r="A958" s="77">
        <v>13100700</v>
      </c>
      <c r="B958" s="77" t="s">
        <v>14</v>
      </c>
      <c r="C958" s="70">
        <v>84</v>
      </c>
      <c r="D958" s="77" t="s">
        <v>214</v>
      </c>
      <c r="E958" s="77" t="s">
        <v>126</v>
      </c>
      <c r="F958" s="77" t="s">
        <v>79</v>
      </c>
      <c r="G958" s="77" t="s">
        <v>2202</v>
      </c>
      <c r="H958" s="77" t="s">
        <v>58</v>
      </c>
      <c r="I958" s="78" t="s">
        <v>2203</v>
      </c>
      <c r="J958" s="77" t="s">
        <v>2204</v>
      </c>
      <c r="K958" s="77" t="s">
        <v>377</v>
      </c>
      <c r="L958" s="71" t="s">
        <v>825</v>
      </c>
      <c r="M958" s="74">
        <v>640417</v>
      </c>
      <c r="N958" s="74">
        <v>0</v>
      </c>
      <c r="O958" s="74">
        <v>640417</v>
      </c>
      <c r="P958" s="79">
        <v>1</v>
      </c>
      <c r="Q958" s="74">
        <v>640417</v>
      </c>
      <c r="R958" s="77" t="s">
        <v>134</v>
      </c>
      <c r="S958" s="78" t="s">
        <v>2071</v>
      </c>
      <c r="T958" s="77" t="s">
        <v>134</v>
      </c>
      <c r="U958" s="80"/>
      <c r="V958" s="85" t="s">
        <v>134</v>
      </c>
      <c r="W958" s="85" t="s">
        <v>134</v>
      </c>
    </row>
    <row r="959" spans="1:23" s="48" customFormat="1" ht="165" x14ac:dyDescent="0.25">
      <c r="A959" s="77">
        <v>13100700</v>
      </c>
      <c r="B959" s="77" t="s">
        <v>14</v>
      </c>
      <c r="C959" s="70">
        <v>87</v>
      </c>
      <c r="D959" s="77" t="s">
        <v>214</v>
      </c>
      <c r="E959" s="77" t="s">
        <v>126</v>
      </c>
      <c r="F959" s="77" t="s">
        <v>79</v>
      </c>
      <c r="G959" s="77" t="s">
        <v>2205</v>
      </c>
      <c r="H959" s="77" t="s">
        <v>56</v>
      </c>
      <c r="I959" s="78" t="s">
        <v>2206</v>
      </c>
      <c r="J959" s="77" t="s">
        <v>2207</v>
      </c>
      <c r="K959" s="77" t="s">
        <v>377</v>
      </c>
      <c r="L959" s="71" t="s">
        <v>825</v>
      </c>
      <c r="M959" s="74">
        <v>38425</v>
      </c>
      <c r="N959" s="74">
        <v>0</v>
      </c>
      <c r="O959" s="74">
        <v>38425</v>
      </c>
      <c r="P959" s="79">
        <v>1</v>
      </c>
      <c r="Q959" s="74">
        <v>38425</v>
      </c>
      <c r="R959" s="77" t="s">
        <v>134</v>
      </c>
      <c r="S959" s="78" t="s">
        <v>2084</v>
      </c>
      <c r="T959" s="77" t="s">
        <v>134</v>
      </c>
      <c r="U959" s="80"/>
      <c r="V959" s="85" t="s">
        <v>134</v>
      </c>
      <c r="W959" s="85" t="s">
        <v>134</v>
      </c>
    </row>
    <row r="960" spans="1:23" s="48" customFormat="1" ht="135" x14ac:dyDescent="0.25">
      <c r="A960" s="77">
        <v>13100700</v>
      </c>
      <c r="B960" s="77" t="s">
        <v>14</v>
      </c>
      <c r="C960" s="70">
        <v>88</v>
      </c>
      <c r="D960" s="77" t="s">
        <v>214</v>
      </c>
      <c r="E960" s="77" t="s">
        <v>126</v>
      </c>
      <c r="F960" s="77" t="s">
        <v>79</v>
      </c>
      <c r="G960" s="77" t="s">
        <v>2208</v>
      </c>
      <c r="H960" s="77" t="s">
        <v>56</v>
      </c>
      <c r="I960" s="78" t="s">
        <v>2209</v>
      </c>
      <c r="J960" s="77" t="s">
        <v>2210</v>
      </c>
      <c r="K960" s="77" t="s">
        <v>377</v>
      </c>
      <c r="L960" s="71" t="s">
        <v>825</v>
      </c>
      <c r="M960" s="74">
        <v>38425</v>
      </c>
      <c r="N960" s="74">
        <v>0</v>
      </c>
      <c r="O960" s="74">
        <v>38425</v>
      </c>
      <c r="P960" s="79">
        <v>1</v>
      </c>
      <c r="Q960" s="74">
        <v>38425</v>
      </c>
      <c r="R960" s="77" t="s">
        <v>134</v>
      </c>
      <c r="S960" s="78" t="s">
        <v>2084</v>
      </c>
      <c r="T960" s="77" t="s">
        <v>134</v>
      </c>
      <c r="U960" s="80"/>
      <c r="V960" s="85" t="s">
        <v>134</v>
      </c>
      <c r="W960" s="85" t="s">
        <v>134</v>
      </c>
    </row>
    <row r="961" spans="1:23" s="48" customFormat="1" ht="90" x14ac:dyDescent="0.25">
      <c r="A961" s="77">
        <v>13100700</v>
      </c>
      <c r="B961" s="77" t="s">
        <v>14</v>
      </c>
      <c r="C961" s="70">
        <v>91</v>
      </c>
      <c r="D961" s="77" t="s">
        <v>214</v>
      </c>
      <c r="E961" s="77" t="s">
        <v>126</v>
      </c>
      <c r="F961" s="77" t="s">
        <v>79</v>
      </c>
      <c r="G961" s="77" t="s">
        <v>2211</v>
      </c>
      <c r="H961" s="77" t="s">
        <v>56</v>
      </c>
      <c r="I961" s="78" t="s">
        <v>2212</v>
      </c>
      <c r="J961" s="77" t="s">
        <v>2213</v>
      </c>
      <c r="K961" s="77" t="s">
        <v>377</v>
      </c>
      <c r="L961" s="71" t="s">
        <v>825</v>
      </c>
      <c r="M961" s="74">
        <v>12808</v>
      </c>
      <c r="N961" s="74">
        <v>0</v>
      </c>
      <c r="O961" s="74">
        <v>12808</v>
      </c>
      <c r="P961" s="79">
        <v>1</v>
      </c>
      <c r="Q961" s="74">
        <v>12808</v>
      </c>
      <c r="R961" s="77" t="s">
        <v>134</v>
      </c>
      <c r="S961" s="78" t="s">
        <v>2084</v>
      </c>
      <c r="T961" s="77" t="s">
        <v>134</v>
      </c>
      <c r="U961" s="80"/>
      <c r="V961" s="85" t="s">
        <v>134</v>
      </c>
      <c r="W961" s="85" t="s">
        <v>134</v>
      </c>
    </row>
    <row r="962" spans="1:23" s="48" customFormat="1" ht="75" x14ac:dyDescent="0.25">
      <c r="A962" s="77">
        <v>13100700</v>
      </c>
      <c r="B962" s="77" t="s">
        <v>14</v>
      </c>
      <c r="C962" s="70">
        <v>94</v>
      </c>
      <c r="D962" s="77" t="s">
        <v>214</v>
      </c>
      <c r="E962" s="77" t="s">
        <v>126</v>
      </c>
      <c r="F962" s="77" t="s">
        <v>79</v>
      </c>
      <c r="G962" s="77" t="s">
        <v>2214</v>
      </c>
      <c r="H962" s="77" t="s">
        <v>57</v>
      </c>
      <c r="I962" s="78" t="s">
        <v>2215</v>
      </c>
      <c r="J962" s="77" t="s">
        <v>2216</v>
      </c>
      <c r="K962" s="77" t="s">
        <v>377</v>
      </c>
      <c r="L962" s="71" t="s">
        <v>825</v>
      </c>
      <c r="M962" s="74">
        <v>6872</v>
      </c>
      <c r="N962" s="74">
        <v>0</v>
      </c>
      <c r="O962" s="74">
        <v>6872</v>
      </c>
      <c r="P962" s="79">
        <v>1</v>
      </c>
      <c r="Q962" s="74">
        <v>6872</v>
      </c>
      <c r="R962" s="77" t="s">
        <v>134</v>
      </c>
      <c r="S962" s="78" t="s">
        <v>2071</v>
      </c>
      <c r="T962" s="77" t="s">
        <v>134</v>
      </c>
      <c r="U962" s="80"/>
      <c r="V962" s="85" t="s">
        <v>134</v>
      </c>
      <c r="W962" s="85" t="s">
        <v>134</v>
      </c>
    </row>
    <row r="963" spans="1:23" s="48" customFormat="1" ht="180" x14ac:dyDescent="0.25">
      <c r="A963" s="77">
        <v>13100700</v>
      </c>
      <c r="B963" s="77" t="s">
        <v>14</v>
      </c>
      <c r="C963" s="70">
        <v>96</v>
      </c>
      <c r="D963" s="77" t="s">
        <v>214</v>
      </c>
      <c r="E963" s="77" t="s">
        <v>126</v>
      </c>
      <c r="F963" s="77" t="s">
        <v>79</v>
      </c>
      <c r="G963" s="77" t="s">
        <v>2217</v>
      </c>
      <c r="H963" s="77" t="s">
        <v>57</v>
      </c>
      <c r="I963" s="78" t="s">
        <v>5298</v>
      </c>
      <c r="J963" s="77" t="s">
        <v>5299</v>
      </c>
      <c r="K963" s="77" t="s">
        <v>377</v>
      </c>
      <c r="L963" s="71" t="s">
        <v>67</v>
      </c>
      <c r="M963" s="74">
        <v>1844400</v>
      </c>
      <c r="N963" s="74">
        <v>0</v>
      </c>
      <c r="O963" s="74">
        <v>1844400</v>
      </c>
      <c r="P963" s="79">
        <v>1</v>
      </c>
      <c r="Q963" s="74">
        <v>1844400</v>
      </c>
      <c r="R963" s="77" t="s">
        <v>134</v>
      </c>
      <c r="S963" s="78" t="s">
        <v>2123</v>
      </c>
      <c r="T963" s="77" t="s">
        <v>68</v>
      </c>
      <c r="U963" s="80" t="s">
        <v>5300</v>
      </c>
      <c r="V963" s="85" t="s">
        <v>134</v>
      </c>
      <c r="W963" s="85" t="s">
        <v>134</v>
      </c>
    </row>
    <row r="964" spans="1:23" s="48" customFormat="1" ht="90" x14ac:dyDescent="0.25">
      <c r="A964" s="77">
        <v>13100700</v>
      </c>
      <c r="B964" s="77" t="s">
        <v>14</v>
      </c>
      <c r="C964" s="70">
        <v>102</v>
      </c>
      <c r="D964" s="77" t="s">
        <v>214</v>
      </c>
      <c r="E964" s="77" t="s">
        <v>126</v>
      </c>
      <c r="F964" s="77" t="s">
        <v>79</v>
      </c>
      <c r="G964" s="77" t="s">
        <v>2218</v>
      </c>
      <c r="H964" s="77" t="s">
        <v>57</v>
      </c>
      <c r="I964" s="78" t="s">
        <v>2219</v>
      </c>
      <c r="J964" s="77" t="s">
        <v>2220</v>
      </c>
      <c r="K964" s="77" t="s">
        <v>377</v>
      </c>
      <c r="L964" s="71" t="s">
        <v>825</v>
      </c>
      <c r="M964" s="74">
        <v>473908</v>
      </c>
      <c r="N964" s="74">
        <v>0</v>
      </c>
      <c r="O964" s="74">
        <v>473908</v>
      </c>
      <c r="P964" s="79">
        <v>1</v>
      </c>
      <c r="Q964" s="74">
        <v>473908</v>
      </c>
      <c r="R964" s="77" t="s">
        <v>134</v>
      </c>
      <c r="S964" s="78" t="s">
        <v>2084</v>
      </c>
      <c r="T964" s="77" t="s">
        <v>134</v>
      </c>
      <c r="U964" s="80"/>
      <c r="V964" s="85" t="s">
        <v>134</v>
      </c>
      <c r="W964" s="85" t="s">
        <v>134</v>
      </c>
    </row>
    <row r="965" spans="1:23" s="48" customFormat="1" ht="150" x14ac:dyDescent="0.25">
      <c r="A965" s="77">
        <v>13100700</v>
      </c>
      <c r="B965" s="77" t="s">
        <v>14</v>
      </c>
      <c r="C965" s="70">
        <v>103</v>
      </c>
      <c r="D965" s="77" t="s">
        <v>214</v>
      </c>
      <c r="E965" s="77" t="s">
        <v>126</v>
      </c>
      <c r="F965" s="77" t="s">
        <v>79</v>
      </c>
      <c r="G965" s="77" t="s">
        <v>2221</v>
      </c>
      <c r="H965" s="77" t="s">
        <v>57</v>
      </c>
      <c r="I965" s="78" t="s">
        <v>5301</v>
      </c>
      <c r="J965" s="77" t="s">
        <v>5302</v>
      </c>
      <c r="K965" s="77" t="s">
        <v>377</v>
      </c>
      <c r="L965" s="71" t="s">
        <v>67</v>
      </c>
      <c r="M965" s="74">
        <v>683965</v>
      </c>
      <c r="N965" s="74">
        <v>0</v>
      </c>
      <c r="O965" s="74">
        <v>683965</v>
      </c>
      <c r="P965" s="79">
        <v>1</v>
      </c>
      <c r="Q965" s="74">
        <v>683965</v>
      </c>
      <c r="R965" s="77" t="s">
        <v>134</v>
      </c>
      <c r="S965" s="78" t="s">
        <v>2084</v>
      </c>
      <c r="T965" s="77" t="s">
        <v>68</v>
      </c>
      <c r="U965" s="80" t="s">
        <v>5260</v>
      </c>
      <c r="V965" s="85" t="s">
        <v>134</v>
      </c>
      <c r="W965" s="85" t="s">
        <v>134</v>
      </c>
    </row>
    <row r="966" spans="1:23" s="48" customFormat="1" ht="75" x14ac:dyDescent="0.25">
      <c r="A966" s="77">
        <v>13100700</v>
      </c>
      <c r="B966" s="77" t="s">
        <v>14</v>
      </c>
      <c r="C966" s="70">
        <v>105</v>
      </c>
      <c r="D966" s="77" t="s">
        <v>214</v>
      </c>
      <c r="E966" s="77" t="s">
        <v>126</v>
      </c>
      <c r="F966" s="77" t="s">
        <v>79</v>
      </c>
      <c r="G966" s="77" t="s">
        <v>2222</v>
      </c>
      <c r="H966" s="77" t="s">
        <v>57</v>
      </c>
      <c r="I966" s="78" t="s">
        <v>2223</v>
      </c>
      <c r="J966" s="77" t="s">
        <v>2224</v>
      </c>
      <c r="K966" s="77" t="s">
        <v>377</v>
      </c>
      <c r="L966" s="71" t="s">
        <v>4380</v>
      </c>
      <c r="M966" s="74"/>
      <c r="N966" s="74"/>
      <c r="O966" s="74"/>
      <c r="P966" s="79"/>
      <c r="Q966" s="74"/>
      <c r="R966" s="77" t="s">
        <v>134</v>
      </c>
      <c r="S966" s="78" t="s">
        <v>2074</v>
      </c>
      <c r="T966" s="77" t="s">
        <v>68</v>
      </c>
      <c r="U966" s="80" t="s">
        <v>5303</v>
      </c>
      <c r="V966" s="85" t="s">
        <v>134</v>
      </c>
      <c r="W966" s="85" t="s">
        <v>134</v>
      </c>
    </row>
    <row r="967" spans="1:23" s="48" customFormat="1" ht="105" x14ac:dyDescent="0.25">
      <c r="A967" s="77">
        <v>13100700</v>
      </c>
      <c r="B967" s="77" t="s">
        <v>14</v>
      </c>
      <c r="C967" s="70">
        <v>106</v>
      </c>
      <c r="D967" s="77" t="s">
        <v>214</v>
      </c>
      <c r="E967" s="77" t="s">
        <v>126</v>
      </c>
      <c r="F967" s="77" t="s">
        <v>79</v>
      </c>
      <c r="G967" s="77" t="s">
        <v>2225</v>
      </c>
      <c r="H967" s="77" t="s">
        <v>57</v>
      </c>
      <c r="I967" s="78" t="s">
        <v>2226</v>
      </c>
      <c r="J967" s="77" t="s">
        <v>2227</v>
      </c>
      <c r="K967" s="77" t="s">
        <v>377</v>
      </c>
      <c r="L967" s="71" t="s">
        <v>4380</v>
      </c>
      <c r="M967" s="74"/>
      <c r="N967" s="74"/>
      <c r="O967" s="74"/>
      <c r="P967" s="79"/>
      <c r="Q967" s="74"/>
      <c r="R967" s="77" t="s">
        <v>134</v>
      </c>
      <c r="S967" s="78" t="s">
        <v>2074</v>
      </c>
      <c r="T967" s="77" t="s">
        <v>68</v>
      </c>
      <c r="U967" s="80" t="s">
        <v>5303</v>
      </c>
      <c r="V967" s="85" t="s">
        <v>134</v>
      </c>
      <c r="W967" s="85" t="s">
        <v>134</v>
      </c>
    </row>
    <row r="968" spans="1:23" s="48" customFormat="1" ht="75" x14ac:dyDescent="0.25">
      <c r="A968" s="77">
        <v>13100700</v>
      </c>
      <c r="B968" s="77" t="s">
        <v>14</v>
      </c>
      <c r="C968" s="70">
        <v>107</v>
      </c>
      <c r="D968" s="77" t="s">
        <v>214</v>
      </c>
      <c r="E968" s="77" t="s">
        <v>126</v>
      </c>
      <c r="F968" s="77" t="s">
        <v>79</v>
      </c>
      <c r="G968" s="77" t="s">
        <v>2228</v>
      </c>
      <c r="H968" s="77" t="s">
        <v>57</v>
      </c>
      <c r="I968" s="78" t="s">
        <v>2229</v>
      </c>
      <c r="J968" s="77" t="s">
        <v>2230</v>
      </c>
      <c r="K968" s="77" t="s">
        <v>5304</v>
      </c>
      <c r="L968" s="71" t="s">
        <v>825</v>
      </c>
      <c r="M968" s="74">
        <v>256167</v>
      </c>
      <c r="N968" s="74">
        <v>0</v>
      </c>
      <c r="O968" s="74">
        <v>256167</v>
      </c>
      <c r="P968" s="79">
        <v>1</v>
      </c>
      <c r="Q968" s="74">
        <v>256167</v>
      </c>
      <c r="R968" s="77" t="s">
        <v>134</v>
      </c>
      <c r="S968" s="78" t="s">
        <v>2074</v>
      </c>
      <c r="T968" s="77" t="s">
        <v>68</v>
      </c>
      <c r="U968" s="80" t="s">
        <v>5305</v>
      </c>
      <c r="V968" s="85" t="s">
        <v>134</v>
      </c>
      <c r="W968" s="85" t="s">
        <v>134</v>
      </c>
    </row>
    <row r="969" spans="1:23" s="48" customFormat="1" ht="75" x14ac:dyDescent="0.25">
      <c r="A969" s="77">
        <v>13100700</v>
      </c>
      <c r="B969" s="77" t="s">
        <v>14</v>
      </c>
      <c r="C969" s="70">
        <v>108</v>
      </c>
      <c r="D969" s="77" t="s">
        <v>214</v>
      </c>
      <c r="E969" s="77" t="s">
        <v>126</v>
      </c>
      <c r="F969" s="77" t="s">
        <v>79</v>
      </c>
      <c r="G969" s="77" t="s">
        <v>2231</v>
      </c>
      <c r="H969" s="77" t="s">
        <v>57</v>
      </c>
      <c r="I969" s="78" t="s">
        <v>2232</v>
      </c>
      <c r="J969" s="77" t="s">
        <v>2233</v>
      </c>
      <c r="K969" s="77" t="s">
        <v>377</v>
      </c>
      <c r="L969" s="71" t="s">
        <v>825</v>
      </c>
      <c r="M969" s="74">
        <v>204933</v>
      </c>
      <c r="N969" s="74">
        <v>0</v>
      </c>
      <c r="O969" s="74">
        <v>204933</v>
      </c>
      <c r="P969" s="79">
        <v>1</v>
      </c>
      <c r="Q969" s="74">
        <v>204933</v>
      </c>
      <c r="R969" s="77" t="s">
        <v>134</v>
      </c>
      <c r="S969" s="78" t="s">
        <v>2084</v>
      </c>
      <c r="T969" s="77" t="s">
        <v>134</v>
      </c>
      <c r="U969" s="80"/>
      <c r="V969" s="85" t="s">
        <v>134</v>
      </c>
      <c r="W969" s="85" t="s">
        <v>134</v>
      </c>
    </row>
    <row r="970" spans="1:23" s="48" customFormat="1" ht="75" x14ac:dyDescent="0.25">
      <c r="A970" s="77">
        <v>13100700</v>
      </c>
      <c r="B970" s="77" t="s">
        <v>14</v>
      </c>
      <c r="C970" s="70">
        <v>109</v>
      </c>
      <c r="D970" s="77" t="s">
        <v>214</v>
      </c>
      <c r="E970" s="77" t="s">
        <v>126</v>
      </c>
      <c r="F970" s="77" t="s">
        <v>79</v>
      </c>
      <c r="G970" s="77" t="s">
        <v>2234</v>
      </c>
      <c r="H970" s="77" t="s">
        <v>56</v>
      </c>
      <c r="I970" s="78" t="s">
        <v>2235</v>
      </c>
      <c r="J970" s="77" t="s">
        <v>2236</v>
      </c>
      <c r="K970" s="77" t="s">
        <v>377</v>
      </c>
      <c r="L970" s="71" t="s">
        <v>825</v>
      </c>
      <c r="M970" s="74">
        <v>68723</v>
      </c>
      <c r="N970" s="74">
        <v>0</v>
      </c>
      <c r="O970" s="74">
        <v>68723</v>
      </c>
      <c r="P970" s="79">
        <v>1</v>
      </c>
      <c r="Q970" s="74">
        <v>68723</v>
      </c>
      <c r="R970" s="77" t="s">
        <v>134</v>
      </c>
      <c r="S970" s="78" t="s">
        <v>2071</v>
      </c>
      <c r="T970" s="77" t="s">
        <v>134</v>
      </c>
      <c r="U970" s="80"/>
      <c r="V970" s="85" t="s">
        <v>134</v>
      </c>
      <c r="W970" s="85" t="s">
        <v>134</v>
      </c>
    </row>
    <row r="971" spans="1:23" s="48" customFormat="1" ht="75" x14ac:dyDescent="0.25">
      <c r="A971" s="77">
        <v>13100700</v>
      </c>
      <c r="B971" s="77" t="s">
        <v>14</v>
      </c>
      <c r="C971" s="70">
        <v>111</v>
      </c>
      <c r="D971" s="77" t="s">
        <v>214</v>
      </c>
      <c r="E971" s="77" t="s">
        <v>126</v>
      </c>
      <c r="F971" s="77" t="s">
        <v>79</v>
      </c>
      <c r="G971" s="77" t="s">
        <v>2237</v>
      </c>
      <c r="H971" s="77" t="s">
        <v>57</v>
      </c>
      <c r="I971" s="78" t="s">
        <v>2235</v>
      </c>
      <c r="J971" s="77" t="s">
        <v>2238</v>
      </c>
      <c r="K971" s="77" t="s">
        <v>377</v>
      </c>
      <c r="L971" s="71" t="s">
        <v>825</v>
      </c>
      <c r="M971" s="74">
        <v>68723</v>
      </c>
      <c r="N971" s="74">
        <v>0</v>
      </c>
      <c r="O971" s="74">
        <v>68723</v>
      </c>
      <c r="P971" s="79">
        <v>1</v>
      </c>
      <c r="Q971" s="74">
        <v>68723</v>
      </c>
      <c r="R971" s="77" t="s">
        <v>134</v>
      </c>
      <c r="S971" s="78" t="s">
        <v>2071</v>
      </c>
      <c r="T971" s="77" t="s">
        <v>134</v>
      </c>
      <c r="U971" s="80"/>
      <c r="V971" s="85" t="s">
        <v>134</v>
      </c>
      <c r="W971" s="85" t="s">
        <v>134</v>
      </c>
    </row>
    <row r="972" spans="1:23" s="48" customFormat="1" ht="75" x14ac:dyDescent="0.25">
      <c r="A972" s="77">
        <v>13100700</v>
      </c>
      <c r="B972" s="77" t="s">
        <v>14</v>
      </c>
      <c r="C972" s="70">
        <v>112</v>
      </c>
      <c r="D972" s="77" t="s">
        <v>214</v>
      </c>
      <c r="E972" s="77" t="s">
        <v>126</v>
      </c>
      <c r="F972" s="77" t="s">
        <v>79</v>
      </c>
      <c r="G972" s="77" t="s">
        <v>2239</v>
      </c>
      <c r="H972" s="77" t="s">
        <v>56</v>
      </c>
      <c r="I972" s="78" t="s">
        <v>5306</v>
      </c>
      <c r="J972" s="77" t="s">
        <v>761</v>
      </c>
      <c r="K972" s="77" t="s">
        <v>377</v>
      </c>
      <c r="L972" s="71" t="s">
        <v>825</v>
      </c>
      <c r="M972" s="74">
        <v>461100</v>
      </c>
      <c r="N972" s="74">
        <v>0</v>
      </c>
      <c r="O972" s="74">
        <v>461100</v>
      </c>
      <c r="P972" s="79">
        <v>1</v>
      </c>
      <c r="Q972" s="74">
        <v>461100</v>
      </c>
      <c r="R972" s="77" t="s">
        <v>134</v>
      </c>
      <c r="S972" s="78" t="s">
        <v>2071</v>
      </c>
      <c r="T972" s="77" t="s">
        <v>68</v>
      </c>
      <c r="U972" s="80" t="s">
        <v>5257</v>
      </c>
      <c r="V972" s="85" t="s">
        <v>134</v>
      </c>
      <c r="W972" s="85" t="s">
        <v>134</v>
      </c>
    </row>
    <row r="973" spans="1:23" s="48" customFormat="1" ht="75" x14ac:dyDescent="0.25">
      <c r="A973" s="77">
        <v>13100700</v>
      </c>
      <c r="B973" s="77" t="s">
        <v>14</v>
      </c>
      <c r="C973" s="70">
        <v>113</v>
      </c>
      <c r="D973" s="77" t="s">
        <v>214</v>
      </c>
      <c r="E973" s="77" t="s">
        <v>126</v>
      </c>
      <c r="F973" s="77" t="s">
        <v>79</v>
      </c>
      <c r="G973" s="77" t="s">
        <v>2240</v>
      </c>
      <c r="H973" s="77" t="s">
        <v>56</v>
      </c>
      <c r="I973" s="78" t="s">
        <v>2241</v>
      </c>
      <c r="J973" s="77" t="s">
        <v>2242</v>
      </c>
      <c r="K973" s="77" t="s">
        <v>377</v>
      </c>
      <c r="L973" s="71" t="s">
        <v>825</v>
      </c>
      <c r="M973" s="74">
        <v>268975</v>
      </c>
      <c r="N973" s="74">
        <v>0</v>
      </c>
      <c r="O973" s="74">
        <v>139583.56</v>
      </c>
      <c r="P973" s="79">
        <v>1</v>
      </c>
      <c r="Q973" s="74">
        <v>139583.56</v>
      </c>
      <c r="R973" s="77" t="s">
        <v>134</v>
      </c>
      <c r="S973" s="78" t="s">
        <v>2074</v>
      </c>
      <c r="T973" s="77" t="s">
        <v>68</v>
      </c>
      <c r="U973" s="80" t="s">
        <v>5266</v>
      </c>
      <c r="V973" s="85" t="s">
        <v>68</v>
      </c>
      <c r="W973" s="85" t="s">
        <v>134</v>
      </c>
    </row>
    <row r="974" spans="1:23" s="48" customFormat="1" ht="90" x14ac:dyDescent="0.25">
      <c r="A974" s="77">
        <v>13100700</v>
      </c>
      <c r="B974" s="77" t="s">
        <v>14</v>
      </c>
      <c r="C974" s="70">
        <v>114</v>
      </c>
      <c r="D974" s="77" t="s">
        <v>214</v>
      </c>
      <c r="E974" s="77" t="s">
        <v>126</v>
      </c>
      <c r="F974" s="77" t="s">
        <v>79</v>
      </c>
      <c r="G974" s="77" t="s">
        <v>2243</v>
      </c>
      <c r="H974" s="77" t="s">
        <v>56</v>
      </c>
      <c r="I974" s="78" t="s">
        <v>2244</v>
      </c>
      <c r="J974" s="77" t="s">
        <v>2245</v>
      </c>
      <c r="K974" s="77" t="s">
        <v>377</v>
      </c>
      <c r="L974" s="71" t="s">
        <v>825</v>
      </c>
      <c r="M974" s="74">
        <v>409867</v>
      </c>
      <c r="N974" s="74">
        <v>0</v>
      </c>
      <c r="O974" s="74">
        <v>160000</v>
      </c>
      <c r="P974" s="79">
        <v>1</v>
      </c>
      <c r="Q974" s="74">
        <v>160000</v>
      </c>
      <c r="R974" s="77" t="s">
        <v>134</v>
      </c>
      <c r="S974" s="78" t="s">
        <v>2084</v>
      </c>
      <c r="T974" s="77" t="s">
        <v>68</v>
      </c>
      <c r="U974" s="80" t="s">
        <v>5266</v>
      </c>
      <c r="V974" s="85" t="s">
        <v>68</v>
      </c>
      <c r="W974" s="85" t="s">
        <v>134</v>
      </c>
    </row>
    <row r="975" spans="1:23" s="48" customFormat="1" ht="90" x14ac:dyDescent="0.25">
      <c r="A975" s="77">
        <v>13100700</v>
      </c>
      <c r="B975" s="77" t="s">
        <v>14</v>
      </c>
      <c r="C975" s="70">
        <v>115</v>
      </c>
      <c r="D975" s="77" t="s">
        <v>214</v>
      </c>
      <c r="E975" s="77" t="s">
        <v>126</v>
      </c>
      <c r="F975" s="77" t="s">
        <v>79</v>
      </c>
      <c r="G975" s="77" t="s">
        <v>2246</v>
      </c>
      <c r="H975" s="77" t="s">
        <v>56</v>
      </c>
      <c r="I975" s="78" t="s">
        <v>5307</v>
      </c>
      <c r="J975" s="77" t="s">
        <v>5308</v>
      </c>
      <c r="K975" s="77" t="s">
        <v>377</v>
      </c>
      <c r="L975" s="71" t="s">
        <v>825</v>
      </c>
      <c r="M975" s="74">
        <v>150000</v>
      </c>
      <c r="N975" s="74">
        <v>0</v>
      </c>
      <c r="O975" s="74">
        <v>150000</v>
      </c>
      <c r="P975" s="79">
        <v>1</v>
      </c>
      <c r="Q975" s="74">
        <v>150000</v>
      </c>
      <c r="R975" s="77" t="s">
        <v>134</v>
      </c>
      <c r="S975" s="78" t="s">
        <v>2071</v>
      </c>
      <c r="T975" s="77" t="s">
        <v>68</v>
      </c>
      <c r="U975" s="80" t="s">
        <v>5309</v>
      </c>
      <c r="V975" s="85" t="s">
        <v>134</v>
      </c>
      <c r="W975" s="85" t="s">
        <v>134</v>
      </c>
    </row>
    <row r="976" spans="1:23" s="48" customFormat="1" ht="180" x14ac:dyDescent="0.25">
      <c r="A976" s="77">
        <v>13100700</v>
      </c>
      <c r="B976" s="77" t="s">
        <v>14</v>
      </c>
      <c r="C976" s="70">
        <v>117</v>
      </c>
      <c r="D976" s="77" t="s">
        <v>214</v>
      </c>
      <c r="E976" s="77" t="s">
        <v>126</v>
      </c>
      <c r="F976" s="77" t="s">
        <v>79</v>
      </c>
      <c r="G976" s="77" t="s">
        <v>2247</v>
      </c>
      <c r="H976" s="77" t="s">
        <v>56</v>
      </c>
      <c r="I976" s="78" t="s">
        <v>2248</v>
      </c>
      <c r="J976" s="77" t="s">
        <v>761</v>
      </c>
      <c r="K976" s="77" t="s">
        <v>377</v>
      </c>
      <c r="L976" s="71" t="s">
        <v>825</v>
      </c>
      <c r="M976" s="74">
        <v>537950</v>
      </c>
      <c r="N976" s="74">
        <v>0</v>
      </c>
      <c r="O976" s="74">
        <v>537950</v>
      </c>
      <c r="P976" s="79">
        <v>1</v>
      </c>
      <c r="Q976" s="74">
        <v>537950</v>
      </c>
      <c r="R976" s="77" t="s">
        <v>134</v>
      </c>
      <c r="S976" s="78" t="s">
        <v>2071</v>
      </c>
      <c r="T976" s="77" t="s">
        <v>134</v>
      </c>
      <c r="U976" s="80"/>
      <c r="V976" s="85" t="s">
        <v>134</v>
      </c>
      <c r="W976" s="85" t="s">
        <v>134</v>
      </c>
    </row>
    <row r="977" spans="1:23" s="48" customFormat="1" ht="240" x14ac:dyDescent="0.25">
      <c r="A977" s="77">
        <v>13100700</v>
      </c>
      <c r="B977" s="77" t="s">
        <v>14</v>
      </c>
      <c r="C977" s="70">
        <v>119</v>
      </c>
      <c r="D977" s="77" t="s">
        <v>214</v>
      </c>
      <c r="E977" s="77" t="s">
        <v>126</v>
      </c>
      <c r="F977" s="77" t="s">
        <v>79</v>
      </c>
      <c r="G977" s="77" t="s">
        <v>2249</v>
      </c>
      <c r="H977" s="77" t="s">
        <v>61</v>
      </c>
      <c r="I977" s="78" t="s">
        <v>2250</v>
      </c>
      <c r="J977" s="77" t="s">
        <v>2251</v>
      </c>
      <c r="K977" s="77" t="s">
        <v>377</v>
      </c>
      <c r="L977" s="71" t="s">
        <v>73</v>
      </c>
      <c r="M977" s="74">
        <v>43982</v>
      </c>
      <c r="N977" s="74">
        <v>0</v>
      </c>
      <c r="O977" s="74">
        <v>43982</v>
      </c>
      <c r="P977" s="79">
        <v>1</v>
      </c>
      <c r="Q977" s="74">
        <v>43982</v>
      </c>
      <c r="R977" s="77" t="s">
        <v>68</v>
      </c>
      <c r="S977" s="78" t="s">
        <v>2252</v>
      </c>
      <c r="T977" s="77" t="s">
        <v>134</v>
      </c>
      <c r="U977" s="80"/>
      <c r="V977" s="85" t="s">
        <v>134</v>
      </c>
      <c r="W977" s="85" t="s">
        <v>134</v>
      </c>
    </row>
    <row r="978" spans="1:23" s="48" customFormat="1" ht="75" x14ac:dyDescent="0.25">
      <c r="A978" s="77">
        <v>13100700</v>
      </c>
      <c r="B978" s="77" t="s">
        <v>14</v>
      </c>
      <c r="C978" s="70">
        <v>120</v>
      </c>
      <c r="D978" s="77" t="s">
        <v>214</v>
      </c>
      <c r="E978" s="77" t="s">
        <v>126</v>
      </c>
      <c r="F978" s="77" t="s">
        <v>79</v>
      </c>
      <c r="G978" s="77" t="s">
        <v>2253</v>
      </c>
      <c r="H978" s="77" t="s">
        <v>56</v>
      </c>
      <c r="I978" s="78" t="s">
        <v>5310</v>
      </c>
      <c r="J978" s="77" t="s">
        <v>2254</v>
      </c>
      <c r="K978" s="77" t="s">
        <v>377</v>
      </c>
      <c r="L978" s="71" t="s">
        <v>825</v>
      </c>
      <c r="M978" s="74">
        <v>526873</v>
      </c>
      <c r="N978" s="74">
        <v>0</v>
      </c>
      <c r="O978" s="74">
        <v>526873</v>
      </c>
      <c r="P978" s="79">
        <v>1</v>
      </c>
      <c r="Q978" s="74">
        <v>526873</v>
      </c>
      <c r="R978" s="77" t="s">
        <v>68</v>
      </c>
      <c r="S978" s="78" t="s">
        <v>5311</v>
      </c>
      <c r="T978" s="77" t="s">
        <v>68</v>
      </c>
      <c r="U978" s="80" t="s">
        <v>5312</v>
      </c>
      <c r="V978" s="85" t="s">
        <v>134</v>
      </c>
      <c r="W978" s="85" t="s">
        <v>134</v>
      </c>
    </row>
    <row r="979" spans="1:23" s="48" customFormat="1" ht="75" x14ac:dyDescent="0.25">
      <c r="A979" s="77">
        <v>13100700</v>
      </c>
      <c r="B979" s="77" t="s">
        <v>14</v>
      </c>
      <c r="C979" s="70">
        <v>121</v>
      </c>
      <c r="D979" s="77" t="s">
        <v>214</v>
      </c>
      <c r="E979" s="77" t="s">
        <v>126</v>
      </c>
      <c r="F979" s="77" t="s">
        <v>79</v>
      </c>
      <c r="G979" s="77" t="s">
        <v>2256</v>
      </c>
      <c r="H979" s="77" t="s">
        <v>56</v>
      </c>
      <c r="I979" s="78" t="s">
        <v>5313</v>
      </c>
      <c r="J979" s="77" t="s">
        <v>2254</v>
      </c>
      <c r="K979" s="77" t="s">
        <v>377</v>
      </c>
      <c r="L979" s="71" t="s">
        <v>825</v>
      </c>
      <c r="M979" s="74">
        <v>526873</v>
      </c>
      <c r="N979" s="74">
        <v>0</v>
      </c>
      <c r="O979" s="74">
        <v>526873</v>
      </c>
      <c r="P979" s="79">
        <v>1</v>
      </c>
      <c r="Q979" s="74">
        <v>526873</v>
      </c>
      <c r="R979" s="77" t="s">
        <v>68</v>
      </c>
      <c r="S979" s="78" t="s">
        <v>5311</v>
      </c>
      <c r="T979" s="77" t="s">
        <v>68</v>
      </c>
      <c r="U979" s="80" t="s">
        <v>5312</v>
      </c>
      <c r="V979" s="85" t="s">
        <v>134</v>
      </c>
      <c r="W979" s="85" t="s">
        <v>134</v>
      </c>
    </row>
    <row r="980" spans="1:23" s="48" customFormat="1" ht="120" x14ac:dyDescent="0.25">
      <c r="A980" s="77">
        <v>13100700</v>
      </c>
      <c r="B980" s="77" t="s">
        <v>14</v>
      </c>
      <c r="C980" s="70">
        <v>122</v>
      </c>
      <c r="D980" s="77" t="s">
        <v>214</v>
      </c>
      <c r="E980" s="77" t="s">
        <v>126</v>
      </c>
      <c r="F980" s="77" t="s">
        <v>79</v>
      </c>
      <c r="G980" s="77" t="s">
        <v>2257</v>
      </c>
      <c r="H980" s="77" t="s">
        <v>56</v>
      </c>
      <c r="I980" s="78" t="s">
        <v>2258</v>
      </c>
      <c r="J980" s="77" t="s">
        <v>2259</v>
      </c>
      <c r="K980" s="77" t="s">
        <v>377</v>
      </c>
      <c r="L980" s="71" t="s">
        <v>825</v>
      </c>
      <c r="M980" s="74">
        <v>526873</v>
      </c>
      <c r="N980" s="74">
        <v>0</v>
      </c>
      <c r="O980" s="74">
        <v>526873</v>
      </c>
      <c r="P980" s="79">
        <v>1</v>
      </c>
      <c r="Q980" s="74">
        <v>526873</v>
      </c>
      <c r="R980" s="77" t="s">
        <v>68</v>
      </c>
      <c r="S980" s="78" t="s">
        <v>5314</v>
      </c>
      <c r="T980" s="77" t="s">
        <v>134</v>
      </c>
      <c r="U980" s="80"/>
      <c r="V980" s="85" t="s">
        <v>134</v>
      </c>
      <c r="W980" s="85" t="s">
        <v>134</v>
      </c>
    </row>
    <row r="981" spans="1:23" s="48" customFormat="1" ht="75" x14ac:dyDescent="0.25">
      <c r="A981" s="77">
        <v>13100700</v>
      </c>
      <c r="B981" s="77" t="s">
        <v>14</v>
      </c>
      <c r="C981" s="70">
        <v>123</v>
      </c>
      <c r="D981" s="77" t="s">
        <v>214</v>
      </c>
      <c r="E981" s="77" t="s">
        <v>126</v>
      </c>
      <c r="F981" s="77" t="s">
        <v>79</v>
      </c>
      <c r="G981" s="77" t="s">
        <v>2260</v>
      </c>
      <c r="H981" s="77" t="s">
        <v>56</v>
      </c>
      <c r="I981" s="78" t="s">
        <v>5315</v>
      </c>
      <c r="J981" s="77" t="s">
        <v>2254</v>
      </c>
      <c r="K981" s="77" t="s">
        <v>377</v>
      </c>
      <c r="L981" s="71" t="s">
        <v>825</v>
      </c>
      <c r="M981" s="74">
        <v>526873</v>
      </c>
      <c r="N981" s="74">
        <v>0</v>
      </c>
      <c r="O981" s="74">
        <v>526873</v>
      </c>
      <c r="P981" s="79">
        <v>1</v>
      </c>
      <c r="Q981" s="74">
        <v>526873</v>
      </c>
      <c r="R981" s="77" t="s">
        <v>68</v>
      </c>
      <c r="S981" s="78" t="s">
        <v>5311</v>
      </c>
      <c r="T981" s="77" t="s">
        <v>68</v>
      </c>
      <c r="U981" s="80" t="s">
        <v>5257</v>
      </c>
      <c r="V981" s="85" t="s">
        <v>134</v>
      </c>
      <c r="W981" s="85" t="s">
        <v>134</v>
      </c>
    </row>
    <row r="982" spans="1:23" s="48" customFormat="1" ht="75" x14ac:dyDescent="0.25">
      <c r="A982" s="77">
        <v>13100700</v>
      </c>
      <c r="B982" s="77" t="s">
        <v>14</v>
      </c>
      <c r="C982" s="70">
        <v>124</v>
      </c>
      <c r="D982" s="77" t="s">
        <v>214</v>
      </c>
      <c r="E982" s="77" t="s">
        <v>126</v>
      </c>
      <c r="F982" s="77" t="s">
        <v>79</v>
      </c>
      <c r="G982" s="77" t="s">
        <v>2261</v>
      </c>
      <c r="H982" s="77" t="s">
        <v>56</v>
      </c>
      <c r="I982" s="78" t="s">
        <v>5310</v>
      </c>
      <c r="J982" s="77" t="s">
        <v>2262</v>
      </c>
      <c r="K982" s="77" t="s">
        <v>377</v>
      </c>
      <c r="L982" s="71" t="s">
        <v>825</v>
      </c>
      <c r="M982" s="74">
        <v>526873</v>
      </c>
      <c r="N982" s="74">
        <v>0</v>
      </c>
      <c r="O982" s="74">
        <v>526873</v>
      </c>
      <c r="P982" s="79">
        <v>1</v>
      </c>
      <c r="Q982" s="74">
        <v>526873</v>
      </c>
      <c r="R982" s="77" t="s">
        <v>68</v>
      </c>
      <c r="S982" s="78" t="s">
        <v>5311</v>
      </c>
      <c r="T982" s="77" t="s">
        <v>68</v>
      </c>
      <c r="U982" s="80" t="s">
        <v>5312</v>
      </c>
      <c r="V982" s="85" t="s">
        <v>134</v>
      </c>
      <c r="W982" s="85" t="s">
        <v>134</v>
      </c>
    </row>
    <row r="983" spans="1:23" s="48" customFormat="1" ht="75" x14ac:dyDescent="0.25">
      <c r="A983" s="77">
        <v>13100700</v>
      </c>
      <c r="B983" s="77" t="s">
        <v>14</v>
      </c>
      <c r="C983" s="70">
        <v>125</v>
      </c>
      <c r="D983" s="77" t="s">
        <v>214</v>
      </c>
      <c r="E983" s="77" t="s">
        <v>126</v>
      </c>
      <c r="F983" s="77" t="s">
        <v>79</v>
      </c>
      <c r="G983" s="77" t="s">
        <v>5316</v>
      </c>
      <c r="H983" s="77" t="s">
        <v>56</v>
      </c>
      <c r="I983" s="78" t="s">
        <v>5310</v>
      </c>
      <c r="J983" s="77" t="s">
        <v>2262</v>
      </c>
      <c r="K983" s="77" t="s">
        <v>377</v>
      </c>
      <c r="L983" s="71" t="s">
        <v>825</v>
      </c>
      <c r="M983" s="74">
        <v>526873</v>
      </c>
      <c r="N983" s="74">
        <v>0</v>
      </c>
      <c r="O983" s="74">
        <v>526873</v>
      </c>
      <c r="P983" s="79">
        <v>1</v>
      </c>
      <c r="Q983" s="74">
        <v>526873</v>
      </c>
      <c r="R983" s="77" t="s">
        <v>68</v>
      </c>
      <c r="S983" s="78" t="s">
        <v>5311</v>
      </c>
      <c r="T983" s="77" t="s">
        <v>68</v>
      </c>
      <c r="U983" s="80" t="s">
        <v>5317</v>
      </c>
      <c r="V983" s="85" t="s">
        <v>134</v>
      </c>
      <c r="W983" s="85" t="s">
        <v>134</v>
      </c>
    </row>
    <row r="984" spans="1:23" s="48" customFormat="1" ht="60" x14ac:dyDescent="0.25">
      <c r="A984" s="77">
        <v>13100700</v>
      </c>
      <c r="B984" s="77" t="s">
        <v>14</v>
      </c>
      <c r="C984" s="70">
        <v>126</v>
      </c>
      <c r="D984" s="77" t="s">
        <v>214</v>
      </c>
      <c r="E984" s="77" t="s">
        <v>126</v>
      </c>
      <c r="F984" s="77" t="s">
        <v>79</v>
      </c>
      <c r="G984" s="77" t="s">
        <v>2265</v>
      </c>
      <c r="H984" s="77" t="s">
        <v>57</v>
      </c>
      <c r="I984" s="78" t="s">
        <v>2244</v>
      </c>
      <c r="J984" s="77" t="s">
        <v>391</v>
      </c>
      <c r="K984" s="77" t="s">
        <v>377</v>
      </c>
      <c r="L984" s="71" t="s">
        <v>4380</v>
      </c>
      <c r="M984" s="74"/>
      <c r="N984" s="74"/>
      <c r="O984" s="74"/>
      <c r="P984" s="79"/>
      <c r="Q984" s="74"/>
      <c r="R984" s="77" t="s">
        <v>134</v>
      </c>
      <c r="S984" s="78" t="s">
        <v>2266</v>
      </c>
      <c r="T984" s="77" t="s">
        <v>68</v>
      </c>
      <c r="U984" s="80" t="s">
        <v>5303</v>
      </c>
      <c r="V984" s="85" t="s">
        <v>134</v>
      </c>
      <c r="W984" s="85" t="s">
        <v>134</v>
      </c>
    </row>
    <row r="985" spans="1:23" s="48" customFormat="1" ht="120" x14ac:dyDescent="0.25">
      <c r="A985" s="77">
        <v>13100700</v>
      </c>
      <c r="B985" s="77" t="s">
        <v>14</v>
      </c>
      <c r="C985" s="70">
        <v>134</v>
      </c>
      <c r="D985" s="77" t="s">
        <v>214</v>
      </c>
      <c r="E985" s="77" t="s">
        <v>126</v>
      </c>
      <c r="F985" s="77" t="s">
        <v>79</v>
      </c>
      <c r="G985" s="77" t="s">
        <v>2267</v>
      </c>
      <c r="H985" s="77" t="s">
        <v>57</v>
      </c>
      <c r="I985" s="78" t="s">
        <v>2268</v>
      </c>
      <c r="J985" s="77" t="s">
        <v>2269</v>
      </c>
      <c r="K985" s="77" t="s">
        <v>377</v>
      </c>
      <c r="L985" s="71" t="s">
        <v>73</v>
      </c>
      <c r="M985" s="74">
        <v>61850</v>
      </c>
      <c r="N985" s="74">
        <v>0</v>
      </c>
      <c r="O985" s="74">
        <v>61850</v>
      </c>
      <c r="P985" s="79">
        <v>1</v>
      </c>
      <c r="Q985" s="74">
        <v>61850</v>
      </c>
      <c r="R985" s="77" t="s">
        <v>68</v>
      </c>
      <c r="S985" s="78" t="s">
        <v>5311</v>
      </c>
      <c r="T985" s="77" t="s">
        <v>134</v>
      </c>
      <c r="U985" s="80"/>
      <c r="V985" s="85" t="s">
        <v>134</v>
      </c>
      <c r="W985" s="85" t="s">
        <v>134</v>
      </c>
    </row>
    <row r="986" spans="1:23" s="48" customFormat="1" ht="60" x14ac:dyDescent="0.25">
      <c r="A986" s="77">
        <v>13100700</v>
      </c>
      <c r="B986" s="77" t="s">
        <v>14</v>
      </c>
      <c r="C986" s="70">
        <v>135</v>
      </c>
      <c r="D986" s="77" t="s">
        <v>214</v>
      </c>
      <c r="E986" s="77" t="s">
        <v>126</v>
      </c>
      <c r="F986" s="77" t="s">
        <v>79</v>
      </c>
      <c r="G986" s="77" t="s">
        <v>2270</v>
      </c>
      <c r="H986" s="77" t="s">
        <v>57</v>
      </c>
      <c r="I986" s="78" t="s">
        <v>2271</v>
      </c>
      <c r="J986" s="77" t="s">
        <v>2272</v>
      </c>
      <c r="K986" s="77" t="s">
        <v>377</v>
      </c>
      <c r="L986" s="71" t="s">
        <v>73</v>
      </c>
      <c r="M986" s="74">
        <v>14994</v>
      </c>
      <c r="N986" s="74">
        <v>0</v>
      </c>
      <c r="O986" s="74">
        <v>14994</v>
      </c>
      <c r="P986" s="79">
        <v>1</v>
      </c>
      <c r="Q986" s="74">
        <v>14994</v>
      </c>
      <c r="R986" s="77" t="s">
        <v>68</v>
      </c>
      <c r="S986" s="78" t="s">
        <v>5311</v>
      </c>
      <c r="T986" s="77" t="s">
        <v>134</v>
      </c>
      <c r="U986" s="80"/>
      <c r="V986" s="85" t="s">
        <v>134</v>
      </c>
      <c r="W986" s="85" t="s">
        <v>134</v>
      </c>
    </row>
    <row r="987" spans="1:23" s="48" customFormat="1" ht="120" x14ac:dyDescent="0.25">
      <c r="A987" s="77">
        <v>13100700</v>
      </c>
      <c r="B987" s="77" t="s">
        <v>14</v>
      </c>
      <c r="C987" s="70">
        <v>136</v>
      </c>
      <c r="D987" s="77" t="s">
        <v>214</v>
      </c>
      <c r="E987" s="77" t="s">
        <v>126</v>
      </c>
      <c r="F987" s="77" t="s">
        <v>79</v>
      </c>
      <c r="G987" s="77" t="s">
        <v>2273</v>
      </c>
      <c r="H987" s="77" t="s">
        <v>57</v>
      </c>
      <c r="I987" s="78" t="s">
        <v>2274</v>
      </c>
      <c r="J987" s="77" t="s">
        <v>2275</v>
      </c>
      <c r="K987" s="77" t="s">
        <v>377</v>
      </c>
      <c r="L987" s="71" t="s">
        <v>73</v>
      </c>
      <c r="M987" s="74">
        <v>61850</v>
      </c>
      <c r="N987" s="74">
        <v>0</v>
      </c>
      <c r="O987" s="74">
        <v>61850</v>
      </c>
      <c r="P987" s="79">
        <v>1</v>
      </c>
      <c r="Q987" s="74">
        <v>61850</v>
      </c>
      <c r="R987" s="77" t="s">
        <v>68</v>
      </c>
      <c r="S987" s="78" t="s">
        <v>5311</v>
      </c>
      <c r="T987" s="77" t="s">
        <v>134</v>
      </c>
      <c r="U987" s="80"/>
      <c r="V987" s="85" t="s">
        <v>134</v>
      </c>
      <c r="W987" s="85" t="s">
        <v>134</v>
      </c>
    </row>
    <row r="988" spans="1:23" s="48" customFormat="1" ht="45" x14ac:dyDescent="0.25">
      <c r="A988" s="77">
        <v>13100700</v>
      </c>
      <c r="B988" s="77" t="s">
        <v>14</v>
      </c>
      <c r="C988" s="70">
        <v>137</v>
      </c>
      <c r="D988" s="77" t="s">
        <v>214</v>
      </c>
      <c r="E988" s="77" t="s">
        <v>126</v>
      </c>
      <c r="F988" s="77" t="s">
        <v>79</v>
      </c>
      <c r="G988" s="77" t="s">
        <v>2276</v>
      </c>
      <c r="H988" s="77" t="s">
        <v>57</v>
      </c>
      <c r="I988" s="78" t="s">
        <v>2277</v>
      </c>
      <c r="J988" s="77" t="s">
        <v>2278</v>
      </c>
      <c r="K988" s="77" t="s">
        <v>377</v>
      </c>
      <c r="L988" s="71" t="s">
        <v>825</v>
      </c>
      <c r="M988" s="74">
        <v>14294</v>
      </c>
      <c r="N988" s="74">
        <v>0</v>
      </c>
      <c r="O988" s="74">
        <v>14294</v>
      </c>
      <c r="P988" s="79">
        <v>1</v>
      </c>
      <c r="Q988" s="74">
        <v>14294</v>
      </c>
      <c r="R988" s="77" t="s">
        <v>68</v>
      </c>
      <c r="S988" s="78" t="s">
        <v>5311</v>
      </c>
      <c r="T988" s="77" t="s">
        <v>134</v>
      </c>
      <c r="U988" s="80"/>
      <c r="V988" s="85" t="s">
        <v>134</v>
      </c>
      <c r="W988" s="85" t="s">
        <v>134</v>
      </c>
    </row>
    <row r="989" spans="1:23" s="48" customFormat="1" ht="150" x14ac:dyDescent="0.25">
      <c r="A989" s="77">
        <v>13100700</v>
      </c>
      <c r="B989" s="77" t="s">
        <v>14</v>
      </c>
      <c r="C989" s="70">
        <v>138</v>
      </c>
      <c r="D989" s="77" t="s">
        <v>214</v>
      </c>
      <c r="E989" s="77" t="s">
        <v>126</v>
      </c>
      <c r="F989" s="77" t="s">
        <v>79</v>
      </c>
      <c r="G989" s="77" t="s">
        <v>2279</v>
      </c>
      <c r="H989" s="77" t="s">
        <v>57</v>
      </c>
      <c r="I989" s="78" t="s">
        <v>2280</v>
      </c>
      <c r="J989" s="77" t="s">
        <v>2281</v>
      </c>
      <c r="K989" s="77" t="s">
        <v>377</v>
      </c>
      <c r="L989" s="71" t="s">
        <v>73</v>
      </c>
      <c r="M989" s="74">
        <v>6248</v>
      </c>
      <c r="N989" s="74">
        <v>0</v>
      </c>
      <c r="O989" s="74">
        <v>6248</v>
      </c>
      <c r="P989" s="79">
        <v>1</v>
      </c>
      <c r="Q989" s="74">
        <v>6248</v>
      </c>
      <c r="R989" s="77" t="s">
        <v>68</v>
      </c>
      <c r="S989" s="78" t="s">
        <v>5311</v>
      </c>
      <c r="T989" s="77" t="s">
        <v>134</v>
      </c>
      <c r="U989" s="80"/>
      <c r="V989" s="85" t="s">
        <v>134</v>
      </c>
      <c r="W989" s="85" t="s">
        <v>134</v>
      </c>
    </row>
    <row r="990" spans="1:23" s="48" customFormat="1" ht="150" x14ac:dyDescent="0.25">
      <c r="A990" s="77">
        <v>13100700</v>
      </c>
      <c r="B990" s="77" t="s">
        <v>14</v>
      </c>
      <c r="C990" s="70">
        <v>139</v>
      </c>
      <c r="D990" s="77" t="s">
        <v>214</v>
      </c>
      <c r="E990" s="77" t="s">
        <v>126</v>
      </c>
      <c r="F990" s="77" t="s">
        <v>79</v>
      </c>
      <c r="G990" s="77" t="s">
        <v>2282</v>
      </c>
      <c r="H990" s="77" t="s">
        <v>57</v>
      </c>
      <c r="I990" s="78" t="s">
        <v>2283</v>
      </c>
      <c r="J990" s="77" t="s">
        <v>2284</v>
      </c>
      <c r="K990" s="77" t="s">
        <v>377</v>
      </c>
      <c r="L990" s="71" t="s">
        <v>73</v>
      </c>
      <c r="M990" s="74">
        <v>412335</v>
      </c>
      <c r="N990" s="74">
        <v>0</v>
      </c>
      <c r="O990" s="74">
        <v>412335</v>
      </c>
      <c r="P990" s="79">
        <v>1</v>
      </c>
      <c r="Q990" s="74">
        <v>412335</v>
      </c>
      <c r="R990" s="77" t="s">
        <v>68</v>
      </c>
      <c r="S990" s="78" t="s">
        <v>5311</v>
      </c>
      <c r="T990" s="77" t="s">
        <v>134</v>
      </c>
      <c r="U990" s="80"/>
      <c r="V990" s="85" t="s">
        <v>134</v>
      </c>
      <c r="W990" s="85" t="s">
        <v>134</v>
      </c>
    </row>
    <row r="991" spans="1:23" s="48" customFormat="1" ht="120" x14ac:dyDescent="0.25">
      <c r="A991" s="77">
        <v>13100700</v>
      </c>
      <c r="B991" s="77" t="s">
        <v>14</v>
      </c>
      <c r="C991" s="70">
        <v>140</v>
      </c>
      <c r="D991" s="77" t="s">
        <v>214</v>
      </c>
      <c r="E991" s="77" t="s">
        <v>126</v>
      </c>
      <c r="F991" s="77" t="s">
        <v>79</v>
      </c>
      <c r="G991" s="77" t="s">
        <v>2285</v>
      </c>
      <c r="H991" s="77" t="s">
        <v>57</v>
      </c>
      <c r="I991" s="78" t="s">
        <v>816</v>
      </c>
      <c r="J991" s="77" t="s">
        <v>2286</v>
      </c>
      <c r="K991" s="77" t="s">
        <v>377</v>
      </c>
      <c r="L991" s="71" t="s">
        <v>73</v>
      </c>
      <c r="M991" s="74">
        <v>43982</v>
      </c>
      <c r="N991" s="74">
        <v>0</v>
      </c>
      <c r="O991" s="74">
        <v>43982</v>
      </c>
      <c r="P991" s="79">
        <v>1</v>
      </c>
      <c r="Q991" s="74">
        <v>43982</v>
      </c>
      <c r="R991" s="77" t="s">
        <v>68</v>
      </c>
      <c r="S991" s="78" t="s">
        <v>5311</v>
      </c>
      <c r="T991" s="77" t="s">
        <v>134</v>
      </c>
      <c r="U991" s="80"/>
      <c r="V991" s="85" t="s">
        <v>134</v>
      </c>
      <c r="W991" s="85" t="s">
        <v>134</v>
      </c>
    </row>
    <row r="992" spans="1:23" s="48" customFormat="1" ht="120" x14ac:dyDescent="0.25">
      <c r="A992" s="77">
        <v>13100700</v>
      </c>
      <c r="B992" s="77" t="s">
        <v>14</v>
      </c>
      <c r="C992" s="70">
        <v>141</v>
      </c>
      <c r="D992" s="77" t="s">
        <v>214</v>
      </c>
      <c r="E992" s="77" t="s">
        <v>126</v>
      </c>
      <c r="F992" s="77" t="s">
        <v>79</v>
      </c>
      <c r="G992" s="77" t="s">
        <v>2287</v>
      </c>
      <c r="H992" s="77" t="s">
        <v>57</v>
      </c>
      <c r="I992" s="78" t="s">
        <v>816</v>
      </c>
      <c r="J992" s="77" t="s">
        <v>2288</v>
      </c>
      <c r="K992" s="77" t="s">
        <v>377</v>
      </c>
      <c r="L992" s="71" t="s">
        <v>73</v>
      </c>
      <c r="M992" s="74">
        <v>123701</v>
      </c>
      <c r="N992" s="74">
        <v>0</v>
      </c>
      <c r="O992" s="74">
        <v>123701</v>
      </c>
      <c r="P992" s="79">
        <v>1</v>
      </c>
      <c r="Q992" s="74">
        <v>123701</v>
      </c>
      <c r="R992" s="77" t="s">
        <v>134</v>
      </c>
      <c r="S992" s="78" t="s">
        <v>5311</v>
      </c>
      <c r="T992" s="77" t="s">
        <v>134</v>
      </c>
      <c r="U992" s="80"/>
      <c r="V992" s="85" t="s">
        <v>134</v>
      </c>
      <c r="W992" s="85" t="s">
        <v>134</v>
      </c>
    </row>
    <row r="993" spans="1:23" s="48" customFormat="1" ht="75" x14ac:dyDescent="0.25">
      <c r="A993" s="77">
        <v>13100700</v>
      </c>
      <c r="B993" s="77" t="s">
        <v>14</v>
      </c>
      <c r="C993" s="70">
        <v>142</v>
      </c>
      <c r="D993" s="77" t="s">
        <v>214</v>
      </c>
      <c r="E993" s="77" t="s">
        <v>126</v>
      </c>
      <c r="F993" s="77" t="s">
        <v>79</v>
      </c>
      <c r="G993" s="77" t="s">
        <v>2289</v>
      </c>
      <c r="H993" s="77" t="s">
        <v>57</v>
      </c>
      <c r="I993" s="78" t="s">
        <v>2290</v>
      </c>
      <c r="J993" s="77" t="s">
        <v>2291</v>
      </c>
      <c r="K993" s="77" t="s">
        <v>377</v>
      </c>
      <c r="L993" s="71" t="s">
        <v>73</v>
      </c>
      <c r="M993" s="74">
        <v>68723</v>
      </c>
      <c r="N993" s="74">
        <v>0</v>
      </c>
      <c r="O993" s="74">
        <v>68723</v>
      </c>
      <c r="P993" s="79">
        <v>1</v>
      </c>
      <c r="Q993" s="74">
        <v>68723</v>
      </c>
      <c r="R993" s="77" t="s">
        <v>68</v>
      </c>
      <c r="S993" s="78" t="s">
        <v>5311</v>
      </c>
      <c r="T993" s="77" t="s">
        <v>134</v>
      </c>
      <c r="U993" s="80"/>
      <c r="V993" s="85" t="s">
        <v>134</v>
      </c>
      <c r="W993" s="85" t="s">
        <v>134</v>
      </c>
    </row>
    <row r="994" spans="1:23" s="48" customFormat="1" ht="75" x14ac:dyDescent="0.25">
      <c r="A994" s="77">
        <v>13100700</v>
      </c>
      <c r="B994" s="77" t="s">
        <v>14</v>
      </c>
      <c r="C994" s="70">
        <v>146</v>
      </c>
      <c r="D994" s="77" t="s">
        <v>214</v>
      </c>
      <c r="E994" s="77" t="s">
        <v>126</v>
      </c>
      <c r="F994" s="77" t="s">
        <v>79</v>
      </c>
      <c r="G994" s="77" t="s">
        <v>2292</v>
      </c>
      <c r="H994" s="77" t="s">
        <v>57</v>
      </c>
      <c r="I994" s="78" t="s">
        <v>2293</v>
      </c>
      <c r="J994" s="77" t="s">
        <v>2294</v>
      </c>
      <c r="K994" s="77" t="s">
        <v>377</v>
      </c>
      <c r="L994" s="71" t="s">
        <v>73</v>
      </c>
      <c r="M994" s="74">
        <v>137445</v>
      </c>
      <c r="N994" s="74">
        <v>0</v>
      </c>
      <c r="O994" s="74">
        <v>137445</v>
      </c>
      <c r="P994" s="79">
        <v>1</v>
      </c>
      <c r="Q994" s="74">
        <v>137445</v>
      </c>
      <c r="R994" s="77" t="s">
        <v>68</v>
      </c>
      <c r="S994" s="78" t="s">
        <v>5311</v>
      </c>
      <c r="T994" s="77" t="s">
        <v>134</v>
      </c>
      <c r="U994" s="80"/>
      <c r="V994" s="85" t="s">
        <v>134</v>
      </c>
      <c r="W994" s="85" t="s">
        <v>134</v>
      </c>
    </row>
    <row r="995" spans="1:23" s="48" customFormat="1" ht="105" x14ac:dyDescent="0.25">
      <c r="A995" s="77">
        <v>13100700</v>
      </c>
      <c r="B995" s="77" t="s">
        <v>14</v>
      </c>
      <c r="C995" s="70">
        <v>147</v>
      </c>
      <c r="D995" s="77" t="s">
        <v>214</v>
      </c>
      <c r="E995" s="77" t="s">
        <v>126</v>
      </c>
      <c r="F995" s="77" t="s">
        <v>79</v>
      </c>
      <c r="G995" s="77" t="s">
        <v>2295</v>
      </c>
      <c r="H995" s="77" t="s">
        <v>57</v>
      </c>
      <c r="I995" s="78" t="s">
        <v>2296</v>
      </c>
      <c r="J995" s="77" t="s">
        <v>2297</v>
      </c>
      <c r="K995" s="77" t="s">
        <v>377</v>
      </c>
      <c r="L995" s="71" t="s">
        <v>73</v>
      </c>
      <c r="M995" s="74">
        <v>34361</v>
      </c>
      <c r="N995" s="74">
        <v>0</v>
      </c>
      <c r="O995" s="74">
        <v>34361</v>
      </c>
      <c r="P995" s="79">
        <v>1</v>
      </c>
      <c r="Q995" s="74">
        <v>34361</v>
      </c>
      <c r="R995" s="77" t="s">
        <v>68</v>
      </c>
      <c r="S995" s="78" t="s">
        <v>5311</v>
      </c>
      <c r="T995" s="77" t="s">
        <v>134</v>
      </c>
      <c r="U995" s="80"/>
      <c r="V995" s="85" t="s">
        <v>134</v>
      </c>
      <c r="W995" s="85" t="s">
        <v>134</v>
      </c>
    </row>
    <row r="996" spans="1:23" s="48" customFormat="1" ht="45" x14ac:dyDescent="0.25">
      <c r="A996" s="77">
        <v>13100700</v>
      </c>
      <c r="B996" s="77" t="s">
        <v>14</v>
      </c>
      <c r="C996" s="70">
        <v>148</v>
      </c>
      <c r="D996" s="77" t="s">
        <v>214</v>
      </c>
      <c r="E996" s="77" t="s">
        <v>126</v>
      </c>
      <c r="F996" s="77" t="s">
        <v>79</v>
      </c>
      <c r="G996" s="77" t="s">
        <v>2298</v>
      </c>
      <c r="H996" s="77" t="s">
        <v>57</v>
      </c>
      <c r="I996" s="78" t="s">
        <v>2299</v>
      </c>
      <c r="J996" s="77" t="s">
        <v>2300</v>
      </c>
      <c r="K996" s="77" t="s">
        <v>377</v>
      </c>
      <c r="L996" s="71" t="s">
        <v>73</v>
      </c>
      <c r="M996" s="74">
        <v>1250</v>
      </c>
      <c r="N996" s="74">
        <v>0</v>
      </c>
      <c r="O996" s="74">
        <v>1250</v>
      </c>
      <c r="P996" s="79">
        <v>1</v>
      </c>
      <c r="Q996" s="74">
        <v>1250</v>
      </c>
      <c r="R996" s="77" t="s">
        <v>68</v>
      </c>
      <c r="S996" s="78" t="s">
        <v>5311</v>
      </c>
      <c r="T996" s="77" t="s">
        <v>134</v>
      </c>
      <c r="U996" s="80"/>
      <c r="V996" s="85" t="s">
        <v>134</v>
      </c>
      <c r="W996" s="85" t="s">
        <v>134</v>
      </c>
    </row>
    <row r="997" spans="1:23" s="48" customFormat="1" ht="90" x14ac:dyDescent="0.25">
      <c r="A997" s="77">
        <v>13100700</v>
      </c>
      <c r="B997" s="77" t="s">
        <v>14</v>
      </c>
      <c r="C997" s="70">
        <v>149</v>
      </c>
      <c r="D997" s="77" t="s">
        <v>214</v>
      </c>
      <c r="E997" s="77" t="s">
        <v>126</v>
      </c>
      <c r="F997" s="77" t="s">
        <v>79</v>
      </c>
      <c r="G997" s="77" t="s">
        <v>2301</v>
      </c>
      <c r="H997" s="77" t="s">
        <v>57</v>
      </c>
      <c r="I997" s="78" t="s">
        <v>2302</v>
      </c>
      <c r="J997" s="77" t="s">
        <v>2303</v>
      </c>
      <c r="K997" s="77" t="s">
        <v>377</v>
      </c>
      <c r="L997" s="71" t="s">
        <v>73</v>
      </c>
      <c r="M997" s="74">
        <v>20617</v>
      </c>
      <c r="N997" s="74">
        <v>0</v>
      </c>
      <c r="O997" s="74">
        <v>20617</v>
      </c>
      <c r="P997" s="79">
        <v>1</v>
      </c>
      <c r="Q997" s="74">
        <v>20617</v>
      </c>
      <c r="R997" s="77" t="s">
        <v>68</v>
      </c>
      <c r="S997" s="78" t="s">
        <v>5311</v>
      </c>
      <c r="T997" s="77" t="s">
        <v>134</v>
      </c>
      <c r="U997" s="80"/>
      <c r="V997" s="85" t="s">
        <v>134</v>
      </c>
      <c r="W997" s="85" t="s">
        <v>134</v>
      </c>
    </row>
    <row r="998" spans="1:23" s="48" customFormat="1" ht="45" x14ac:dyDescent="0.25">
      <c r="A998" s="77">
        <v>13100700</v>
      </c>
      <c r="B998" s="77" t="s">
        <v>14</v>
      </c>
      <c r="C998" s="70">
        <v>150</v>
      </c>
      <c r="D998" s="77" t="s">
        <v>214</v>
      </c>
      <c r="E998" s="77" t="s">
        <v>126</v>
      </c>
      <c r="F998" s="77" t="s">
        <v>79</v>
      </c>
      <c r="G998" s="77" t="s">
        <v>2304</v>
      </c>
      <c r="H998" s="77" t="s">
        <v>57</v>
      </c>
      <c r="I998" s="78" t="s">
        <v>2305</v>
      </c>
      <c r="J998" s="77" t="s">
        <v>2306</v>
      </c>
      <c r="K998" s="77" t="s">
        <v>377</v>
      </c>
      <c r="L998" s="71" t="s">
        <v>73</v>
      </c>
      <c r="M998" s="74">
        <v>1670653</v>
      </c>
      <c r="N998" s="74">
        <v>0</v>
      </c>
      <c r="O998" s="74">
        <v>1670653</v>
      </c>
      <c r="P998" s="79">
        <v>1</v>
      </c>
      <c r="Q998" s="74">
        <v>1670653</v>
      </c>
      <c r="R998" s="77" t="s">
        <v>134</v>
      </c>
      <c r="S998" s="78" t="s">
        <v>5311</v>
      </c>
      <c r="T998" s="77" t="s">
        <v>134</v>
      </c>
      <c r="U998" s="80"/>
      <c r="V998" s="85" t="s">
        <v>134</v>
      </c>
      <c r="W998" s="85" t="s">
        <v>134</v>
      </c>
    </row>
    <row r="999" spans="1:23" s="48" customFormat="1" ht="105" x14ac:dyDescent="0.25">
      <c r="A999" s="77">
        <v>13100700</v>
      </c>
      <c r="B999" s="77" t="s">
        <v>14</v>
      </c>
      <c r="C999" s="70">
        <v>151</v>
      </c>
      <c r="D999" s="77" t="s">
        <v>214</v>
      </c>
      <c r="E999" s="77" t="s">
        <v>126</v>
      </c>
      <c r="F999" s="77" t="s">
        <v>79</v>
      </c>
      <c r="G999" s="77" t="s">
        <v>2307</v>
      </c>
      <c r="H999" s="77" t="s">
        <v>57</v>
      </c>
      <c r="I999" s="78" t="s">
        <v>2308</v>
      </c>
      <c r="J999" s="77" t="s">
        <v>2309</v>
      </c>
      <c r="K999" s="77" t="s">
        <v>377</v>
      </c>
      <c r="L999" s="71" t="s">
        <v>73</v>
      </c>
      <c r="M999" s="74">
        <v>27489</v>
      </c>
      <c r="N999" s="74">
        <v>0</v>
      </c>
      <c r="O999" s="74">
        <v>27489</v>
      </c>
      <c r="P999" s="79">
        <v>1</v>
      </c>
      <c r="Q999" s="74">
        <v>27489</v>
      </c>
      <c r="R999" s="77" t="s">
        <v>68</v>
      </c>
      <c r="S999" s="78" t="s">
        <v>5311</v>
      </c>
      <c r="T999" s="77" t="s">
        <v>134</v>
      </c>
      <c r="U999" s="80"/>
      <c r="V999" s="85" t="s">
        <v>134</v>
      </c>
      <c r="W999" s="85" t="s">
        <v>134</v>
      </c>
    </row>
    <row r="1000" spans="1:23" s="48" customFormat="1" ht="120" x14ac:dyDescent="0.25">
      <c r="A1000" s="77">
        <v>13100700</v>
      </c>
      <c r="B1000" s="77" t="s">
        <v>14</v>
      </c>
      <c r="C1000" s="70">
        <v>154</v>
      </c>
      <c r="D1000" s="77" t="s">
        <v>214</v>
      </c>
      <c r="E1000" s="77" t="s">
        <v>126</v>
      </c>
      <c r="F1000" s="77" t="s">
        <v>79</v>
      </c>
      <c r="G1000" s="77" t="s">
        <v>2310</v>
      </c>
      <c r="H1000" s="77" t="s">
        <v>57</v>
      </c>
      <c r="I1000" s="78" t="s">
        <v>2311</v>
      </c>
      <c r="J1000" s="77" t="s">
        <v>5318</v>
      </c>
      <c r="K1000" s="77" t="s">
        <v>377</v>
      </c>
      <c r="L1000" s="71" t="s">
        <v>73</v>
      </c>
      <c r="M1000" s="74">
        <v>6248</v>
      </c>
      <c r="N1000" s="74">
        <v>0</v>
      </c>
      <c r="O1000" s="74">
        <v>6248</v>
      </c>
      <c r="P1000" s="79">
        <v>1</v>
      </c>
      <c r="Q1000" s="74">
        <v>6248</v>
      </c>
      <c r="R1000" s="77" t="s">
        <v>68</v>
      </c>
      <c r="S1000" s="78" t="s">
        <v>5311</v>
      </c>
      <c r="T1000" s="77" t="s">
        <v>68</v>
      </c>
      <c r="U1000" s="80" t="s">
        <v>5262</v>
      </c>
      <c r="V1000" s="85" t="s">
        <v>134</v>
      </c>
      <c r="W1000" s="85" t="s">
        <v>134</v>
      </c>
    </row>
    <row r="1001" spans="1:23" s="48" customFormat="1" ht="90" x14ac:dyDescent="0.25">
      <c r="A1001" s="77">
        <v>13100700</v>
      </c>
      <c r="B1001" s="77" t="s">
        <v>14</v>
      </c>
      <c r="C1001" s="70">
        <v>155</v>
      </c>
      <c r="D1001" s="77" t="s">
        <v>214</v>
      </c>
      <c r="E1001" s="77" t="s">
        <v>126</v>
      </c>
      <c r="F1001" s="77" t="s">
        <v>79</v>
      </c>
      <c r="G1001" s="77" t="s">
        <v>2312</v>
      </c>
      <c r="H1001" s="77" t="s">
        <v>57</v>
      </c>
      <c r="I1001" s="78" t="s">
        <v>2313</v>
      </c>
      <c r="J1001" s="77" t="s">
        <v>2314</v>
      </c>
      <c r="K1001" s="77" t="s">
        <v>377</v>
      </c>
      <c r="L1001" s="71" t="s">
        <v>73</v>
      </c>
      <c r="M1001" s="74">
        <v>31238</v>
      </c>
      <c r="N1001" s="74">
        <v>0</v>
      </c>
      <c r="O1001" s="74">
        <v>31238</v>
      </c>
      <c r="P1001" s="79">
        <v>1</v>
      </c>
      <c r="Q1001" s="74">
        <v>31238</v>
      </c>
      <c r="R1001" s="77" t="s">
        <v>134</v>
      </c>
      <c r="S1001" s="78" t="s">
        <v>2255</v>
      </c>
      <c r="T1001" s="77" t="s">
        <v>134</v>
      </c>
      <c r="U1001" s="80"/>
      <c r="V1001" s="85" t="s">
        <v>134</v>
      </c>
      <c r="W1001" s="85" t="s">
        <v>134</v>
      </c>
    </row>
    <row r="1002" spans="1:23" s="48" customFormat="1" ht="75" x14ac:dyDescent="0.25">
      <c r="A1002" s="77">
        <v>13100700</v>
      </c>
      <c r="B1002" s="77" t="s">
        <v>14</v>
      </c>
      <c r="C1002" s="70">
        <v>156</v>
      </c>
      <c r="D1002" s="77" t="s">
        <v>214</v>
      </c>
      <c r="E1002" s="77" t="s">
        <v>126</v>
      </c>
      <c r="F1002" s="77" t="s">
        <v>79</v>
      </c>
      <c r="G1002" s="77" t="s">
        <v>2315</v>
      </c>
      <c r="H1002" s="77" t="s">
        <v>56</v>
      </c>
      <c r="I1002" s="78" t="s">
        <v>2316</v>
      </c>
      <c r="J1002" s="77" t="s">
        <v>2317</v>
      </c>
      <c r="K1002" s="77" t="s">
        <v>377</v>
      </c>
      <c r="L1002" s="71" t="s">
        <v>73</v>
      </c>
      <c r="M1002" s="74">
        <v>2561667</v>
      </c>
      <c r="N1002" s="74">
        <v>0</v>
      </c>
      <c r="O1002" s="74">
        <v>2561667</v>
      </c>
      <c r="P1002" s="79">
        <v>1</v>
      </c>
      <c r="Q1002" s="74">
        <v>2561667</v>
      </c>
      <c r="R1002" s="77" t="s">
        <v>134</v>
      </c>
      <c r="S1002" s="78" t="s">
        <v>2318</v>
      </c>
      <c r="T1002" s="77" t="s">
        <v>134</v>
      </c>
      <c r="U1002" s="80"/>
      <c r="V1002" s="85" t="s">
        <v>134</v>
      </c>
      <c r="W1002" s="85" t="s">
        <v>134</v>
      </c>
    </row>
    <row r="1003" spans="1:23" s="48" customFormat="1" ht="105" x14ac:dyDescent="0.25">
      <c r="A1003" s="77">
        <v>13100700</v>
      </c>
      <c r="B1003" s="77" t="s">
        <v>14</v>
      </c>
      <c r="C1003" s="70">
        <v>159</v>
      </c>
      <c r="D1003" s="77" t="s">
        <v>214</v>
      </c>
      <c r="E1003" s="77" t="s">
        <v>126</v>
      </c>
      <c r="F1003" s="77" t="s">
        <v>79</v>
      </c>
      <c r="G1003" s="77" t="s">
        <v>2319</v>
      </c>
      <c r="H1003" s="77" t="s">
        <v>56</v>
      </c>
      <c r="I1003" s="78" t="s">
        <v>2320</v>
      </c>
      <c r="J1003" s="77" t="s">
        <v>2321</v>
      </c>
      <c r="K1003" s="77" t="s">
        <v>377</v>
      </c>
      <c r="L1003" s="71" t="s">
        <v>67</v>
      </c>
      <c r="M1003" s="74">
        <v>192125</v>
      </c>
      <c r="N1003" s="74">
        <v>0</v>
      </c>
      <c r="O1003" s="74">
        <v>192125</v>
      </c>
      <c r="P1003" s="79">
        <v>1</v>
      </c>
      <c r="Q1003" s="74">
        <v>192125</v>
      </c>
      <c r="R1003" s="77" t="s">
        <v>68</v>
      </c>
      <c r="S1003" s="78" t="s">
        <v>2322</v>
      </c>
      <c r="T1003" s="77" t="s">
        <v>134</v>
      </c>
      <c r="U1003" s="80"/>
      <c r="V1003" s="85" t="s">
        <v>134</v>
      </c>
      <c r="W1003" s="85" t="s">
        <v>134</v>
      </c>
    </row>
    <row r="1004" spans="1:23" s="48" customFormat="1" ht="90" x14ac:dyDescent="0.25">
      <c r="A1004" s="77">
        <v>13100700</v>
      </c>
      <c r="B1004" s="77" t="s">
        <v>14</v>
      </c>
      <c r="C1004" s="70">
        <v>160</v>
      </c>
      <c r="D1004" s="77" t="s">
        <v>214</v>
      </c>
      <c r="E1004" s="77" t="s">
        <v>126</v>
      </c>
      <c r="F1004" s="77" t="s">
        <v>79</v>
      </c>
      <c r="G1004" s="77" t="s">
        <v>2323</v>
      </c>
      <c r="H1004" s="77" t="s">
        <v>56</v>
      </c>
      <c r="I1004" s="78" t="s">
        <v>2324</v>
      </c>
      <c r="J1004" s="77" t="s">
        <v>2325</v>
      </c>
      <c r="K1004" s="77" t="s">
        <v>377</v>
      </c>
      <c r="L1004" s="71" t="s">
        <v>67</v>
      </c>
      <c r="M1004" s="74">
        <v>1840514</v>
      </c>
      <c r="N1004" s="74">
        <v>582000</v>
      </c>
      <c r="O1004" s="74">
        <v>911672.72</v>
      </c>
      <c r="P1004" s="79">
        <v>1</v>
      </c>
      <c r="Q1004" s="74">
        <v>911672.72</v>
      </c>
      <c r="R1004" s="77" t="s">
        <v>68</v>
      </c>
      <c r="S1004" s="78" t="s">
        <v>2326</v>
      </c>
      <c r="T1004" s="77" t="s">
        <v>68</v>
      </c>
      <c r="U1004" s="80" t="s">
        <v>5266</v>
      </c>
      <c r="V1004" s="85" t="s">
        <v>68</v>
      </c>
      <c r="W1004" s="85" t="s">
        <v>134</v>
      </c>
    </row>
    <row r="1005" spans="1:23" s="48" customFormat="1" ht="60" x14ac:dyDescent="0.25">
      <c r="A1005" s="77">
        <v>13100700</v>
      </c>
      <c r="B1005" s="77" t="s">
        <v>14</v>
      </c>
      <c r="C1005" s="70">
        <v>161</v>
      </c>
      <c r="D1005" s="77" t="s">
        <v>214</v>
      </c>
      <c r="E1005" s="77" t="s">
        <v>126</v>
      </c>
      <c r="F1005" s="77" t="s">
        <v>79</v>
      </c>
      <c r="G1005" s="77" t="s">
        <v>2327</v>
      </c>
      <c r="H1005" s="77" t="s">
        <v>56</v>
      </c>
      <c r="I1005" s="78" t="s">
        <v>2328</v>
      </c>
      <c r="J1005" s="77" t="s">
        <v>2329</v>
      </c>
      <c r="K1005" s="77" t="s">
        <v>377</v>
      </c>
      <c r="L1005" s="71" t="s">
        <v>73</v>
      </c>
      <c r="M1005" s="74">
        <v>1670653</v>
      </c>
      <c r="N1005" s="74">
        <v>0</v>
      </c>
      <c r="O1005" s="74">
        <v>1670653</v>
      </c>
      <c r="P1005" s="79">
        <v>1</v>
      </c>
      <c r="Q1005" s="74">
        <v>1670653</v>
      </c>
      <c r="R1005" s="77" t="s">
        <v>68</v>
      </c>
      <c r="S1005" s="78" t="s">
        <v>2149</v>
      </c>
      <c r="T1005" s="77" t="s">
        <v>134</v>
      </c>
      <c r="U1005" s="80"/>
      <c r="V1005" s="85" t="s">
        <v>134</v>
      </c>
      <c r="W1005" s="85" t="s">
        <v>134</v>
      </c>
    </row>
    <row r="1006" spans="1:23" s="48" customFormat="1" ht="75" x14ac:dyDescent="0.25">
      <c r="A1006" s="77">
        <v>13100700</v>
      </c>
      <c r="B1006" s="77" t="s">
        <v>14</v>
      </c>
      <c r="C1006" s="70">
        <v>162</v>
      </c>
      <c r="D1006" s="77" t="s">
        <v>214</v>
      </c>
      <c r="E1006" s="77" t="s">
        <v>126</v>
      </c>
      <c r="F1006" s="77" t="s">
        <v>79</v>
      </c>
      <c r="G1006" s="77" t="s">
        <v>2330</v>
      </c>
      <c r="H1006" s="77" t="s">
        <v>61</v>
      </c>
      <c r="I1006" s="78" t="s">
        <v>2331</v>
      </c>
      <c r="J1006" s="77" t="s">
        <v>2332</v>
      </c>
      <c r="K1006" s="77" t="s">
        <v>377</v>
      </c>
      <c r="L1006" s="71" t="s">
        <v>73</v>
      </c>
      <c r="M1006" s="74">
        <v>128083</v>
      </c>
      <c r="N1006" s="74">
        <v>0</v>
      </c>
      <c r="O1006" s="74">
        <v>128083</v>
      </c>
      <c r="P1006" s="79">
        <v>1</v>
      </c>
      <c r="Q1006" s="74">
        <v>128083</v>
      </c>
      <c r="R1006" s="77" t="s">
        <v>134</v>
      </c>
      <c r="S1006" s="78" t="s">
        <v>5314</v>
      </c>
      <c r="T1006" s="77" t="s">
        <v>134</v>
      </c>
      <c r="U1006" s="80"/>
      <c r="V1006" s="85" t="s">
        <v>134</v>
      </c>
      <c r="W1006" s="85" t="s">
        <v>134</v>
      </c>
    </row>
    <row r="1007" spans="1:23" s="48" customFormat="1" ht="105" x14ac:dyDescent="0.25">
      <c r="A1007" s="77">
        <v>13100700</v>
      </c>
      <c r="B1007" s="77" t="s">
        <v>14</v>
      </c>
      <c r="C1007" s="70">
        <v>163</v>
      </c>
      <c r="D1007" s="77" t="s">
        <v>214</v>
      </c>
      <c r="E1007" s="77" t="s">
        <v>126</v>
      </c>
      <c r="F1007" s="77" t="s">
        <v>79</v>
      </c>
      <c r="G1007" s="77" t="s">
        <v>2333</v>
      </c>
      <c r="H1007" s="77" t="s">
        <v>58</v>
      </c>
      <c r="I1007" s="78" t="s">
        <v>2334</v>
      </c>
      <c r="J1007" s="77" t="s">
        <v>2335</v>
      </c>
      <c r="K1007" s="77" t="s">
        <v>377</v>
      </c>
      <c r="L1007" s="71" t="s">
        <v>73</v>
      </c>
      <c r="M1007" s="74">
        <v>512333</v>
      </c>
      <c r="N1007" s="74">
        <v>0</v>
      </c>
      <c r="O1007" s="74">
        <v>512333</v>
      </c>
      <c r="P1007" s="79">
        <v>1</v>
      </c>
      <c r="Q1007" s="74">
        <v>512333</v>
      </c>
      <c r="R1007" s="77" t="s">
        <v>134</v>
      </c>
      <c r="S1007" s="78" t="s">
        <v>2074</v>
      </c>
      <c r="T1007" s="77" t="s">
        <v>134</v>
      </c>
      <c r="U1007" s="80"/>
      <c r="V1007" s="85" t="s">
        <v>134</v>
      </c>
      <c r="W1007" s="85" t="s">
        <v>134</v>
      </c>
    </row>
    <row r="1008" spans="1:23" s="48" customFormat="1" ht="120" x14ac:dyDescent="0.25">
      <c r="A1008" s="77">
        <v>13100700</v>
      </c>
      <c r="B1008" s="77" t="s">
        <v>14</v>
      </c>
      <c r="C1008" s="70">
        <v>164</v>
      </c>
      <c r="D1008" s="77" t="s">
        <v>214</v>
      </c>
      <c r="E1008" s="77" t="s">
        <v>126</v>
      </c>
      <c r="F1008" s="77" t="s">
        <v>79</v>
      </c>
      <c r="G1008" s="77" t="s">
        <v>2336</v>
      </c>
      <c r="H1008" s="77" t="s">
        <v>56</v>
      </c>
      <c r="I1008" s="78" t="s">
        <v>2337</v>
      </c>
      <c r="J1008" s="77" t="s">
        <v>2338</v>
      </c>
      <c r="K1008" s="77" t="s">
        <v>377</v>
      </c>
      <c r="L1008" s="71" t="s">
        <v>73</v>
      </c>
      <c r="M1008" s="74">
        <v>1639467</v>
      </c>
      <c r="N1008" s="74">
        <v>0</v>
      </c>
      <c r="O1008" s="74">
        <v>1639467</v>
      </c>
      <c r="P1008" s="79">
        <v>1</v>
      </c>
      <c r="Q1008" s="74">
        <v>1639467</v>
      </c>
      <c r="R1008" s="77" t="s">
        <v>134</v>
      </c>
      <c r="S1008" s="78" t="s">
        <v>2149</v>
      </c>
      <c r="T1008" s="77" t="s">
        <v>134</v>
      </c>
      <c r="U1008" s="80"/>
      <c r="V1008" s="85" t="s">
        <v>134</v>
      </c>
      <c r="W1008" s="85" t="s">
        <v>134</v>
      </c>
    </row>
    <row r="1009" spans="1:23" s="48" customFormat="1" ht="45" x14ac:dyDescent="0.25">
      <c r="A1009" s="77">
        <v>13100700</v>
      </c>
      <c r="B1009" s="77" t="s">
        <v>14</v>
      </c>
      <c r="C1009" s="70">
        <v>165</v>
      </c>
      <c r="D1009" s="77" t="s">
        <v>214</v>
      </c>
      <c r="E1009" s="77" t="s">
        <v>126</v>
      </c>
      <c r="F1009" s="77" t="s">
        <v>79</v>
      </c>
      <c r="G1009" s="77" t="s">
        <v>2339</v>
      </c>
      <c r="H1009" s="77" t="s">
        <v>56</v>
      </c>
      <c r="I1009" s="78" t="s">
        <v>2340</v>
      </c>
      <c r="J1009" s="77" t="s">
        <v>2341</v>
      </c>
      <c r="K1009" s="77" t="s">
        <v>377</v>
      </c>
      <c r="L1009" s="71" t="s">
        <v>73</v>
      </c>
      <c r="M1009" s="74">
        <v>54978</v>
      </c>
      <c r="N1009" s="74">
        <v>0</v>
      </c>
      <c r="O1009" s="74">
        <v>54978</v>
      </c>
      <c r="P1009" s="79">
        <v>1</v>
      </c>
      <c r="Q1009" s="74">
        <v>54978</v>
      </c>
      <c r="R1009" s="77" t="s">
        <v>68</v>
      </c>
      <c r="S1009" s="78" t="s">
        <v>5311</v>
      </c>
      <c r="T1009" s="77" t="s">
        <v>134</v>
      </c>
      <c r="U1009" s="80"/>
      <c r="V1009" s="85" t="s">
        <v>134</v>
      </c>
      <c r="W1009" s="85" t="s">
        <v>134</v>
      </c>
    </row>
    <row r="1010" spans="1:23" s="48" customFormat="1" ht="60" x14ac:dyDescent="0.25">
      <c r="A1010" s="77">
        <v>13100700</v>
      </c>
      <c r="B1010" s="77" t="s">
        <v>14</v>
      </c>
      <c r="C1010" s="70">
        <v>166</v>
      </c>
      <c r="D1010" s="77" t="s">
        <v>214</v>
      </c>
      <c r="E1010" s="77" t="s">
        <v>126</v>
      </c>
      <c r="F1010" s="77" t="s">
        <v>79</v>
      </c>
      <c r="G1010" s="77" t="s">
        <v>2342</v>
      </c>
      <c r="H1010" s="77" t="s">
        <v>56</v>
      </c>
      <c r="I1010" s="78" t="s">
        <v>2343</v>
      </c>
      <c r="J1010" s="77" t="s">
        <v>2344</v>
      </c>
      <c r="K1010" s="77" t="s">
        <v>377</v>
      </c>
      <c r="L1010" s="71" t="s">
        <v>73</v>
      </c>
      <c r="M1010" s="74">
        <v>920882</v>
      </c>
      <c r="N1010" s="74">
        <v>0</v>
      </c>
      <c r="O1010" s="74">
        <v>920882</v>
      </c>
      <c r="P1010" s="79">
        <v>1</v>
      </c>
      <c r="Q1010" s="74">
        <v>920882</v>
      </c>
      <c r="R1010" s="77" t="s">
        <v>134</v>
      </c>
      <c r="S1010" s="78" t="s">
        <v>5311</v>
      </c>
      <c r="T1010" s="77" t="s">
        <v>134</v>
      </c>
      <c r="U1010" s="80"/>
      <c r="V1010" s="85" t="s">
        <v>134</v>
      </c>
      <c r="W1010" s="85" t="s">
        <v>134</v>
      </c>
    </row>
    <row r="1011" spans="1:23" s="48" customFormat="1" ht="60" x14ac:dyDescent="0.25">
      <c r="A1011" s="77">
        <v>13100700</v>
      </c>
      <c r="B1011" s="77" t="s">
        <v>14</v>
      </c>
      <c r="C1011" s="70">
        <v>167</v>
      </c>
      <c r="D1011" s="77" t="s">
        <v>214</v>
      </c>
      <c r="E1011" s="77" t="s">
        <v>126</v>
      </c>
      <c r="F1011" s="77" t="s">
        <v>79</v>
      </c>
      <c r="G1011" s="77" t="s">
        <v>2345</v>
      </c>
      <c r="H1011" s="77" t="s">
        <v>56</v>
      </c>
      <c r="I1011" s="78" t="s">
        <v>2346</v>
      </c>
      <c r="J1011" s="77" t="s">
        <v>2347</v>
      </c>
      <c r="K1011" s="77" t="s">
        <v>377</v>
      </c>
      <c r="L1011" s="71" t="s">
        <v>73</v>
      </c>
      <c r="M1011" s="74">
        <v>549780</v>
      </c>
      <c r="N1011" s="74">
        <v>0</v>
      </c>
      <c r="O1011" s="74">
        <v>549780</v>
      </c>
      <c r="P1011" s="79">
        <v>1</v>
      </c>
      <c r="Q1011" s="74">
        <v>549780</v>
      </c>
      <c r="R1011" s="77" t="s">
        <v>134</v>
      </c>
      <c r="S1011" s="78" t="s">
        <v>5311</v>
      </c>
      <c r="T1011" s="77" t="s">
        <v>134</v>
      </c>
      <c r="U1011" s="80"/>
      <c r="V1011" s="85" t="s">
        <v>134</v>
      </c>
      <c r="W1011" s="85" t="s">
        <v>134</v>
      </c>
    </row>
    <row r="1012" spans="1:23" s="48" customFormat="1" ht="45" x14ac:dyDescent="0.25">
      <c r="A1012" s="77">
        <v>13100700</v>
      </c>
      <c r="B1012" s="77" t="s">
        <v>14</v>
      </c>
      <c r="C1012" s="70">
        <v>168</v>
      </c>
      <c r="D1012" s="77" t="s">
        <v>214</v>
      </c>
      <c r="E1012" s="77" t="s">
        <v>126</v>
      </c>
      <c r="F1012" s="77" t="s">
        <v>79</v>
      </c>
      <c r="G1012" s="77" t="s">
        <v>2348</v>
      </c>
      <c r="H1012" s="77" t="s">
        <v>56</v>
      </c>
      <c r="I1012" s="78" t="s">
        <v>2349</v>
      </c>
      <c r="J1012" s="77" t="s">
        <v>2350</v>
      </c>
      <c r="K1012" s="77" t="s">
        <v>377</v>
      </c>
      <c r="L1012" s="71" t="s">
        <v>73</v>
      </c>
      <c r="M1012" s="74">
        <v>20617</v>
      </c>
      <c r="N1012" s="74">
        <v>0</v>
      </c>
      <c r="O1012" s="74">
        <v>20617</v>
      </c>
      <c r="P1012" s="79">
        <v>1</v>
      </c>
      <c r="Q1012" s="74">
        <v>20617</v>
      </c>
      <c r="R1012" s="77" t="s">
        <v>68</v>
      </c>
      <c r="S1012" s="78" t="s">
        <v>5311</v>
      </c>
      <c r="T1012" s="77" t="s">
        <v>134</v>
      </c>
      <c r="U1012" s="80"/>
      <c r="V1012" s="85" t="s">
        <v>134</v>
      </c>
      <c r="W1012" s="85" t="s">
        <v>134</v>
      </c>
    </row>
    <row r="1013" spans="1:23" s="48" customFormat="1" ht="75" x14ac:dyDescent="0.25">
      <c r="A1013" s="77">
        <v>13100700</v>
      </c>
      <c r="B1013" s="77" t="s">
        <v>14</v>
      </c>
      <c r="C1013" s="70">
        <v>169</v>
      </c>
      <c r="D1013" s="77" t="s">
        <v>214</v>
      </c>
      <c r="E1013" s="77" t="s">
        <v>126</v>
      </c>
      <c r="F1013" s="77" t="s">
        <v>79</v>
      </c>
      <c r="G1013" s="77" t="s">
        <v>2351</v>
      </c>
      <c r="H1013" s="77" t="s">
        <v>56</v>
      </c>
      <c r="I1013" s="78" t="s">
        <v>2352</v>
      </c>
      <c r="J1013" s="77" t="s">
        <v>2353</v>
      </c>
      <c r="K1013" s="77" t="s">
        <v>377</v>
      </c>
      <c r="L1013" s="71" t="s">
        <v>73</v>
      </c>
      <c r="M1013" s="74">
        <v>20617</v>
      </c>
      <c r="N1013" s="74">
        <v>0</v>
      </c>
      <c r="O1013" s="74">
        <v>20617</v>
      </c>
      <c r="P1013" s="79">
        <v>1</v>
      </c>
      <c r="Q1013" s="74">
        <v>20617</v>
      </c>
      <c r="R1013" s="77" t="s">
        <v>68</v>
      </c>
      <c r="S1013" s="78" t="s">
        <v>5311</v>
      </c>
      <c r="T1013" s="77" t="s">
        <v>134</v>
      </c>
      <c r="U1013" s="80"/>
      <c r="V1013" s="85" t="s">
        <v>134</v>
      </c>
      <c r="W1013" s="85" t="s">
        <v>134</v>
      </c>
    </row>
    <row r="1014" spans="1:23" s="48" customFormat="1" ht="75" x14ac:dyDescent="0.25">
      <c r="A1014" s="77">
        <v>13100700</v>
      </c>
      <c r="B1014" s="77" t="s">
        <v>14</v>
      </c>
      <c r="C1014" s="70">
        <v>170</v>
      </c>
      <c r="D1014" s="77" t="s">
        <v>214</v>
      </c>
      <c r="E1014" s="77" t="s">
        <v>126</v>
      </c>
      <c r="F1014" s="77" t="s">
        <v>79</v>
      </c>
      <c r="G1014" s="77" t="s">
        <v>2354</v>
      </c>
      <c r="H1014" s="77" t="s">
        <v>56</v>
      </c>
      <c r="I1014" s="78" t="s">
        <v>2355</v>
      </c>
      <c r="J1014" s="77" t="s">
        <v>2356</v>
      </c>
      <c r="K1014" s="77" t="s">
        <v>377</v>
      </c>
      <c r="L1014" s="71" t="s">
        <v>73</v>
      </c>
      <c r="M1014" s="74">
        <v>41234</v>
      </c>
      <c r="N1014" s="74">
        <v>0</v>
      </c>
      <c r="O1014" s="74">
        <v>41234</v>
      </c>
      <c r="P1014" s="79">
        <v>1</v>
      </c>
      <c r="Q1014" s="74">
        <v>41234</v>
      </c>
      <c r="R1014" s="77" t="s">
        <v>68</v>
      </c>
      <c r="S1014" s="78" t="s">
        <v>5311</v>
      </c>
      <c r="T1014" s="77" t="s">
        <v>134</v>
      </c>
      <c r="U1014" s="80"/>
      <c r="V1014" s="85" t="s">
        <v>134</v>
      </c>
      <c r="W1014" s="85" t="s">
        <v>134</v>
      </c>
    </row>
    <row r="1015" spans="1:23" s="48" customFormat="1" ht="105" x14ac:dyDescent="0.25">
      <c r="A1015" s="77">
        <v>13100700</v>
      </c>
      <c r="B1015" s="77" t="s">
        <v>14</v>
      </c>
      <c r="C1015" s="70">
        <v>172</v>
      </c>
      <c r="D1015" s="77" t="s">
        <v>214</v>
      </c>
      <c r="E1015" s="77" t="s">
        <v>126</v>
      </c>
      <c r="F1015" s="77" t="s">
        <v>79</v>
      </c>
      <c r="G1015" s="77" t="s">
        <v>2357</v>
      </c>
      <c r="H1015" s="77" t="s">
        <v>60</v>
      </c>
      <c r="I1015" s="78" t="s">
        <v>2358</v>
      </c>
      <c r="J1015" s="77" t="s">
        <v>2359</v>
      </c>
      <c r="K1015" s="77" t="s">
        <v>377</v>
      </c>
      <c r="L1015" s="71" t="s">
        <v>73</v>
      </c>
      <c r="M1015" s="74">
        <v>41234</v>
      </c>
      <c r="N1015" s="74">
        <v>0</v>
      </c>
      <c r="O1015" s="74">
        <v>41234</v>
      </c>
      <c r="P1015" s="79">
        <v>1</v>
      </c>
      <c r="Q1015" s="74">
        <v>41234</v>
      </c>
      <c r="R1015" s="77" t="s">
        <v>68</v>
      </c>
      <c r="S1015" s="78" t="s">
        <v>5311</v>
      </c>
      <c r="T1015" s="77" t="s">
        <v>134</v>
      </c>
      <c r="U1015" s="80"/>
      <c r="V1015" s="85" t="s">
        <v>134</v>
      </c>
      <c r="W1015" s="85" t="s">
        <v>134</v>
      </c>
    </row>
    <row r="1016" spans="1:23" s="48" customFormat="1" ht="45" x14ac:dyDescent="0.25">
      <c r="A1016" s="77">
        <v>13100700</v>
      </c>
      <c r="B1016" s="77" t="s">
        <v>14</v>
      </c>
      <c r="C1016" s="70">
        <v>173</v>
      </c>
      <c r="D1016" s="77" t="s">
        <v>214</v>
      </c>
      <c r="E1016" s="77" t="s">
        <v>126</v>
      </c>
      <c r="F1016" s="77" t="s">
        <v>79</v>
      </c>
      <c r="G1016" s="77" t="s">
        <v>2360</v>
      </c>
      <c r="H1016" s="77" t="s">
        <v>56</v>
      </c>
      <c r="I1016" s="78" t="s">
        <v>2361</v>
      </c>
      <c r="J1016" s="77" t="s">
        <v>2362</v>
      </c>
      <c r="K1016" s="77" t="s">
        <v>377</v>
      </c>
      <c r="L1016" s="71" t="s">
        <v>73</v>
      </c>
      <c r="M1016" s="74">
        <v>1003349</v>
      </c>
      <c r="N1016" s="74">
        <v>0</v>
      </c>
      <c r="O1016" s="74">
        <v>1003349</v>
      </c>
      <c r="P1016" s="79">
        <v>1</v>
      </c>
      <c r="Q1016" s="74">
        <v>1003349</v>
      </c>
      <c r="R1016" s="77" t="s">
        <v>68</v>
      </c>
      <c r="S1016" s="78" t="s">
        <v>5311</v>
      </c>
      <c r="T1016" s="77" t="s">
        <v>134</v>
      </c>
      <c r="U1016" s="80"/>
      <c r="V1016" s="85" t="s">
        <v>134</v>
      </c>
      <c r="W1016" s="85" t="s">
        <v>134</v>
      </c>
    </row>
    <row r="1017" spans="1:23" s="48" customFormat="1" ht="45" x14ac:dyDescent="0.25">
      <c r="A1017" s="77">
        <v>13100700</v>
      </c>
      <c r="B1017" s="77" t="s">
        <v>14</v>
      </c>
      <c r="C1017" s="70">
        <v>174</v>
      </c>
      <c r="D1017" s="77" t="s">
        <v>214</v>
      </c>
      <c r="E1017" s="77" t="s">
        <v>126</v>
      </c>
      <c r="F1017" s="77" t="s">
        <v>79</v>
      </c>
      <c r="G1017" s="77" t="s">
        <v>2363</v>
      </c>
      <c r="H1017" s="77" t="s">
        <v>60</v>
      </c>
      <c r="I1017" s="78" t="s">
        <v>2364</v>
      </c>
      <c r="J1017" s="77" t="s">
        <v>2365</v>
      </c>
      <c r="K1017" s="77" t="s">
        <v>377</v>
      </c>
      <c r="L1017" s="71" t="s">
        <v>825</v>
      </c>
      <c r="M1017" s="74">
        <v>1621851</v>
      </c>
      <c r="N1017" s="74">
        <v>0</v>
      </c>
      <c r="O1017" s="74">
        <v>1621851</v>
      </c>
      <c r="P1017" s="79">
        <v>1</v>
      </c>
      <c r="Q1017" s="74">
        <v>1621851</v>
      </c>
      <c r="R1017" s="77" t="s">
        <v>134</v>
      </c>
      <c r="S1017" s="78" t="s">
        <v>5311</v>
      </c>
      <c r="T1017" s="77" t="s">
        <v>134</v>
      </c>
      <c r="U1017" s="80"/>
      <c r="V1017" s="85" t="s">
        <v>134</v>
      </c>
      <c r="W1017" s="85" t="s">
        <v>134</v>
      </c>
    </row>
    <row r="1018" spans="1:23" s="48" customFormat="1" ht="60" x14ac:dyDescent="0.25">
      <c r="A1018" s="77">
        <v>13100700</v>
      </c>
      <c r="B1018" s="77" t="s">
        <v>14</v>
      </c>
      <c r="C1018" s="70">
        <v>175</v>
      </c>
      <c r="D1018" s="77" t="s">
        <v>214</v>
      </c>
      <c r="E1018" s="77" t="s">
        <v>126</v>
      </c>
      <c r="F1018" s="77" t="s">
        <v>79</v>
      </c>
      <c r="G1018" s="77" t="s">
        <v>2366</v>
      </c>
      <c r="H1018" s="77" t="s">
        <v>60</v>
      </c>
      <c r="I1018" s="78" t="s">
        <v>2367</v>
      </c>
      <c r="J1018" s="77" t="s">
        <v>2368</v>
      </c>
      <c r="K1018" s="77" t="s">
        <v>377</v>
      </c>
      <c r="L1018" s="71" t="s">
        <v>73</v>
      </c>
      <c r="M1018" s="74">
        <v>5820796</v>
      </c>
      <c r="N1018" s="74">
        <v>0</v>
      </c>
      <c r="O1018" s="74">
        <v>5820796</v>
      </c>
      <c r="P1018" s="79">
        <v>1</v>
      </c>
      <c r="Q1018" s="74">
        <v>5820796</v>
      </c>
      <c r="R1018" s="77" t="s">
        <v>134</v>
      </c>
      <c r="S1018" s="78" t="s">
        <v>5311</v>
      </c>
      <c r="T1018" s="77" t="s">
        <v>134</v>
      </c>
      <c r="U1018" s="80"/>
      <c r="V1018" s="85" t="s">
        <v>134</v>
      </c>
      <c r="W1018" s="85" t="s">
        <v>134</v>
      </c>
    </row>
    <row r="1019" spans="1:23" s="48" customFormat="1" ht="45" x14ac:dyDescent="0.25">
      <c r="A1019" s="77">
        <v>13100700</v>
      </c>
      <c r="B1019" s="77" t="s">
        <v>14</v>
      </c>
      <c r="C1019" s="70">
        <v>176</v>
      </c>
      <c r="D1019" s="77" t="s">
        <v>214</v>
      </c>
      <c r="E1019" s="77" t="s">
        <v>126</v>
      </c>
      <c r="F1019" s="77" t="s">
        <v>79</v>
      </c>
      <c r="G1019" s="77" t="s">
        <v>2369</v>
      </c>
      <c r="H1019" s="77" t="s">
        <v>60</v>
      </c>
      <c r="I1019" s="78" t="s">
        <v>2370</v>
      </c>
      <c r="J1019" s="77" t="s">
        <v>2371</v>
      </c>
      <c r="K1019" s="77" t="s">
        <v>377</v>
      </c>
      <c r="L1019" s="71" t="s">
        <v>73</v>
      </c>
      <c r="M1019" s="74">
        <v>9923529</v>
      </c>
      <c r="N1019" s="74">
        <v>0</v>
      </c>
      <c r="O1019" s="74">
        <v>9923529</v>
      </c>
      <c r="P1019" s="79">
        <v>1</v>
      </c>
      <c r="Q1019" s="74">
        <v>9923529</v>
      </c>
      <c r="R1019" s="77" t="s">
        <v>134</v>
      </c>
      <c r="S1019" s="78" t="s">
        <v>5311</v>
      </c>
      <c r="T1019" s="77" t="s">
        <v>134</v>
      </c>
      <c r="U1019" s="80"/>
      <c r="V1019" s="85" t="s">
        <v>134</v>
      </c>
      <c r="W1019" s="85" t="s">
        <v>134</v>
      </c>
    </row>
    <row r="1020" spans="1:23" s="48" customFormat="1" ht="45" x14ac:dyDescent="0.25">
      <c r="A1020" s="77">
        <v>13100700</v>
      </c>
      <c r="B1020" s="77" t="s">
        <v>14</v>
      </c>
      <c r="C1020" s="70">
        <v>177</v>
      </c>
      <c r="D1020" s="77" t="s">
        <v>214</v>
      </c>
      <c r="E1020" s="77" t="s">
        <v>126</v>
      </c>
      <c r="F1020" s="77" t="s">
        <v>79</v>
      </c>
      <c r="G1020" s="77" t="s">
        <v>2372</v>
      </c>
      <c r="H1020" s="77" t="s">
        <v>60</v>
      </c>
      <c r="I1020" s="78" t="s">
        <v>2373</v>
      </c>
      <c r="J1020" s="77" t="s">
        <v>2374</v>
      </c>
      <c r="K1020" s="77" t="s">
        <v>377</v>
      </c>
      <c r="L1020" s="71" t="s">
        <v>73</v>
      </c>
      <c r="M1020" s="74">
        <v>50000</v>
      </c>
      <c r="N1020" s="74">
        <v>0</v>
      </c>
      <c r="O1020" s="74">
        <v>50000</v>
      </c>
      <c r="P1020" s="79">
        <v>1</v>
      </c>
      <c r="Q1020" s="74">
        <v>50000</v>
      </c>
      <c r="R1020" s="77" t="s">
        <v>134</v>
      </c>
      <c r="S1020" s="78" t="s">
        <v>5311</v>
      </c>
      <c r="T1020" s="77" t="s">
        <v>68</v>
      </c>
      <c r="U1020" s="80" t="s">
        <v>4391</v>
      </c>
      <c r="V1020" s="85" t="s">
        <v>134</v>
      </c>
      <c r="W1020" s="85" t="s">
        <v>134</v>
      </c>
    </row>
    <row r="1021" spans="1:23" s="48" customFormat="1" ht="45" x14ac:dyDescent="0.25">
      <c r="A1021" s="77">
        <v>13100700</v>
      </c>
      <c r="B1021" s="77" t="s">
        <v>14</v>
      </c>
      <c r="C1021" s="70">
        <v>178</v>
      </c>
      <c r="D1021" s="77" t="s">
        <v>214</v>
      </c>
      <c r="E1021" s="77" t="s">
        <v>126</v>
      </c>
      <c r="F1021" s="77" t="s">
        <v>79</v>
      </c>
      <c r="G1021" s="77" t="s">
        <v>2375</v>
      </c>
      <c r="H1021" s="77" t="s">
        <v>60</v>
      </c>
      <c r="I1021" s="78" t="s">
        <v>2376</v>
      </c>
      <c r="J1021" s="77" t="s">
        <v>2377</v>
      </c>
      <c r="K1021" s="77" t="s">
        <v>377</v>
      </c>
      <c r="L1021" s="71" t="s">
        <v>73</v>
      </c>
      <c r="M1021" s="74">
        <v>6872</v>
      </c>
      <c r="N1021" s="74">
        <v>0</v>
      </c>
      <c r="O1021" s="74">
        <v>6872</v>
      </c>
      <c r="P1021" s="79">
        <v>1</v>
      </c>
      <c r="Q1021" s="74">
        <v>6872</v>
      </c>
      <c r="R1021" s="77" t="s">
        <v>68</v>
      </c>
      <c r="S1021" s="78" t="s">
        <v>5311</v>
      </c>
      <c r="T1021" s="77" t="s">
        <v>134</v>
      </c>
      <c r="U1021" s="80"/>
      <c r="V1021" s="85" t="s">
        <v>134</v>
      </c>
      <c r="W1021" s="85" t="s">
        <v>134</v>
      </c>
    </row>
    <row r="1022" spans="1:23" s="48" customFormat="1" ht="45" x14ac:dyDescent="0.25">
      <c r="A1022" s="77">
        <v>13100700</v>
      </c>
      <c r="B1022" s="77" t="s">
        <v>14</v>
      </c>
      <c r="C1022" s="70">
        <v>179</v>
      </c>
      <c r="D1022" s="77" t="s">
        <v>214</v>
      </c>
      <c r="E1022" s="77" t="s">
        <v>126</v>
      </c>
      <c r="F1022" s="77" t="s">
        <v>79</v>
      </c>
      <c r="G1022" s="77" t="s">
        <v>2378</v>
      </c>
      <c r="H1022" s="77" t="s">
        <v>60</v>
      </c>
      <c r="I1022" s="78" t="s">
        <v>2379</v>
      </c>
      <c r="J1022" s="77" t="s">
        <v>2380</v>
      </c>
      <c r="K1022" s="77" t="s">
        <v>377</v>
      </c>
      <c r="L1022" s="71" t="s">
        <v>73</v>
      </c>
      <c r="M1022" s="74">
        <v>27489</v>
      </c>
      <c r="N1022" s="74">
        <v>0</v>
      </c>
      <c r="O1022" s="74">
        <v>27489</v>
      </c>
      <c r="P1022" s="79">
        <v>1</v>
      </c>
      <c r="Q1022" s="74">
        <v>27489</v>
      </c>
      <c r="R1022" s="77" t="s">
        <v>134</v>
      </c>
      <c r="S1022" s="78" t="s">
        <v>5311</v>
      </c>
      <c r="T1022" s="77" t="s">
        <v>134</v>
      </c>
      <c r="U1022" s="80"/>
      <c r="V1022" s="85" t="s">
        <v>134</v>
      </c>
      <c r="W1022" s="85" t="s">
        <v>134</v>
      </c>
    </row>
    <row r="1023" spans="1:23" s="48" customFormat="1" ht="45" x14ac:dyDescent="0.25">
      <c r="A1023" s="77">
        <v>13100700</v>
      </c>
      <c r="B1023" s="77" t="s">
        <v>14</v>
      </c>
      <c r="C1023" s="70">
        <v>180</v>
      </c>
      <c r="D1023" s="77" t="s">
        <v>214</v>
      </c>
      <c r="E1023" s="77" t="s">
        <v>126</v>
      </c>
      <c r="F1023" s="77" t="s">
        <v>79</v>
      </c>
      <c r="G1023" s="77" t="s">
        <v>2381</v>
      </c>
      <c r="H1023" s="77" t="s">
        <v>56</v>
      </c>
      <c r="I1023" s="78" t="s">
        <v>2382</v>
      </c>
      <c r="J1023" s="77" t="s">
        <v>2365</v>
      </c>
      <c r="K1023" s="77" t="s">
        <v>377</v>
      </c>
      <c r="L1023" s="71" t="s">
        <v>73</v>
      </c>
      <c r="M1023" s="74">
        <v>28863</v>
      </c>
      <c r="N1023" s="74">
        <v>0</v>
      </c>
      <c r="O1023" s="74">
        <v>28863</v>
      </c>
      <c r="P1023" s="79">
        <v>1</v>
      </c>
      <c r="Q1023" s="74">
        <v>28863</v>
      </c>
      <c r="R1023" s="77" t="s">
        <v>134</v>
      </c>
      <c r="S1023" s="78" t="s">
        <v>5311</v>
      </c>
      <c r="T1023" s="77" t="s">
        <v>134</v>
      </c>
      <c r="U1023" s="80"/>
      <c r="V1023" s="85" t="s">
        <v>134</v>
      </c>
      <c r="W1023" s="85" t="s">
        <v>134</v>
      </c>
    </row>
    <row r="1024" spans="1:23" s="48" customFormat="1" ht="60" x14ac:dyDescent="0.25">
      <c r="A1024" s="77">
        <v>13100700</v>
      </c>
      <c r="B1024" s="77" t="s">
        <v>14</v>
      </c>
      <c r="C1024" s="70">
        <v>181</v>
      </c>
      <c r="D1024" s="77" t="s">
        <v>214</v>
      </c>
      <c r="E1024" s="77" t="s">
        <v>126</v>
      </c>
      <c r="F1024" s="77" t="s">
        <v>79</v>
      </c>
      <c r="G1024" s="77" t="s">
        <v>2383</v>
      </c>
      <c r="H1024" s="77" t="s">
        <v>56</v>
      </c>
      <c r="I1024" s="78" t="s">
        <v>2384</v>
      </c>
      <c r="J1024" s="77" t="s">
        <v>2385</v>
      </c>
      <c r="K1024" s="77" t="s">
        <v>377</v>
      </c>
      <c r="L1024" s="71" t="s">
        <v>73</v>
      </c>
      <c r="M1024" s="74">
        <v>250598</v>
      </c>
      <c r="N1024" s="74">
        <v>0</v>
      </c>
      <c r="O1024" s="74">
        <v>250598</v>
      </c>
      <c r="P1024" s="79">
        <v>1</v>
      </c>
      <c r="Q1024" s="74">
        <v>250598</v>
      </c>
      <c r="R1024" s="77" t="s">
        <v>134</v>
      </c>
      <c r="S1024" s="78" t="s">
        <v>5311</v>
      </c>
      <c r="T1024" s="77" t="s">
        <v>134</v>
      </c>
      <c r="U1024" s="80"/>
      <c r="V1024" s="85" t="s">
        <v>134</v>
      </c>
      <c r="W1024" s="85" t="s">
        <v>134</v>
      </c>
    </row>
    <row r="1025" spans="1:23" s="48" customFormat="1" ht="75" x14ac:dyDescent="0.25">
      <c r="A1025" s="77">
        <v>13100700</v>
      </c>
      <c r="B1025" s="77" t="s">
        <v>14</v>
      </c>
      <c r="C1025" s="70">
        <v>183</v>
      </c>
      <c r="D1025" s="77" t="s">
        <v>214</v>
      </c>
      <c r="E1025" s="77" t="s">
        <v>126</v>
      </c>
      <c r="F1025" s="77" t="s">
        <v>79</v>
      </c>
      <c r="G1025" s="77" t="s">
        <v>5319</v>
      </c>
      <c r="H1025" s="77" t="s">
        <v>56</v>
      </c>
      <c r="I1025" s="78" t="s">
        <v>5320</v>
      </c>
      <c r="J1025" s="77" t="s">
        <v>5321</v>
      </c>
      <c r="K1025" s="77" t="s">
        <v>377</v>
      </c>
      <c r="L1025" s="71" t="s">
        <v>73</v>
      </c>
      <c r="M1025" s="74">
        <v>1280834</v>
      </c>
      <c r="N1025" s="74">
        <v>0</v>
      </c>
      <c r="O1025" s="74">
        <v>1280834</v>
      </c>
      <c r="P1025" s="79">
        <v>1</v>
      </c>
      <c r="Q1025" s="74">
        <v>1280834</v>
      </c>
      <c r="R1025" s="77" t="s">
        <v>134</v>
      </c>
      <c r="S1025" s="78" t="s">
        <v>2123</v>
      </c>
      <c r="T1025" s="77" t="s">
        <v>68</v>
      </c>
      <c r="U1025" s="80" t="s">
        <v>5322</v>
      </c>
      <c r="V1025" s="85" t="s">
        <v>134</v>
      </c>
      <c r="W1025" s="85" t="s">
        <v>134</v>
      </c>
    </row>
    <row r="1026" spans="1:23" s="48" customFormat="1" ht="409.5" x14ac:dyDescent="0.25">
      <c r="A1026" s="77">
        <v>13100700</v>
      </c>
      <c r="B1026" s="77" t="s">
        <v>14</v>
      </c>
      <c r="C1026" s="70">
        <v>184</v>
      </c>
      <c r="D1026" s="77" t="s">
        <v>214</v>
      </c>
      <c r="E1026" s="77" t="s">
        <v>126</v>
      </c>
      <c r="F1026" s="77" t="s">
        <v>79</v>
      </c>
      <c r="G1026" s="77" t="s">
        <v>2386</v>
      </c>
      <c r="H1026" s="77" t="s">
        <v>56</v>
      </c>
      <c r="I1026" s="78" t="s">
        <v>2387</v>
      </c>
      <c r="J1026" s="77" t="s">
        <v>2388</v>
      </c>
      <c r="K1026" s="77" t="s">
        <v>377</v>
      </c>
      <c r="L1026" s="71" t="s">
        <v>4380</v>
      </c>
      <c r="M1026" s="74"/>
      <c r="N1026" s="74"/>
      <c r="O1026" s="74"/>
      <c r="P1026" s="79"/>
      <c r="Q1026" s="74"/>
      <c r="R1026" s="77" t="s">
        <v>134</v>
      </c>
      <c r="S1026" s="78" t="s">
        <v>2123</v>
      </c>
      <c r="T1026" s="77" t="s">
        <v>68</v>
      </c>
      <c r="U1026" s="80" t="s">
        <v>5323</v>
      </c>
      <c r="V1026" s="85" t="s">
        <v>134</v>
      </c>
      <c r="W1026" s="85" t="s">
        <v>134</v>
      </c>
    </row>
    <row r="1027" spans="1:23" s="48" customFormat="1" ht="75" x14ac:dyDescent="0.25">
      <c r="A1027" s="77">
        <v>13100700</v>
      </c>
      <c r="B1027" s="77" t="s">
        <v>14</v>
      </c>
      <c r="C1027" s="70">
        <v>185</v>
      </c>
      <c r="D1027" s="77" t="s">
        <v>214</v>
      </c>
      <c r="E1027" s="77" t="s">
        <v>126</v>
      </c>
      <c r="F1027" s="77" t="s">
        <v>79</v>
      </c>
      <c r="G1027" s="77" t="s">
        <v>2389</v>
      </c>
      <c r="H1027" s="77" t="s">
        <v>57</v>
      </c>
      <c r="I1027" s="78" t="s">
        <v>2390</v>
      </c>
      <c r="J1027" s="77" t="s">
        <v>5324</v>
      </c>
      <c r="K1027" s="77" t="s">
        <v>2391</v>
      </c>
      <c r="L1027" s="71" t="s">
        <v>67</v>
      </c>
      <c r="M1027" s="74">
        <v>5814985</v>
      </c>
      <c r="N1027" s="74">
        <v>0</v>
      </c>
      <c r="O1027" s="74">
        <v>5814985</v>
      </c>
      <c r="P1027" s="79">
        <v>1</v>
      </c>
      <c r="Q1027" s="74">
        <v>5814985</v>
      </c>
      <c r="R1027" s="77" t="s">
        <v>134</v>
      </c>
      <c r="S1027" s="78" t="s">
        <v>2123</v>
      </c>
      <c r="T1027" s="77" t="s">
        <v>68</v>
      </c>
      <c r="U1027" s="80" t="s">
        <v>5296</v>
      </c>
      <c r="V1027" s="85" t="s">
        <v>134</v>
      </c>
      <c r="W1027" s="85" t="s">
        <v>134</v>
      </c>
    </row>
    <row r="1028" spans="1:23" s="48" customFormat="1" ht="105" x14ac:dyDescent="0.25">
      <c r="A1028" s="77">
        <v>13100700</v>
      </c>
      <c r="B1028" s="77" t="s">
        <v>14</v>
      </c>
      <c r="C1028" s="70">
        <v>187</v>
      </c>
      <c r="D1028" s="77" t="s">
        <v>214</v>
      </c>
      <c r="E1028" s="77" t="s">
        <v>126</v>
      </c>
      <c r="F1028" s="77" t="s">
        <v>79</v>
      </c>
      <c r="G1028" s="77" t="s">
        <v>2392</v>
      </c>
      <c r="H1028" s="77" t="s">
        <v>57</v>
      </c>
      <c r="I1028" s="78" t="s">
        <v>2393</v>
      </c>
      <c r="J1028" s="77" t="s">
        <v>2394</v>
      </c>
      <c r="K1028" s="77" t="s">
        <v>377</v>
      </c>
      <c r="L1028" s="71" t="s">
        <v>4380</v>
      </c>
      <c r="M1028" s="74"/>
      <c r="N1028" s="74"/>
      <c r="O1028" s="74"/>
      <c r="P1028" s="79"/>
      <c r="Q1028" s="74"/>
      <c r="R1028" s="77" t="s">
        <v>134</v>
      </c>
      <c r="S1028" s="78" t="s">
        <v>2074</v>
      </c>
      <c r="T1028" s="77" t="s">
        <v>68</v>
      </c>
      <c r="U1028" s="80" t="s">
        <v>5303</v>
      </c>
      <c r="V1028" s="85" t="s">
        <v>134</v>
      </c>
      <c r="W1028" s="85" t="s">
        <v>134</v>
      </c>
    </row>
    <row r="1029" spans="1:23" s="48" customFormat="1" ht="45" x14ac:dyDescent="0.25">
      <c r="A1029" s="77">
        <v>13100700</v>
      </c>
      <c r="B1029" s="77" t="s">
        <v>14</v>
      </c>
      <c r="C1029" s="70">
        <v>188</v>
      </c>
      <c r="D1029" s="77" t="s">
        <v>214</v>
      </c>
      <c r="E1029" s="77" t="s">
        <v>126</v>
      </c>
      <c r="F1029" s="77" t="s">
        <v>79</v>
      </c>
      <c r="G1029" s="77" t="s">
        <v>2395</v>
      </c>
      <c r="H1029" s="77" t="s">
        <v>56</v>
      </c>
      <c r="I1029" s="78" t="s">
        <v>720</v>
      </c>
      <c r="J1029" s="77" t="s">
        <v>2396</v>
      </c>
      <c r="K1029" s="77" t="s">
        <v>720</v>
      </c>
      <c r="L1029" s="71" t="s">
        <v>67</v>
      </c>
      <c r="M1029" s="74">
        <v>15000000</v>
      </c>
      <c r="N1029" s="74">
        <v>0</v>
      </c>
      <c r="O1029" s="74">
        <v>15000000</v>
      </c>
      <c r="P1029" s="79">
        <v>1</v>
      </c>
      <c r="Q1029" s="74">
        <v>15000000</v>
      </c>
      <c r="R1029" s="77" t="s">
        <v>68</v>
      </c>
      <c r="S1029" s="78" t="s">
        <v>2397</v>
      </c>
      <c r="T1029" s="77" t="s">
        <v>134</v>
      </c>
      <c r="U1029" s="80"/>
      <c r="V1029" s="85" t="s">
        <v>134</v>
      </c>
      <c r="W1029" s="85" t="s">
        <v>134</v>
      </c>
    </row>
    <row r="1030" spans="1:23" s="48" customFormat="1" ht="60" x14ac:dyDescent="0.25">
      <c r="A1030" s="77">
        <v>13100700</v>
      </c>
      <c r="B1030" s="77" t="s">
        <v>14</v>
      </c>
      <c r="C1030" s="70">
        <v>189</v>
      </c>
      <c r="D1030" s="77" t="s">
        <v>214</v>
      </c>
      <c r="E1030" s="77" t="s">
        <v>126</v>
      </c>
      <c r="F1030" s="77" t="s">
        <v>79</v>
      </c>
      <c r="G1030" s="77" t="s">
        <v>2398</v>
      </c>
      <c r="H1030" s="77" t="s">
        <v>56</v>
      </c>
      <c r="I1030" s="78" t="s">
        <v>2264</v>
      </c>
      <c r="J1030" s="77" t="s">
        <v>2399</v>
      </c>
      <c r="K1030" s="77" t="s">
        <v>377</v>
      </c>
      <c r="L1030" s="71" t="s">
        <v>67</v>
      </c>
      <c r="M1030" s="74">
        <v>250598</v>
      </c>
      <c r="N1030" s="74">
        <v>0</v>
      </c>
      <c r="O1030" s="74">
        <v>250598</v>
      </c>
      <c r="P1030" s="79">
        <v>1</v>
      </c>
      <c r="Q1030" s="74">
        <v>250598</v>
      </c>
      <c r="R1030" s="77" t="s">
        <v>68</v>
      </c>
      <c r="S1030" s="78" t="s">
        <v>5325</v>
      </c>
      <c r="T1030" s="77" t="s">
        <v>134</v>
      </c>
      <c r="U1030" s="80"/>
      <c r="V1030" s="85" t="s">
        <v>134</v>
      </c>
      <c r="W1030" s="85" t="s">
        <v>134</v>
      </c>
    </row>
    <row r="1031" spans="1:23" s="48" customFormat="1" ht="120" x14ac:dyDescent="0.25">
      <c r="A1031" s="77">
        <v>13100700</v>
      </c>
      <c r="B1031" s="77" t="s">
        <v>14</v>
      </c>
      <c r="C1031" s="70">
        <v>190</v>
      </c>
      <c r="D1031" s="77" t="s">
        <v>214</v>
      </c>
      <c r="E1031" s="77" t="s">
        <v>126</v>
      </c>
      <c r="F1031" s="77" t="s">
        <v>79</v>
      </c>
      <c r="G1031" s="77" t="s">
        <v>2400</v>
      </c>
      <c r="H1031" s="77" t="s">
        <v>56</v>
      </c>
      <c r="I1031" s="78" t="s">
        <v>2401</v>
      </c>
      <c r="J1031" s="77" t="s">
        <v>2402</v>
      </c>
      <c r="K1031" s="77" t="s">
        <v>377</v>
      </c>
      <c r="L1031" s="71" t="s">
        <v>73</v>
      </c>
      <c r="M1031" s="74">
        <v>14242870</v>
      </c>
      <c r="N1031" s="74">
        <v>0</v>
      </c>
      <c r="O1031" s="74">
        <v>14242870</v>
      </c>
      <c r="P1031" s="79">
        <v>1</v>
      </c>
      <c r="Q1031" s="74">
        <v>14242870</v>
      </c>
      <c r="R1031" s="77" t="s">
        <v>134</v>
      </c>
      <c r="S1031" s="78" t="s">
        <v>5314</v>
      </c>
      <c r="T1031" s="77" t="s">
        <v>134</v>
      </c>
      <c r="U1031" s="80"/>
      <c r="V1031" s="85" t="s">
        <v>134</v>
      </c>
      <c r="W1031" s="85" t="s">
        <v>134</v>
      </c>
    </row>
    <row r="1032" spans="1:23" s="48" customFormat="1" ht="45" x14ac:dyDescent="0.25">
      <c r="A1032" s="77">
        <v>13100700</v>
      </c>
      <c r="B1032" s="77" t="s">
        <v>14</v>
      </c>
      <c r="C1032" s="70">
        <v>191</v>
      </c>
      <c r="D1032" s="77" t="s">
        <v>214</v>
      </c>
      <c r="E1032" s="77" t="s">
        <v>126</v>
      </c>
      <c r="F1032" s="77" t="s">
        <v>79</v>
      </c>
      <c r="G1032" s="77" t="s">
        <v>2403</v>
      </c>
      <c r="H1032" s="77" t="s">
        <v>57</v>
      </c>
      <c r="I1032" s="78" t="s">
        <v>2264</v>
      </c>
      <c r="J1032" s="77" t="s">
        <v>391</v>
      </c>
      <c r="K1032" s="77" t="s">
        <v>377</v>
      </c>
      <c r="L1032" s="71" t="s">
        <v>73</v>
      </c>
      <c r="M1032" s="74">
        <v>99252</v>
      </c>
      <c r="N1032" s="74">
        <v>0</v>
      </c>
      <c r="O1032" s="74">
        <v>99252</v>
      </c>
      <c r="P1032" s="79">
        <v>1</v>
      </c>
      <c r="Q1032" s="74">
        <v>99252</v>
      </c>
      <c r="R1032" s="77" t="s">
        <v>134</v>
      </c>
      <c r="S1032" s="78" t="s">
        <v>5311</v>
      </c>
      <c r="T1032" s="77" t="s">
        <v>134</v>
      </c>
      <c r="U1032" s="80"/>
      <c r="V1032" s="85" t="s">
        <v>134</v>
      </c>
      <c r="W1032" s="85" t="s">
        <v>134</v>
      </c>
    </row>
    <row r="1033" spans="1:23" s="48" customFormat="1" ht="45" x14ac:dyDescent="0.25">
      <c r="A1033" s="77">
        <v>13100700</v>
      </c>
      <c r="B1033" s="77" t="s">
        <v>14</v>
      </c>
      <c r="C1033" s="70">
        <v>192</v>
      </c>
      <c r="D1033" s="77" t="s">
        <v>214</v>
      </c>
      <c r="E1033" s="77" t="s">
        <v>126</v>
      </c>
      <c r="F1033" s="77" t="s">
        <v>79</v>
      </c>
      <c r="G1033" s="77" t="s">
        <v>2404</v>
      </c>
      <c r="H1033" s="77" t="s">
        <v>56</v>
      </c>
      <c r="I1033" s="78" t="s">
        <v>2264</v>
      </c>
      <c r="J1033" s="77" t="s">
        <v>391</v>
      </c>
      <c r="K1033" s="77" t="s">
        <v>377</v>
      </c>
      <c r="L1033" s="71" t="s">
        <v>825</v>
      </c>
      <c r="M1033" s="74">
        <v>105375</v>
      </c>
      <c r="N1033" s="74">
        <v>0</v>
      </c>
      <c r="O1033" s="74">
        <v>105375</v>
      </c>
      <c r="P1033" s="79">
        <v>1</v>
      </c>
      <c r="Q1033" s="74">
        <v>105375</v>
      </c>
      <c r="R1033" s="77" t="s">
        <v>134</v>
      </c>
      <c r="S1033" s="78" t="s">
        <v>5311</v>
      </c>
      <c r="T1033" s="77" t="s">
        <v>134</v>
      </c>
      <c r="U1033" s="80"/>
      <c r="V1033" s="85" t="s">
        <v>134</v>
      </c>
      <c r="W1033" s="85" t="s">
        <v>134</v>
      </c>
    </row>
    <row r="1034" spans="1:23" s="48" customFormat="1" ht="75" x14ac:dyDescent="0.25">
      <c r="A1034" s="77">
        <v>13100700</v>
      </c>
      <c r="B1034" s="77" t="s">
        <v>14</v>
      </c>
      <c r="C1034" s="70">
        <v>193</v>
      </c>
      <c r="D1034" s="77" t="s">
        <v>214</v>
      </c>
      <c r="E1034" s="77" t="s">
        <v>126</v>
      </c>
      <c r="F1034" s="77" t="s">
        <v>79</v>
      </c>
      <c r="G1034" s="77" t="s">
        <v>2405</v>
      </c>
      <c r="H1034" s="77" t="s">
        <v>57</v>
      </c>
      <c r="I1034" s="78" t="s">
        <v>2406</v>
      </c>
      <c r="J1034" s="77" t="s">
        <v>2407</v>
      </c>
      <c r="K1034" s="77" t="s">
        <v>377</v>
      </c>
      <c r="L1034" s="71" t="s">
        <v>73</v>
      </c>
      <c r="M1034" s="74">
        <v>331118</v>
      </c>
      <c r="N1034" s="74">
        <v>0</v>
      </c>
      <c r="O1034" s="74">
        <v>331118</v>
      </c>
      <c r="P1034" s="79">
        <v>1</v>
      </c>
      <c r="Q1034" s="74">
        <v>331118</v>
      </c>
      <c r="R1034" s="77" t="s">
        <v>68</v>
      </c>
      <c r="S1034" s="78" t="s">
        <v>2071</v>
      </c>
      <c r="T1034" s="77" t="s">
        <v>134</v>
      </c>
      <c r="U1034" s="80"/>
      <c r="V1034" s="85" t="s">
        <v>134</v>
      </c>
      <c r="W1034" s="85" t="s">
        <v>134</v>
      </c>
    </row>
    <row r="1035" spans="1:23" s="48" customFormat="1" ht="60" x14ac:dyDescent="0.25">
      <c r="A1035" s="77">
        <v>13100700</v>
      </c>
      <c r="B1035" s="77" t="s">
        <v>14</v>
      </c>
      <c r="C1035" s="70">
        <v>1001</v>
      </c>
      <c r="D1035" s="77" t="s">
        <v>214</v>
      </c>
      <c r="E1035" s="77" t="s">
        <v>126</v>
      </c>
      <c r="F1035" s="77" t="s">
        <v>79</v>
      </c>
      <c r="G1035" s="77" t="s">
        <v>5326</v>
      </c>
      <c r="H1035" s="77" t="s">
        <v>56</v>
      </c>
      <c r="I1035" s="78" t="s">
        <v>2264</v>
      </c>
      <c r="J1035" s="77" t="s">
        <v>391</v>
      </c>
      <c r="K1035" s="77" t="s">
        <v>377</v>
      </c>
      <c r="L1035" s="71" t="s">
        <v>67</v>
      </c>
      <c r="M1035" s="74">
        <v>332063</v>
      </c>
      <c r="N1035" s="74">
        <v>0</v>
      </c>
      <c r="O1035" s="74">
        <v>332063</v>
      </c>
      <c r="P1035" s="79">
        <v>1</v>
      </c>
      <c r="Q1035" s="74">
        <v>332063</v>
      </c>
      <c r="R1035" s="77" t="s">
        <v>134</v>
      </c>
      <c r="S1035" s="78" t="s">
        <v>2408</v>
      </c>
      <c r="T1035" s="77" t="s">
        <v>134</v>
      </c>
      <c r="U1035" s="80"/>
      <c r="V1035" s="85" t="s">
        <v>134</v>
      </c>
      <c r="W1035" s="85" t="s">
        <v>134</v>
      </c>
    </row>
    <row r="1036" spans="1:23" s="48" customFormat="1" ht="60" x14ac:dyDescent="0.25">
      <c r="A1036" s="77">
        <v>13100700</v>
      </c>
      <c r="B1036" s="77" t="s">
        <v>14</v>
      </c>
      <c r="C1036" s="70">
        <v>1002</v>
      </c>
      <c r="D1036" s="77" t="s">
        <v>214</v>
      </c>
      <c r="E1036" s="77" t="s">
        <v>126</v>
      </c>
      <c r="F1036" s="77" t="s">
        <v>79</v>
      </c>
      <c r="G1036" s="77" t="s">
        <v>5327</v>
      </c>
      <c r="H1036" s="77" t="s">
        <v>56</v>
      </c>
      <c r="I1036" s="78" t="s">
        <v>2264</v>
      </c>
      <c r="J1036" s="77" t="s">
        <v>391</v>
      </c>
      <c r="K1036" s="77" t="s">
        <v>377</v>
      </c>
      <c r="L1036" s="71" t="s">
        <v>67</v>
      </c>
      <c r="M1036" s="74">
        <v>1062600</v>
      </c>
      <c r="N1036" s="74">
        <v>0</v>
      </c>
      <c r="O1036" s="74">
        <v>1062600</v>
      </c>
      <c r="P1036" s="79">
        <v>1</v>
      </c>
      <c r="Q1036" s="74">
        <v>1062600</v>
      </c>
      <c r="R1036" s="77" t="s">
        <v>68</v>
      </c>
      <c r="S1036" s="78" t="s">
        <v>2408</v>
      </c>
      <c r="T1036" s="77" t="s">
        <v>134</v>
      </c>
      <c r="U1036" s="80"/>
      <c r="V1036" s="85" t="s">
        <v>134</v>
      </c>
      <c r="W1036" s="85" t="s">
        <v>134</v>
      </c>
    </row>
    <row r="1037" spans="1:23" s="48" customFormat="1" ht="210" x14ac:dyDescent="0.25">
      <c r="A1037" s="77">
        <v>13100700</v>
      </c>
      <c r="B1037" s="77" t="s">
        <v>14</v>
      </c>
      <c r="C1037" s="70">
        <v>2001</v>
      </c>
      <c r="D1037" s="77" t="s">
        <v>214</v>
      </c>
      <c r="E1037" s="77" t="s">
        <v>126</v>
      </c>
      <c r="F1037" s="77" t="s">
        <v>79</v>
      </c>
      <c r="G1037" s="77" t="s">
        <v>2409</v>
      </c>
      <c r="H1037" s="77" t="s">
        <v>56</v>
      </c>
      <c r="I1037" s="78" t="s">
        <v>2410</v>
      </c>
      <c r="J1037" s="77" t="s">
        <v>2411</v>
      </c>
      <c r="K1037" s="77" t="s">
        <v>377</v>
      </c>
      <c r="L1037" s="71" t="s">
        <v>67</v>
      </c>
      <c r="M1037" s="74">
        <v>1537000</v>
      </c>
      <c r="N1037" s="74">
        <v>0</v>
      </c>
      <c r="O1037" s="74">
        <v>1537000</v>
      </c>
      <c r="P1037" s="79">
        <v>1</v>
      </c>
      <c r="Q1037" s="74">
        <v>1537000</v>
      </c>
      <c r="R1037" s="77" t="s">
        <v>134</v>
      </c>
      <c r="S1037" s="78" t="s">
        <v>2322</v>
      </c>
      <c r="T1037" s="77" t="s">
        <v>134</v>
      </c>
      <c r="U1037" s="80"/>
      <c r="V1037" s="85" t="s">
        <v>134</v>
      </c>
      <c r="W1037" s="85" t="s">
        <v>134</v>
      </c>
    </row>
    <row r="1038" spans="1:23" s="48" customFormat="1" ht="75" x14ac:dyDescent="0.25">
      <c r="A1038" s="77">
        <v>13100700</v>
      </c>
      <c r="B1038" s="77" t="s">
        <v>14</v>
      </c>
      <c r="C1038" s="70">
        <v>2002</v>
      </c>
      <c r="D1038" s="77" t="s">
        <v>214</v>
      </c>
      <c r="E1038" s="77" t="s">
        <v>126</v>
      </c>
      <c r="F1038" s="77" t="s">
        <v>79</v>
      </c>
      <c r="G1038" s="77" t="s">
        <v>2412</v>
      </c>
      <c r="H1038" s="77" t="s">
        <v>56</v>
      </c>
      <c r="I1038" s="78" t="s">
        <v>2413</v>
      </c>
      <c r="J1038" s="77" t="s">
        <v>2414</v>
      </c>
      <c r="K1038" s="77" t="s">
        <v>377</v>
      </c>
      <c r="L1038" s="71" t="s">
        <v>73</v>
      </c>
      <c r="M1038" s="74">
        <v>256167</v>
      </c>
      <c r="N1038" s="74">
        <v>0</v>
      </c>
      <c r="O1038" s="74">
        <v>256167</v>
      </c>
      <c r="P1038" s="79">
        <v>1</v>
      </c>
      <c r="Q1038" s="74">
        <v>256167</v>
      </c>
      <c r="R1038" s="77" t="s">
        <v>68</v>
      </c>
      <c r="S1038" s="78" t="s">
        <v>2322</v>
      </c>
      <c r="T1038" s="77" t="s">
        <v>134</v>
      </c>
      <c r="U1038" s="80"/>
      <c r="V1038" s="85" t="s">
        <v>134</v>
      </c>
      <c r="W1038" s="85" t="s">
        <v>134</v>
      </c>
    </row>
    <row r="1039" spans="1:23" s="48" customFormat="1" ht="60" x14ac:dyDescent="0.25">
      <c r="A1039" s="77">
        <v>13100700</v>
      </c>
      <c r="B1039" s="77" t="s">
        <v>14</v>
      </c>
      <c r="C1039" s="70">
        <v>2003</v>
      </c>
      <c r="D1039" s="77" t="s">
        <v>214</v>
      </c>
      <c r="E1039" s="77" t="s">
        <v>126</v>
      </c>
      <c r="F1039" s="77" t="s">
        <v>79</v>
      </c>
      <c r="G1039" s="77" t="s">
        <v>2415</v>
      </c>
      <c r="H1039" s="77" t="s">
        <v>56</v>
      </c>
      <c r="I1039" s="78" t="s">
        <v>2264</v>
      </c>
      <c r="J1039" s="77" t="s">
        <v>391</v>
      </c>
      <c r="K1039" s="77" t="s">
        <v>377</v>
      </c>
      <c r="L1039" s="71" t="s">
        <v>67</v>
      </c>
      <c r="M1039" s="74">
        <v>1915708</v>
      </c>
      <c r="N1039" s="74">
        <v>0</v>
      </c>
      <c r="O1039" s="74">
        <v>1915708</v>
      </c>
      <c r="P1039" s="79">
        <v>1</v>
      </c>
      <c r="Q1039" s="74">
        <v>1915708</v>
      </c>
      <c r="R1039" s="77" t="s">
        <v>134</v>
      </c>
      <c r="S1039" s="78" t="s">
        <v>2322</v>
      </c>
      <c r="T1039" s="77" t="s">
        <v>134</v>
      </c>
      <c r="U1039" s="80"/>
      <c r="V1039" s="85" t="s">
        <v>134</v>
      </c>
      <c r="W1039" s="85" t="s">
        <v>134</v>
      </c>
    </row>
    <row r="1040" spans="1:23" s="48" customFormat="1" ht="60" x14ac:dyDescent="0.25">
      <c r="A1040" s="77">
        <v>13100700</v>
      </c>
      <c r="B1040" s="77" t="s">
        <v>14</v>
      </c>
      <c r="C1040" s="70">
        <v>2004</v>
      </c>
      <c r="D1040" s="77" t="s">
        <v>214</v>
      </c>
      <c r="E1040" s="77" t="s">
        <v>126</v>
      </c>
      <c r="F1040" s="77" t="s">
        <v>79</v>
      </c>
      <c r="G1040" s="77" t="s">
        <v>2416</v>
      </c>
      <c r="H1040" s="77" t="s">
        <v>57</v>
      </c>
      <c r="I1040" s="78" t="s">
        <v>2264</v>
      </c>
      <c r="J1040" s="77" t="s">
        <v>391</v>
      </c>
      <c r="K1040" s="77" t="s">
        <v>377</v>
      </c>
      <c r="L1040" s="71" t="s">
        <v>67</v>
      </c>
      <c r="M1040" s="74">
        <v>5152813</v>
      </c>
      <c r="N1040" s="74">
        <v>0</v>
      </c>
      <c r="O1040" s="74">
        <v>5152813</v>
      </c>
      <c r="P1040" s="79">
        <v>1</v>
      </c>
      <c r="Q1040" s="74">
        <v>5152813</v>
      </c>
      <c r="R1040" s="77" t="s">
        <v>68</v>
      </c>
      <c r="S1040" s="78" t="s">
        <v>2417</v>
      </c>
      <c r="T1040" s="77" t="s">
        <v>134</v>
      </c>
      <c r="U1040" s="80"/>
      <c r="V1040" s="85" t="s">
        <v>134</v>
      </c>
      <c r="W1040" s="85" t="s">
        <v>134</v>
      </c>
    </row>
    <row r="1041" spans="1:23" s="48" customFormat="1" ht="60" x14ac:dyDescent="0.25">
      <c r="A1041" s="77">
        <v>13100700</v>
      </c>
      <c r="B1041" s="77" t="s">
        <v>14</v>
      </c>
      <c r="C1041" s="70">
        <v>2005</v>
      </c>
      <c r="D1041" s="77" t="s">
        <v>214</v>
      </c>
      <c r="E1041" s="77" t="s">
        <v>126</v>
      </c>
      <c r="F1041" s="77" t="s">
        <v>79</v>
      </c>
      <c r="G1041" s="77" t="s">
        <v>2418</v>
      </c>
      <c r="H1041" s="77" t="s">
        <v>56</v>
      </c>
      <c r="I1041" s="78" t="s">
        <v>2419</v>
      </c>
      <c r="J1041" s="77" t="s">
        <v>2420</v>
      </c>
      <c r="K1041" s="77" t="s">
        <v>377</v>
      </c>
      <c r="L1041" s="71" t="s">
        <v>67</v>
      </c>
      <c r="M1041" s="74">
        <v>640417</v>
      </c>
      <c r="N1041" s="74">
        <v>0</v>
      </c>
      <c r="O1041" s="74">
        <v>640417</v>
      </c>
      <c r="P1041" s="79">
        <v>1</v>
      </c>
      <c r="Q1041" s="74">
        <v>640417</v>
      </c>
      <c r="R1041" s="77" t="s">
        <v>134</v>
      </c>
      <c r="S1041" s="78" t="s">
        <v>2421</v>
      </c>
      <c r="T1041" s="77" t="s">
        <v>134</v>
      </c>
      <c r="U1041" s="80"/>
      <c r="V1041" s="85" t="s">
        <v>134</v>
      </c>
      <c r="W1041" s="85" t="s">
        <v>134</v>
      </c>
    </row>
    <row r="1042" spans="1:23" s="48" customFormat="1" ht="60" x14ac:dyDescent="0.25">
      <c r="A1042" s="77">
        <v>13100700</v>
      </c>
      <c r="B1042" s="77" t="s">
        <v>14</v>
      </c>
      <c r="C1042" s="70">
        <v>2006</v>
      </c>
      <c r="D1042" s="77" t="s">
        <v>214</v>
      </c>
      <c r="E1042" s="77" t="s">
        <v>126</v>
      </c>
      <c r="F1042" s="77" t="s">
        <v>79</v>
      </c>
      <c r="G1042" s="77" t="s">
        <v>2422</v>
      </c>
      <c r="H1042" s="77" t="s">
        <v>56</v>
      </c>
      <c r="I1042" s="78" t="s">
        <v>2419</v>
      </c>
      <c r="J1042" s="77" t="s">
        <v>2420</v>
      </c>
      <c r="K1042" s="77" t="s">
        <v>377</v>
      </c>
      <c r="L1042" s="71" t="s">
        <v>67</v>
      </c>
      <c r="M1042" s="74">
        <v>256167</v>
      </c>
      <c r="N1042" s="74">
        <v>0</v>
      </c>
      <c r="O1042" s="74">
        <v>256167</v>
      </c>
      <c r="P1042" s="79">
        <v>1</v>
      </c>
      <c r="Q1042" s="74">
        <v>256167</v>
      </c>
      <c r="R1042" s="77" t="s">
        <v>134</v>
      </c>
      <c r="S1042" s="78" t="s">
        <v>2421</v>
      </c>
      <c r="T1042" s="77" t="s">
        <v>134</v>
      </c>
      <c r="U1042" s="80"/>
      <c r="V1042" s="85" t="s">
        <v>134</v>
      </c>
      <c r="W1042" s="85" t="s">
        <v>134</v>
      </c>
    </row>
    <row r="1043" spans="1:23" s="48" customFormat="1" ht="60" x14ac:dyDescent="0.25">
      <c r="A1043" s="77">
        <v>13100700</v>
      </c>
      <c r="B1043" s="77" t="s">
        <v>14</v>
      </c>
      <c r="C1043" s="70">
        <v>2007</v>
      </c>
      <c r="D1043" s="77" t="s">
        <v>214</v>
      </c>
      <c r="E1043" s="77" t="s">
        <v>126</v>
      </c>
      <c r="F1043" s="77" t="s">
        <v>79</v>
      </c>
      <c r="G1043" s="77" t="s">
        <v>2423</v>
      </c>
      <c r="H1043" s="77" t="s">
        <v>56</v>
      </c>
      <c r="I1043" s="78" t="s">
        <v>2419</v>
      </c>
      <c r="J1043" s="77" t="s">
        <v>2420</v>
      </c>
      <c r="K1043" s="77" t="s">
        <v>377</v>
      </c>
      <c r="L1043" s="71" t="s">
        <v>67</v>
      </c>
      <c r="M1043" s="74">
        <v>128083</v>
      </c>
      <c r="N1043" s="74">
        <v>0</v>
      </c>
      <c r="O1043" s="74">
        <v>128083</v>
      </c>
      <c r="P1043" s="79">
        <v>1</v>
      </c>
      <c r="Q1043" s="74">
        <v>128083</v>
      </c>
      <c r="R1043" s="77" t="s">
        <v>134</v>
      </c>
      <c r="S1043" s="78" t="s">
        <v>2421</v>
      </c>
      <c r="T1043" s="77" t="s">
        <v>134</v>
      </c>
      <c r="U1043" s="80"/>
      <c r="V1043" s="85" t="s">
        <v>134</v>
      </c>
      <c r="W1043" s="85" t="s">
        <v>134</v>
      </c>
    </row>
    <row r="1044" spans="1:23" s="48" customFormat="1" ht="60" x14ac:dyDescent="0.25">
      <c r="A1044" s="77">
        <v>13100700</v>
      </c>
      <c r="B1044" s="77" t="s">
        <v>14</v>
      </c>
      <c r="C1044" s="70">
        <v>2008</v>
      </c>
      <c r="D1044" s="77" t="s">
        <v>214</v>
      </c>
      <c r="E1044" s="77" t="s">
        <v>126</v>
      </c>
      <c r="F1044" s="77" t="s">
        <v>79</v>
      </c>
      <c r="G1044" s="77" t="s">
        <v>2424</v>
      </c>
      <c r="H1044" s="77" t="s">
        <v>56</v>
      </c>
      <c r="I1044" s="78" t="s">
        <v>2419</v>
      </c>
      <c r="J1044" s="77" t="s">
        <v>2420</v>
      </c>
      <c r="K1044" s="77" t="s">
        <v>377</v>
      </c>
      <c r="L1044" s="71" t="s">
        <v>73</v>
      </c>
      <c r="M1044" s="74">
        <v>25617</v>
      </c>
      <c r="N1044" s="74">
        <v>0</v>
      </c>
      <c r="O1044" s="74">
        <v>25617</v>
      </c>
      <c r="P1044" s="79">
        <v>1</v>
      </c>
      <c r="Q1044" s="74">
        <v>25617</v>
      </c>
      <c r="R1044" s="77" t="s">
        <v>134</v>
      </c>
      <c r="S1044" s="78" t="s">
        <v>2421</v>
      </c>
      <c r="T1044" s="77" t="s">
        <v>134</v>
      </c>
      <c r="U1044" s="80"/>
      <c r="V1044" s="85" t="s">
        <v>134</v>
      </c>
      <c r="W1044" s="85" t="s">
        <v>134</v>
      </c>
    </row>
    <row r="1045" spans="1:23" s="48" customFormat="1" ht="150" x14ac:dyDescent="0.25">
      <c r="A1045" s="77">
        <v>13100700</v>
      </c>
      <c r="B1045" s="77" t="s">
        <v>14</v>
      </c>
      <c r="C1045" s="70">
        <v>2009</v>
      </c>
      <c r="D1045" s="77" t="s">
        <v>214</v>
      </c>
      <c r="E1045" s="77" t="s">
        <v>126</v>
      </c>
      <c r="F1045" s="77" t="s">
        <v>79</v>
      </c>
      <c r="G1045" s="77" t="s">
        <v>2425</v>
      </c>
      <c r="H1045" s="77" t="s">
        <v>128</v>
      </c>
      <c r="I1045" s="78" t="s">
        <v>2426</v>
      </c>
      <c r="J1045" s="77" t="s">
        <v>2427</v>
      </c>
      <c r="K1045" s="77" t="s">
        <v>377</v>
      </c>
      <c r="L1045" s="71" t="s">
        <v>67</v>
      </c>
      <c r="M1045" s="74">
        <v>5011958</v>
      </c>
      <c r="N1045" s="74">
        <v>0</v>
      </c>
      <c r="O1045" s="74">
        <v>5011958</v>
      </c>
      <c r="P1045" s="79">
        <v>1</v>
      </c>
      <c r="Q1045" s="74">
        <v>5011958</v>
      </c>
      <c r="R1045" s="77" t="s">
        <v>134</v>
      </c>
      <c r="S1045" s="78" t="s">
        <v>2417</v>
      </c>
      <c r="T1045" s="77" t="s">
        <v>134</v>
      </c>
      <c r="U1045" s="80"/>
      <c r="V1045" s="85" t="s">
        <v>134</v>
      </c>
      <c r="W1045" s="85" t="s">
        <v>134</v>
      </c>
    </row>
    <row r="1046" spans="1:23" s="48" customFormat="1" ht="90" x14ac:dyDescent="0.25">
      <c r="A1046" s="77">
        <v>13100700</v>
      </c>
      <c r="B1046" s="77" t="s">
        <v>14</v>
      </c>
      <c r="C1046" s="70">
        <v>5001</v>
      </c>
      <c r="D1046" s="77" t="s">
        <v>214</v>
      </c>
      <c r="E1046" s="77" t="s">
        <v>126</v>
      </c>
      <c r="F1046" s="77" t="s">
        <v>79</v>
      </c>
      <c r="G1046" s="77" t="s">
        <v>5328</v>
      </c>
      <c r="H1046" s="77" t="s">
        <v>128</v>
      </c>
      <c r="I1046" s="78" t="s">
        <v>2264</v>
      </c>
      <c r="J1046" s="77" t="s">
        <v>2428</v>
      </c>
      <c r="K1046" s="77" t="s">
        <v>720</v>
      </c>
      <c r="L1046" s="71" t="s">
        <v>67</v>
      </c>
      <c r="M1046" s="74">
        <v>687225</v>
      </c>
      <c r="N1046" s="74">
        <v>0</v>
      </c>
      <c r="O1046" s="74">
        <v>687225</v>
      </c>
      <c r="P1046" s="79">
        <v>1</v>
      </c>
      <c r="Q1046" s="74">
        <v>687225</v>
      </c>
      <c r="R1046" s="77" t="s">
        <v>68</v>
      </c>
      <c r="S1046" s="78" t="s">
        <v>2429</v>
      </c>
      <c r="T1046" s="77" t="s">
        <v>134</v>
      </c>
      <c r="U1046" s="80"/>
      <c r="V1046" s="85" t="s">
        <v>134</v>
      </c>
      <c r="W1046" s="85" t="s">
        <v>134</v>
      </c>
    </row>
    <row r="1047" spans="1:23" s="48" customFormat="1" ht="75" x14ac:dyDescent="0.25">
      <c r="A1047" s="77">
        <v>13100700</v>
      </c>
      <c r="B1047" s="77" t="s">
        <v>14</v>
      </c>
      <c r="C1047" s="70">
        <v>5002</v>
      </c>
      <c r="D1047" s="77" t="s">
        <v>214</v>
      </c>
      <c r="E1047" s="77" t="s">
        <v>126</v>
      </c>
      <c r="F1047" s="77" t="s">
        <v>79</v>
      </c>
      <c r="G1047" s="77" t="s">
        <v>2430</v>
      </c>
      <c r="H1047" s="77" t="s">
        <v>128</v>
      </c>
      <c r="I1047" s="78" t="s">
        <v>5329</v>
      </c>
      <c r="J1047" s="77" t="s">
        <v>5330</v>
      </c>
      <c r="K1047" s="77" t="s">
        <v>720</v>
      </c>
      <c r="L1047" s="71" t="s">
        <v>67</v>
      </c>
      <c r="M1047" s="74">
        <v>210749</v>
      </c>
      <c r="N1047" s="74">
        <v>0</v>
      </c>
      <c r="O1047" s="74">
        <v>210749</v>
      </c>
      <c r="P1047" s="79">
        <v>1</v>
      </c>
      <c r="Q1047" s="74">
        <v>210749</v>
      </c>
      <c r="R1047" s="77" t="s">
        <v>68</v>
      </c>
      <c r="S1047" s="78" t="s">
        <v>2429</v>
      </c>
      <c r="T1047" s="77" t="s">
        <v>68</v>
      </c>
      <c r="U1047" s="80" t="s">
        <v>5331</v>
      </c>
      <c r="V1047" s="85" t="s">
        <v>134</v>
      </c>
      <c r="W1047" s="85" t="s">
        <v>134</v>
      </c>
    </row>
    <row r="1048" spans="1:23" s="48" customFormat="1" ht="60" x14ac:dyDescent="0.25">
      <c r="A1048" s="77">
        <v>13100700</v>
      </c>
      <c r="B1048" s="77" t="s">
        <v>14</v>
      </c>
      <c r="C1048" s="70">
        <v>5003</v>
      </c>
      <c r="D1048" s="77" t="s">
        <v>214</v>
      </c>
      <c r="E1048" s="77" t="s">
        <v>126</v>
      </c>
      <c r="F1048" s="77" t="s">
        <v>79</v>
      </c>
      <c r="G1048" s="77" t="s">
        <v>2431</v>
      </c>
      <c r="H1048" s="77" t="s">
        <v>128</v>
      </c>
      <c r="I1048" s="78" t="s">
        <v>2264</v>
      </c>
      <c r="J1048" s="77" t="s">
        <v>391</v>
      </c>
      <c r="K1048" s="77" t="s">
        <v>720</v>
      </c>
      <c r="L1048" s="71" t="s">
        <v>67</v>
      </c>
      <c r="M1048" s="74">
        <v>3842501</v>
      </c>
      <c r="N1048" s="74">
        <v>0</v>
      </c>
      <c r="O1048" s="74">
        <v>3842501</v>
      </c>
      <c r="P1048" s="79">
        <v>1</v>
      </c>
      <c r="Q1048" s="74">
        <v>3842501</v>
      </c>
      <c r="R1048" s="77" t="s">
        <v>134</v>
      </c>
      <c r="S1048" s="78" t="s">
        <v>2432</v>
      </c>
      <c r="T1048" s="77" t="s">
        <v>134</v>
      </c>
      <c r="U1048" s="80"/>
      <c r="V1048" s="85" t="s">
        <v>134</v>
      </c>
      <c r="W1048" s="85" t="s">
        <v>134</v>
      </c>
    </row>
    <row r="1049" spans="1:23" s="48" customFormat="1" ht="135" x14ac:dyDescent="0.25">
      <c r="A1049" s="77">
        <v>13100700</v>
      </c>
      <c r="B1049" s="77" t="s">
        <v>14</v>
      </c>
      <c r="C1049" s="70">
        <v>5004</v>
      </c>
      <c r="D1049" s="77" t="s">
        <v>214</v>
      </c>
      <c r="E1049" s="77" t="s">
        <v>126</v>
      </c>
      <c r="F1049" s="77" t="s">
        <v>79</v>
      </c>
      <c r="G1049" s="77" t="s">
        <v>2433</v>
      </c>
      <c r="H1049" s="77" t="s">
        <v>128</v>
      </c>
      <c r="I1049" s="78" t="s">
        <v>2434</v>
      </c>
      <c r="J1049" s="77" t="s">
        <v>2435</v>
      </c>
      <c r="K1049" s="77" t="s">
        <v>720</v>
      </c>
      <c r="L1049" s="71" t="s">
        <v>67</v>
      </c>
      <c r="M1049" s="74">
        <v>9200000</v>
      </c>
      <c r="N1049" s="74">
        <v>0</v>
      </c>
      <c r="O1049" s="74">
        <v>9200000</v>
      </c>
      <c r="P1049" s="79">
        <v>1</v>
      </c>
      <c r="Q1049" s="74">
        <v>9200000</v>
      </c>
      <c r="R1049" s="77" t="s">
        <v>68</v>
      </c>
      <c r="S1049" s="78" t="s">
        <v>2429</v>
      </c>
      <c r="T1049" s="77" t="s">
        <v>68</v>
      </c>
      <c r="U1049" s="80" t="s">
        <v>4391</v>
      </c>
      <c r="V1049" s="85" t="s">
        <v>134</v>
      </c>
      <c r="W1049" s="85" t="s">
        <v>134</v>
      </c>
    </row>
    <row r="1050" spans="1:23" s="48" customFormat="1" ht="90" x14ac:dyDescent="0.25">
      <c r="A1050" s="77">
        <v>13100700</v>
      </c>
      <c r="B1050" s="77" t="s">
        <v>14</v>
      </c>
      <c r="C1050" s="70">
        <v>5005</v>
      </c>
      <c r="D1050" s="77" t="s">
        <v>214</v>
      </c>
      <c r="E1050" s="77" t="s">
        <v>126</v>
      </c>
      <c r="F1050" s="77" t="s">
        <v>79</v>
      </c>
      <c r="G1050" s="77" t="s">
        <v>2436</v>
      </c>
      <c r="H1050" s="77" t="s">
        <v>128</v>
      </c>
      <c r="I1050" s="78" t="s">
        <v>2437</v>
      </c>
      <c r="J1050" s="77" t="s">
        <v>2438</v>
      </c>
      <c r="K1050" s="77" t="s">
        <v>720</v>
      </c>
      <c r="L1050" s="71" t="s">
        <v>67</v>
      </c>
      <c r="M1050" s="74">
        <v>15035866</v>
      </c>
      <c r="N1050" s="74">
        <v>0</v>
      </c>
      <c r="O1050" s="74">
        <v>15035866</v>
      </c>
      <c r="P1050" s="79">
        <v>1</v>
      </c>
      <c r="Q1050" s="74">
        <v>15035866</v>
      </c>
      <c r="R1050" s="77" t="s">
        <v>134</v>
      </c>
      <c r="S1050" s="78" t="s">
        <v>2429</v>
      </c>
      <c r="T1050" s="77" t="s">
        <v>68</v>
      </c>
      <c r="U1050" s="80" t="s">
        <v>4391</v>
      </c>
      <c r="V1050" s="85" t="s">
        <v>134</v>
      </c>
      <c r="W1050" s="85" t="s">
        <v>134</v>
      </c>
    </row>
    <row r="1051" spans="1:23" s="48" customFormat="1" ht="60" x14ac:dyDescent="0.25">
      <c r="A1051" s="77">
        <v>13100700</v>
      </c>
      <c r="B1051" s="77" t="s">
        <v>14</v>
      </c>
      <c r="C1051" s="70">
        <v>5006</v>
      </c>
      <c r="D1051" s="77" t="s">
        <v>214</v>
      </c>
      <c r="E1051" s="77" t="s">
        <v>126</v>
      </c>
      <c r="F1051" s="77" t="s">
        <v>79</v>
      </c>
      <c r="G1051" s="77" t="s">
        <v>2439</v>
      </c>
      <c r="H1051" s="77" t="s">
        <v>57</v>
      </c>
      <c r="I1051" s="78" t="s">
        <v>2440</v>
      </c>
      <c r="J1051" s="77" t="s">
        <v>2441</v>
      </c>
      <c r="K1051" s="77" t="s">
        <v>720</v>
      </c>
      <c r="L1051" s="71" t="s">
        <v>67</v>
      </c>
      <c r="M1051" s="74">
        <v>2061675</v>
      </c>
      <c r="N1051" s="74">
        <v>0</v>
      </c>
      <c r="O1051" s="74">
        <v>2061675</v>
      </c>
      <c r="P1051" s="79">
        <v>1</v>
      </c>
      <c r="Q1051" s="74">
        <v>2061675</v>
      </c>
      <c r="R1051" s="77" t="s">
        <v>68</v>
      </c>
      <c r="S1051" s="78" t="s">
        <v>2408</v>
      </c>
      <c r="T1051" s="77" t="s">
        <v>134</v>
      </c>
      <c r="U1051" s="80"/>
      <c r="V1051" s="85" t="s">
        <v>134</v>
      </c>
      <c r="W1051" s="85" t="s">
        <v>134</v>
      </c>
    </row>
    <row r="1052" spans="1:23" s="48" customFormat="1" ht="60" x14ac:dyDescent="0.25">
      <c r="A1052" s="77">
        <v>13100700</v>
      </c>
      <c r="B1052" s="77" t="s">
        <v>14</v>
      </c>
      <c r="C1052" s="70">
        <v>6004</v>
      </c>
      <c r="D1052" s="77" t="s">
        <v>214</v>
      </c>
      <c r="E1052" s="77" t="s">
        <v>126</v>
      </c>
      <c r="F1052" s="77" t="s">
        <v>79</v>
      </c>
      <c r="G1052" s="77" t="s">
        <v>2442</v>
      </c>
      <c r="H1052" s="77" t="s">
        <v>56</v>
      </c>
      <c r="I1052" s="78" t="s">
        <v>2264</v>
      </c>
      <c r="J1052" s="77" t="s">
        <v>2443</v>
      </c>
      <c r="K1052" s="77" t="s">
        <v>377</v>
      </c>
      <c r="L1052" s="71" t="s">
        <v>73</v>
      </c>
      <c r="M1052" s="74">
        <v>8935586</v>
      </c>
      <c r="N1052" s="74">
        <v>0</v>
      </c>
      <c r="O1052" s="74">
        <v>8935586</v>
      </c>
      <c r="P1052" s="79">
        <v>1</v>
      </c>
      <c r="Q1052" s="74">
        <v>8935586</v>
      </c>
      <c r="R1052" s="77" t="s">
        <v>134</v>
      </c>
      <c r="S1052" s="78" t="s">
        <v>5332</v>
      </c>
      <c r="T1052" s="77" t="s">
        <v>134</v>
      </c>
      <c r="U1052" s="80"/>
      <c r="V1052" s="85" t="s">
        <v>134</v>
      </c>
      <c r="W1052" s="85" t="s">
        <v>134</v>
      </c>
    </row>
    <row r="1053" spans="1:23" s="48" customFormat="1" ht="60" x14ac:dyDescent="0.25">
      <c r="A1053" s="77">
        <v>13100700</v>
      </c>
      <c r="B1053" s="77" t="s">
        <v>14</v>
      </c>
      <c r="C1053" s="70">
        <v>6005</v>
      </c>
      <c r="D1053" s="77" t="s">
        <v>214</v>
      </c>
      <c r="E1053" s="77" t="s">
        <v>126</v>
      </c>
      <c r="F1053" s="77" t="s">
        <v>79</v>
      </c>
      <c r="G1053" s="77" t="s">
        <v>2444</v>
      </c>
      <c r="H1053" s="77" t="s">
        <v>56</v>
      </c>
      <c r="I1053" s="78" t="s">
        <v>2264</v>
      </c>
      <c r="J1053" s="77" t="s">
        <v>2445</v>
      </c>
      <c r="K1053" s="77" t="s">
        <v>377</v>
      </c>
      <c r="L1053" s="71" t="s">
        <v>67</v>
      </c>
      <c r="M1053" s="74">
        <v>3145419</v>
      </c>
      <c r="N1053" s="74">
        <v>0</v>
      </c>
      <c r="O1053" s="74">
        <v>1457078.32</v>
      </c>
      <c r="P1053" s="79">
        <v>1</v>
      </c>
      <c r="Q1053" s="74">
        <v>1457078.32</v>
      </c>
      <c r="R1053" s="77" t="s">
        <v>68</v>
      </c>
      <c r="S1053" s="78" t="s">
        <v>5332</v>
      </c>
      <c r="T1053" s="77" t="s">
        <v>68</v>
      </c>
      <c r="U1053" s="80" t="s">
        <v>5266</v>
      </c>
      <c r="V1053" s="85" t="s">
        <v>68</v>
      </c>
      <c r="W1053" s="85" t="s">
        <v>134</v>
      </c>
    </row>
    <row r="1054" spans="1:23" s="48" customFormat="1" ht="60" x14ac:dyDescent="0.25">
      <c r="A1054" s="77">
        <v>13100700</v>
      </c>
      <c r="B1054" s="77" t="s">
        <v>14</v>
      </c>
      <c r="C1054" s="70">
        <v>6006</v>
      </c>
      <c r="D1054" s="77" t="s">
        <v>214</v>
      </c>
      <c r="E1054" s="77" t="s">
        <v>126</v>
      </c>
      <c r="F1054" s="77" t="s">
        <v>79</v>
      </c>
      <c r="G1054" s="77" t="s">
        <v>2446</v>
      </c>
      <c r="H1054" s="77" t="s">
        <v>56</v>
      </c>
      <c r="I1054" s="78" t="s">
        <v>2264</v>
      </c>
      <c r="J1054" s="77" t="s">
        <v>262</v>
      </c>
      <c r="K1054" s="77" t="s">
        <v>377</v>
      </c>
      <c r="L1054" s="71" t="s">
        <v>67</v>
      </c>
      <c r="M1054" s="74">
        <v>915444</v>
      </c>
      <c r="N1054" s="74">
        <v>0</v>
      </c>
      <c r="O1054" s="74">
        <v>915444</v>
      </c>
      <c r="P1054" s="79">
        <v>1</v>
      </c>
      <c r="Q1054" s="74">
        <v>915444</v>
      </c>
      <c r="R1054" s="77" t="s">
        <v>134</v>
      </c>
      <c r="S1054" s="78" t="s">
        <v>5332</v>
      </c>
      <c r="T1054" s="77" t="s">
        <v>134</v>
      </c>
      <c r="U1054" s="80"/>
      <c r="V1054" s="85" t="s">
        <v>134</v>
      </c>
      <c r="W1054" s="85" t="s">
        <v>134</v>
      </c>
    </row>
    <row r="1055" spans="1:23" s="48" customFormat="1" ht="60" x14ac:dyDescent="0.25">
      <c r="A1055" s="77">
        <v>13100700</v>
      </c>
      <c r="B1055" s="77" t="s">
        <v>14</v>
      </c>
      <c r="C1055" s="70">
        <v>6007</v>
      </c>
      <c r="D1055" s="77" t="s">
        <v>214</v>
      </c>
      <c r="E1055" s="77" t="s">
        <v>126</v>
      </c>
      <c r="F1055" s="77" t="s">
        <v>79</v>
      </c>
      <c r="G1055" s="77" t="s">
        <v>2447</v>
      </c>
      <c r="H1055" s="77" t="s">
        <v>56</v>
      </c>
      <c r="I1055" s="78" t="s">
        <v>2264</v>
      </c>
      <c r="J1055" s="77" t="s">
        <v>2443</v>
      </c>
      <c r="K1055" s="77" t="s">
        <v>377</v>
      </c>
      <c r="L1055" s="71" t="s">
        <v>67</v>
      </c>
      <c r="M1055" s="74">
        <v>9771692</v>
      </c>
      <c r="N1055" s="74">
        <v>0</v>
      </c>
      <c r="O1055" s="74">
        <v>9771692</v>
      </c>
      <c r="P1055" s="79">
        <v>1</v>
      </c>
      <c r="Q1055" s="74">
        <v>9771692</v>
      </c>
      <c r="R1055" s="77" t="s">
        <v>134</v>
      </c>
      <c r="S1055" s="78" t="s">
        <v>5332</v>
      </c>
      <c r="T1055" s="77" t="s">
        <v>134</v>
      </c>
      <c r="U1055" s="80"/>
      <c r="V1055" s="85" t="s">
        <v>134</v>
      </c>
      <c r="W1055" s="85" t="s">
        <v>134</v>
      </c>
    </row>
    <row r="1056" spans="1:23" s="48" customFormat="1" ht="60" x14ac:dyDescent="0.25">
      <c r="A1056" s="77">
        <v>13100700</v>
      </c>
      <c r="B1056" s="77" t="s">
        <v>14</v>
      </c>
      <c r="C1056" s="70">
        <v>6008</v>
      </c>
      <c r="D1056" s="77" t="s">
        <v>214</v>
      </c>
      <c r="E1056" s="77" t="s">
        <v>126</v>
      </c>
      <c r="F1056" s="77" t="s">
        <v>79</v>
      </c>
      <c r="G1056" s="77" t="s">
        <v>2448</v>
      </c>
      <c r="H1056" s="77" t="s">
        <v>56</v>
      </c>
      <c r="I1056" s="78" t="s">
        <v>2264</v>
      </c>
      <c r="J1056" s="77" t="s">
        <v>2449</v>
      </c>
      <c r="K1056" s="77" t="s">
        <v>377</v>
      </c>
      <c r="L1056" s="71" t="s">
        <v>67</v>
      </c>
      <c r="M1056" s="74">
        <v>6773281</v>
      </c>
      <c r="N1056" s="74">
        <v>0</v>
      </c>
      <c r="O1056" s="74">
        <v>6773281</v>
      </c>
      <c r="P1056" s="79">
        <v>1</v>
      </c>
      <c r="Q1056" s="74">
        <v>6773281</v>
      </c>
      <c r="R1056" s="77" t="s">
        <v>134</v>
      </c>
      <c r="S1056" s="78" t="s">
        <v>5332</v>
      </c>
      <c r="T1056" s="77" t="s">
        <v>134</v>
      </c>
      <c r="U1056" s="80"/>
      <c r="V1056" s="85" t="s">
        <v>134</v>
      </c>
      <c r="W1056" s="85" t="s">
        <v>134</v>
      </c>
    </row>
    <row r="1057" spans="1:23" s="48" customFormat="1" ht="60" x14ac:dyDescent="0.25">
      <c r="A1057" s="77">
        <v>13100700</v>
      </c>
      <c r="B1057" s="77" t="s">
        <v>14</v>
      </c>
      <c r="C1057" s="70">
        <v>6009</v>
      </c>
      <c r="D1057" s="77" t="s">
        <v>214</v>
      </c>
      <c r="E1057" s="77" t="s">
        <v>126</v>
      </c>
      <c r="F1057" s="77" t="s">
        <v>79</v>
      </c>
      <c r="G1057" s="77" t="s">
        <v>2450</v>
      </c>
      <c r="H1057" s="77" t="s">
        <v>56</v>
      </c>
      <c r="I1057" s="78" t="s">
        <v>2264</v>
      </c>
      <c r="J1057" s="77" t="s">
        <v>2451</v>
      </c>
      <c r="K1057" s="77" t="s">
        <v>377</v>
      </c>
      <c r="L1057" s="71" t="s">
        <v>67</v>
      </c>
      <c r="M1057" s="74">
        <v>15456704</v>
      </c>
      <c r="N1057" s="74">
        <v>0</v>
      </c>
      <c r="O1057" s="74">
        <v>15456704</v>
      </c>
      <c r="P1057" s="79">
        <v>1</v>
      </c>
      <c r="Q1057" s="74">
        <v>15456704</v>
      </c>
      <c r="R1057" s="77" t="s">
        <v>134</v>
      </c>
      <c r="S1057" s="78" t="s">
        <v>5332</v>
      </c>
      <c r="T1057" s="77" t="s">
        <v>134</v>
      </c>
      <c r="U1057" s="80"/>
      <c r="V1057" s="85" t="s">
        <v>134</v>
      </c>
      <c r="W1057" s="85" t="s">
        <v>134</v>
      </c>
    </row>
    <row r="1058" spans="1:23" s="48" customFormat="1" ht="60" x14ac:dyDescent="0.25">
      <c r="A1058" s="77">
        <v>13100700</v>
      </c>
      <c r="B1058" s="77" t="s">
        <v>14</v>
      </c>
      <c r="C1058" s="70">
        <v>6010</v>
      </c>
      <c r="D1058" s="77" t="s">
        <v>214</v>
      </c>
      <c r="E1058" s="77" t="s">
        <v>126</v>
      </c>
      <c r="F1058" s="77" t="s">
        <v>79</v>
      </c>
      <c r="G1058" s="77" t="s">
        <v>2452</v>
      </c>
      <c r="H1058" s="77" t="s">
        <v>56</v>
      </c>
      <c r="I1058" s="78" t="s">
        <v>2264</v>
      </c>
      <c r="J1058" s="77" t="s">
        <v>2453</v>
      </c>
      <c r="K1058" s="77" t="s">
        <v>377</v>
      </c>
      <c r="L1058" s="71" t="s">
        <v>67</v>
      </c>
      <c r="M1058" s="74">
        <v>9474991</v>
      </c>
      <c r="N1058" s="74">
        <v>0</v>
      </c>
      <c r="O1058" s="74">
        <v>9474991</v>
      </c>
      <c r="P1058" s="79">
        <v>1</v>
      </c>
      <c r="Q1058" s="74">
        <v>9474991</v>
      </c>
      <c r="R1058" s="77" t="s">
        <v>134</v>
      </c>
      <c r="S1058" s="78" t="s">
        <v>5332</v>
      </c>
      <c r="T1058" s="77" t="s">
        <v>134</v>
      </c>
      <c r="U1058" s="80"/>
      <c r="V1058" s="85" t="s">
        <v>134</v>
      </c>
      <c r="W1058" s="85" t="s">
        <v>134</v>
      </c>
    </row>
    <row r="1059" spans="1:23" s="48" customFormat="1" ht="60" x14ac:dyDescent="0.25">
      <c r="A1059" s="77">
        <v>13100700</v>
      </c>
      <c r="B1059" s="77" t="s">
        <v>14</v>
      </c>
      <c r="C1059" s="70">
        <v>6011</v>
      </c>
      <c r="D1059" s="77" t="s">
        <v>214</v>
      </c>
      <c r="E1059" s="77" t="s">
        <v>126</v>
      </c>
      <c r="F1059" s="77" t="s">
        <v>79</v>
      </c>
      <c r="G1059" s="77" t="s">
        <v>2454</v>
      </c>
      <c r="H1059" s="77" t="s">
        <v>56</v>
      </c>
      <c r="I1059" s="78" t="s">
        <v>2264</v>
      </c>
      <c r="J1059" s="77" t="s">
        <v>2449</v>
      </c>
      <c r="K1059" s="77" t="s">
        <v>377</v>
      </c>
      <c r="L1059" s="71" t="s">
        <v>67</v>
      </c>
      <c r="M1059" s="74">
        <v>5144709</v>
      </c>
      <c r="N1059" s="74">
        <v>0</v>
      </c>
      <c r="O1059" s="74">
        <v>5144709</v>
      </c>
      <c r="P1059" s="79">
        <v>1</v>
      </c>
      <c r="Q1059" s="74">
        <v>5144709</v>
      </c>
      <c r="R1059" s="77" t="s">
        <v>134</v>
      </c>
      <c r="S1059" s="78" t="s">
        <v>5332</v>
      </c>
      <c r="T1059" s="77" t="s">
        <v>134</v>
      </c>
      <c r="U1059" s="80"/>
      <c r="V1059" s="85" t="s">
        <v>134</v>
      </c>
      <c r="W1059" s="85" t="s">
        <v>134</v>
      </c>
    </row>
    <row r="1060" spans="1:23" s="48" customFormat="1" ht="60" x14ac:dyDescent="0.25">
      <c r="A1060" s="77">
        <v>13100700</v>
      </c>
      <c r="B1060" s="77" t="s">
        <v>14</v>
      </c>
      <c r="C1060" s="70">
        <v>6012</v>
      </c>
      <c r="D1060" s="77" t="s">
        <v>214</v>
      </c>
      <c r="E1060" s="77" t="s">
        <v>126</v>
      </c>
      <c r="F1060" s="77" t="s">
        <v>79</v>
      </c>
      <c r="G1060" s="77" t="s">
        <v>2455</v>
      </c>
      <c r="H1060" s="77" t="s">
        <v>56</v>
      </c>
      <c r="I1060" s="78" t="s">
        <v>2264</v>
      </c>
      <c r="J1060" s="77" t="s">
        <v>2445</v>
      </c>
      <c r="K1060" s="77" t="s">
        <v>377</v>
      </c>
      <c r="L1060" s="71" t="s">
        <v>67</v>
      </c>
      <c r="M1060" s="74">
        <v>1531175</v>
      </c>
      <c r="N1060" s="74">
        <v>0</v>
      </c>
      <c r="O1060" s="74">
        <v>805634.55</v>
      </c>
      <c r="P1060" s="79">
        <v>1</v>
      </c>
      <c r="Q1060" s="74">
        <v>805634.55</v>
      </c>
      <c r="R1060" s="77" t="s">
        <v>68</v>
      </c>
      <c r="S1060" s="78" t="s">
        <v>5332</v>
      </c>
      <c r="T1060" s="77" t="s">
        <v>68</v>
      </c>
      <c r="U1060" s="80" t="s">
        <v>5266</v>
      </c>
      <c r="V1060" s="85" t="s">
        <v>68</v>
      </c>
      <c r="W1060" s="85" t="s">
        <v>134</v>
      </c>
    </row>
    <row r="1061" spans="1:23" s="48" customFormat="1" ht="60" x14ac:dyDescent="0.25">
      <c r="A1061" s="77">
        <v>13100700</v>
      </c>
      <c r="B1061" s="77" t="s">
        <v>14</v>
      </c>
      <c r="C1061" s="70">
        <v>6013</v>
      </c>
      <c r="D1061" s="77" t="s">
        <v>214</v>
      </c>
      <c r="E1061" s="77" t="s">
        <v>126</v>
      </c>
      <c r="F1061" s="77" t="s">
        <v>79</v>
      </c>
      <c r="G1061" s="77" t="s">
        <v>2456</v>
      </c>
      <c r="H1061" s="77" t="s">
        <v>56</v>
      </c>
      <c r="I1061" s="78" t="s">
        <v>2264</v>
      </c>
      <c r="J1061" s="77" t="s">
        <v>262</v>
      </c>
      <c r="K1061" s="77" t="s">
        <v>377</v>
      </c>
      <c r="L1061" s="71" t="s">
        <v>67</v>
      </c>
      <c r="M1061" s="74">
        <v>445570</v>
      </c>
      <c r="N1061" s="74">
        <v>0</v>
      </c>
      <c r="O1061" s="74">
        <v>445570</v>
      </c>
      <c r="P1061" s="79">
        <v>1</v>
      </c>
      <c r="Q1061" s="74">
        <v>445570</v>
      </c>
      <c r="R1061" s="77" t="s">
        <v>134</v>
      </c>
      <c r="S1061" s="78" t="s">
        <v>5332</v>
      </c>
      <c r="T1061" s="77" t="s">
        <v>134</v>
      </c>
      <c r="U1061" s="80"/>
      <c r="V1061" s="85" t="s">
        <v>134</v>
      </c>
      <c r="W1061" s="85" t="s">
        <v>134</v>
      </c>
    </row>
    <row r="1062" spans="1:23" s="48" customFormat="1" ht="60" x14ac:dyDescent="0.25">
      <c r="A1062" s="77">
        <v>13100700</v>
      </c>
      <c r="B1062" s="77" t="s">
        <v>14</v>
      </c>
      <c r="C1062" s="70">
        <v>6014</v>
      </c>
      <c r="D1062" s="77" t="s">
        <v>214</v>
      </c>
      <c r="E1062" s="77" t="s">
        <v>126</v>
      </c>
      <c r="F1062" s="77" t="s">
        <v>79</v>
      </c>
      <c r="G1062" s="77" t="s">
        <v>2457</v>
      </c>
      <c r="H1062" s="77" t="s">
        <v>56</v>
      </c>
      <c r="I1062" s="78" t="s">
        <v>2264</v>
      </c>
      <c r="J1062" s="77" t="s">
        <v>2458</v>
      </c>
      <c r="K1062" s="77" t="s">
        <v>377</v>
      </c>
      <c r="L1062" s="71" t="s">
        <v>67</v>
      </c>
      <c r="M1062" s="74">
        <v>21736868</v>
      </c>
      <c r="N1062" s="74">
        <v>0</v>
      </c>
      <c r="O1062" s="74">
        <v>21736868</v>
      </c>
      <c r="P1062" s="79">
        <v>1</v>
      </c>
      <c r="Q1062" s="74">
        <v>21736868</v>
      </c>
      <c r="R1062" s="77" t="s">
        <v>134</v>
      </c>
      <c r="S1062" s="78" t="s">
        <v>5332</v>
      </c>
      <c r="T1062" s="77" t="s">
        <v>134</v>
      </c>
      <c r="U1062" s="80"/>
      <c r="V1062" s="85" t="s">
        <v>134</v>
      </c>
      <c r="W1062" s="85" t="s">
        <v>134</v>
      </c>
    </row>
    <row r="1063" spans="1:23" s="48" customFormat="1" ht="60" x14ac:dyDescent="0.25">
      <c r="A1063" s="77">
        <v>13100700</v>
      </c>
      <c r="B1063" s="77" t="s">
        <v>14</v>
      </c>
      <c r="C1063" s="70">
        <v>6015</v>
      </c>
      <c r="D1063" s="77" t="s">
        <v>214</v>
      </c>
      <c r="E1063" s="77" t="s">
        <v>126</v>
      </c>
      <c r="F1063" s="77" t="s">
        <v>79</v>
      </c>
      <c r="G1063" s="77" t="s">
        <v>2459</v>
      </c>
      <c r="H1063" s="77" t="s">
        <v>56</v>
      </c>
      <c r="I1063" s="78" t="s">
        <v>2264</v>
      </c>
      <c r="J1063" s="77" t="s">
        <v>2445</v>
      </c>
      <c r="K1063" s="77" t="s">
        <v>377</v>
      </c>
      <c r="L1063" s="71" t="s">
        <v>67</v>
      </c>
      <c r="M1063" s="74">
        <v>778837</v>
      </c>
      <c r="N1063" s="74">
        <v>0</v>
      </c>
      <c r="O1063" s="74">
        <v>778837</v>
      </c>
      <c r="P1063" s="79">
        <v>1</v>
      </c>
      <c r="Q1063" s="74">
        <v>778837</v>
      </c>
      <c r="R1063" s="77" t="s">
        <v>68</v>
      </c>
      <c r="S1063" s="78" t="s">
        <v>5332</v>
      </c>
      <c r="T1063" s="77" t="s">
        <v>134</v>
      </c>
      <c r="U1063" s="80"/>
      <c r="V1063" s="85" t="s">
        <v>134</v>
      </c>
      <c r="W1063" s="85" t="s">
        <v>134</v>
      </c>
    </row>
    <row r="1064" spans="1:23" s="48" customFormat="1" ht="60" x14ac:dyDescent="0.25">
      <c r="A1064" s="77">
        <v>13100700</v>
      </c>
      <c r="B1064" s="77" t="s">
        <v>14</v>
      </c>
      <c r="C1064" s="70">
        <v>6016</v>
      </c>
      <c r="D1064" s="77" t="s">
        <v>214</v>
      </c>
      <c r="E1064" s="77" t="s">
        <v>126</v>
      </c>
      <c r="F1064" s="77" t="s">
        <v>79</v>
      </c>
      <c r="G1064" s="77" t="s">
        <v>2460</v>
      </c>
      <c r="H1064" s="77" t="s">
        <v>56</v>
      </c>
      <c r="I1064" s="78" t="s">
        <v>2264</v>
      </c>
      <c r="J1064" s="77" t="s">
        <v>262</v>
      </c>
      <c r="K1064" s="77" t="s">
        <v>377</v>
      </c>
      <c r="L1064" s="71" t="s">
        <v>67</v>
      </c>
      <c r="M1064" s="74">
        <v>403778</v>
      </c>
      <c r="N1064" s="74">
        <v>0</v>
      </c>
      <c r="O1064" s="74">
        <v>403778</v>
      </c>
      <c r="P1064" s="79">
        <v>1</v>
      </c>
      <c r="Q1064" s="74">
        <v>403778</v>
      </c>
      <c r="R1064" s="77" t="s">
        <v>134</v>
      </c>
      <c r="S1064" s="78" t="s">
        <v>5332</v>
      </c>
      <c r="T1064" s="77" t="s">
        <v>134</v>
      </c>
      <c r="U1064" s="80"/>
      <c r="V1064" s="85" t="s">
        <v>134</v>
      </c>
      <c r="W1064" s="85" t="s">
        <v>134</v>
      </c>
    </row>
    <row r="1065" spans="1:23" s="48" customFormat="1" ht="60" x14ac:dyDescent="0.25">
      <c r="A1065" s="77">
        <v>13100700</v>
      </c>
      <c r="B1065" s="77" t="s">
        <v>14</v>
      </c>
      <c r="C1065" s="70">
        <v>6017</v>
      </c>
      <c r="D1065" s="77" t="s">
        <v>214</v>
      </c>
      <c r="E1065" s="77" t="s">
        <v>126</v>
      </c>
      <c r="F1065" s="77" t="s">
        <v>79</v>
      </c>
      <c r="G1065" s="77" t="s">
        <v>2461</v>
      </c>
      <c r="H1065" s="77" t="s">
        <v>56</v>
      </c>
      <c r="I1065" s="78" t="s">
        <v>2264</v>
      </c>
      <c r="J1065" s="77" t="s">
        <v>383</v>
      </c>
      <c r="K1065" s="77" t="s">
        <v>377</v>
      </c>
      <c r="L1065" s="71" t="s">
        <v>67</v>
      </c>
      <c r="M1065" s="74">
        <v>1796635</v>
      </c>
      <c r="N1065" s="74">
        <v>0</v>
      </c>
      <c r="O1065" s="74">
        <v>1796635</v>
      </c>
      <c r="P1065" s="79">
        <v>1</v>
      </c>
      <c r="Q1065" s="74">
        <v>1796635</v>
      </c>
      <c r="R1065" s="77" t="s">
        <v>134</v>
      </c>
      <c r="S1065" s="78" t="s">
        <v>5332</v>
      </c>
      <c r="T1065" s="77" t="s">
        <v>134</v>
      </c>
      <c r="U1065" s="80"/>
      <c r="V1065" s="85" t="s">
        <v>134</v>
      </c>
      <c r="W1065" s="85" t="s">
        <v>134</v>
      </c>
    </row>
    <row r="1066" spans="1:23" s="48" customFormat="1" ht="60" x14ac:dyDescent="0.25">
      <c r="A1066" s="77">
        <v>13100700</v>
      </c>
      <c r="B1066" s="77" t="s">
        <v>14</v>
      </c>
      <c r="C1066" s="70">
        <v>6018</v>
      </c>
      <c r="D1066" s="77" t="s">
        <v>214</v>
      </c>
      <c r="E1066" s="77" t="s">
        <v>126</v>
      </c>
      <c r="F1066" s="77" t="s">
        <v>79</v>
      </c>
      <c r="G1066" s="77" t="s">
        <v>2462</v>
      </c>
      <c r="H1066" s="77" t="s">
        <v>56</v>
      </c>
      <c r="I1066" s="78" t="s">
        <v>2264</v>
      </c>
      <c r="J1066" s="77" t="s">
        <v>2449</v>
      </c>
      <c r="K1066" s="77" t="s">
        <v>377</v>
      </c>
      <c r="L1066" s="71" t="s">
        <v>67</v>
      </c>
      <c r="M1066" s="74">
        <v>6018080</v>
      </c>
      <c r="N1066" s="74">
        <v>0</v>
      </c>
      <c r="O1066" s="74">
        <v>6018080</v>
      </c>
      <c r="P1066" s="79">
        <v>1</v>
      </c>
      <c r="Q1066" s="74">
        <v>6018080</v>
      </c>
      <c r="R1066" s="77" t="s">
        <v>134</v>
      </c>
      <c r="S1066" s="78" t="s">
        <v>5332</v>
      </c>
      <c r="T1066" s="77" t="s">
        <v>134</v>
      </c>
      <c r="U1066" s="80"/>
      <c r="V1066" s="85" t="s">
        <v>134</v>
      </c>
      <c r="W1066" s="85" t="s">
        <v>134</v>
      </c>
    </row>
    <row r="1067" spans="1:23" s="48" customFormat="1" ht="60" x14ac:dyDescent="0.25">
      <c r="A1067" s="77">
        <v>13100700</v>
      </c>
      <c r="B1067" s="77" t="s">
        <v>14</v>
      </c>
      <c r="C1067" s="70">
        <v>6019</v>
      </c>
      <c r="D1067" s="77" t="s">
        <v>214</v>
      </c>
      <c r="E1067" s="77" t="s">
        <v>126</v>
      </c>
      <c r="F1067" s="77" t="s">
        <v>79</v>
      </c>
      <c r="G1067" s="77" t="s">
        <v>2463</v>
      </c>
      <c r="H1067" s="77" t="s">
        <v>56</v>
      </c>
      <c r="I1067" s="78" t="s">
        <v>2264</v>
      </c>
      <c r="J1067" s="77" t="s">
        <v>2445</v>
      </c>
      <c r="K1067" s="77" t="s">
        <v>377</v>
      </c>
      <c r="L1067" s="71" t="s">
        <v>67</v>
      </c>
      <c r="M1067" s="74">
        <v>833448</v>
      </c>
      <c r="N1067" s="74">
        <v>0</v>
      </c>
      <c r="O1067" s="74">
        <v>833448</v>
      </c>
      <c r="P1067" s="79">
        <v>1</v>
      </c>
      <c r="Q1067" s="74">
        <v>833448</v>
      </c>
      <c r="R1067" s="77" t="s">
        <v>68</v>
      </c>
      <c r="S1067" s="78" t="s">
        <v>5332</v>
      </c>
      <c r="T1067" s="77" t="s">
        <v>134</v>
      </c>
      <c r="U1067" s="80"/>
      <c r="V1067" s="85" t="s">
        <v>134</v>
      </c>
      <c r="W1067" s="85" t="s">
        <v>134</v>
      </c>
    </row>
    <row r="1068" spans="1:23" s="48" customFormat="1" ht="60" x14ac:dyDescent="0.25">
      <c r="A1068" s="77">
        <v>13100700</v>
      </c>
      <c r="B1068" s="77" t="s">
        <v>14</v>
      </c>
      <c r="C1068" s="70">
        <v>6020</v>
      </c>
      <c r="D1068" s="77" t="s">
        <v>214</v>
      </c>
      <c r="E1068" s="77" t="s">
        <v>126</v>
      </c>
      <c r="F1068" s="77" t="s">
        <v>79</v>
      </c>
      <c r="G1068" s="77" t="s">
        <v>2464</v>
      </c>
      <c r="H1068" s="77" t="s">
        <v>56</v>
      </c>
      <c r="I1068" s="78" t="s">
        <v>2264</v>
      </c>
      <c r="J1068" s="77" t="s">
        <v>262</v>
      </c>
      <c r="K1068" s="77" t="s">
        <v>377</v>
      </c>
      <c r="L1068" s="71" t="s">
        <v>67</v>
      </c>
      <c r="M1068" s="74">
        <v>206522</v>
      </c>
      <c r="N1068" s="74">
        <v>0</v>
      </c>
      <c r="O1068" s="74">
        <v>206522</v>
      </c>
      <c r="P1068" s="79">
        <v>1</v>
      </c>
      <c r="Q1068" s="74">
        <v>206522</v>
      </c>
      <c r="R1068" s="77" t="s">
        <v>134</v>
      </c>
      <c r="S1068" s="78" t="s">
        <v>5332</v>
      </c>
      <c r="T1068" s="77" t="s">
        <v>134</v>
      </c>
      <c r="U1068" s="80"/>
      <c r="V1068" s="85" t="s">
        <v>134</v>
      </c>
      <c r="W1068" s="85" t="s">
        <v>134</v>
      </c>
    </row>
    <row r="1069" spans="1:23" s="48" customFormat="1" ht="60" x14ac:dyDescent="0.25">
      <c r="A1069" s="77">
        <v>13100700</v>
      </c>
      <c r="B1069" s="77" t="s">
        <v>14</v>
      </c>
      <c r="C1069" s="70">
        <v>6021</v>
      </c>
      <c r="D1069" s="77" t="s">
        <v>214</v>
      </c>
      <c r="E1069" s="77" t="s">
        <v>126</v>
      </c>
      <c r="F1069" s="77" t="s">
        <v>79</v>
      </c>
      <c r="G1069" s="77" t="s">
        <v>2465</v>
      </c>
      <c r="H1069" s="77" t="s">
        <v>56</v>
      </c>
      <c r="I1069" s="78" t="s">
        <v>2264</v>
      </c>
      <c r="J1069" s="77" t="s">
        <v>2449</v>
      </c>
      <c r="K1069" s="77" t="s">
        <v>377</v>
      </c>
      <c r="L1069" s="71" t="s">
        <v>67</v>
      </c>
      <c r="M1069" s="74">
        <v>7672491</v>
      </c>
      <c r="N1069" s="74">
        <v>0</v>
      </c>
      <c r="O1069" s="74">
        <v>7672491</v>
      </c>
      <c r="P1069" s="79">
        <v>1</v>
      </c>
      <c r="Q1069" s="74">
        <v>7672491</v>
      </c>
      <c r="R1069" s="77" t="s">
        <v>134</v>
      </c>
      <c r="S1069" s="78" t="s">
        <v>5332</v>
      </c>
      <c r="T1069" s="77" t="s">
        <v>134</v>
      </c>
      <c r="U1069" s="80"/>
      <c r="V1069" s="85" t="s">
        <v>134</v>
      </c>
      <c r="W1069" s="85" t="s">
        <v>134</v>
      </c>
    </row>
    <row r="1070" spans="1:23" s="48" customFormat="1" ht="60" x14ac:dyDescent="0.25">
      <c r="A1070" s="77">
        <v>13100700</v>
      </c>
      <c r="B1070" s="77" t="s">
        <v>14</v>
      </c>
      <c r="C1070" s="70">
        <v>6022</v>
      </c>
      <c r="D1070" s="77" t="s">
        <v>214</v>
      </c>
      <c r="E1070" s="77" t="s">
        <v>126</v>
      </c>
      <c r="F1070" s="77" t="s">
        <v>79</v>
      </c>
      <c r="G1070" s="77" t="s">
        <v>2466</v>
      </c>
      <c r="H1070" s="77" t="s">
        <v>56</v>
      </c>
      <c r="I1070" s="78" t="s">
        <v>2264</v>
      </c>
      <c r="J1070" s="77" t="s">
        <v>2458</v>
      </c>
      <c r="K1070" s="77" t="s">
        <v>377</v>
      </c>
      <c r="L1070" s="71" t="s">
        <v>67</v>
      </c>
      <c r="M1070" s="74">
        <v>14632243</v>
      </c>
      <c r="N1070" s="74">
        <v>0</v>
      </c>
      <c r="O1070" s="74">
        <v>14632243</v>
      </c>
      <c r="P1070" s="79">
        <v>1</v>
      </c>
      <c r="Q1070" s="74">
        <v>14632243</v>
      </c>
      <c r="R1070" s="77" t="s">
        <v>134</v>
      </c>
      <c r="S1070" s="78" t="s">
        <v>5332</v>
      </c>
      <c r="T1070" s="77" t="s">
        <v>134</v>
      </c>
      <c r="U1070" s="80"/>
      <c r="V1070" s="85" t="s">
        <v>134</v>
      </c>
      <c r="W1070" s="85" t="s">
        <v>134</v>
      </c>
    </row>
    <row r="1071" spans="1:23" s="48" customFormat="1" ht="60" x14ac:dyDescent="0.25">
      <c r="A1071" s="77">
        <v>13100700</v>
      </c>
      <c r="B1071" s="77" t="s">
        <v>14</v>
      </c>
      <c r="C1071" s="70">
        <v>6023</v>
      </c>
      <c r="D1071" s="77" t="s">
        <v>214</v>
      </c>
      <c r="E1071" s="77" t="s">
        <v>126</v>
      </c>
      <c r="F1071" s="77" t="s">
        <v>79</v>
      </c>
      <c r="G1071" s="77" t="s">
        <v>2467</v>
      </c>
      <c r="H1071" s="77" t="s">
        <v>56</v>
      </c>
      <c r="I1071" s="78" t="s">
        <v>2264</v>
      </c>
      <c r="J1071" s="77" t="s">
        <v>2445</v>
      </c>
      <c r="K1071" s="77" t="s">
        <v>377</v>
      </c>
      <c r="L1071" s="71" t="s">
        <v>67</v>
      </c>
      <c r="M1071" s="74">
        <v>1332907</v>
      </c>
      <c r="N1071" s="74">
        <v>0</v>
      </c>
      <c r="O1071" s="74">
        <v>1332907</v>
      </c>
      <c r="P1071" s="79">
        <v>1</v>
      </c>
      <c r="Q1071" s="74">
        <v>1332907</v>
      </c>
      <c r="R1071" s="77" t="s">
        <v>68</v>
      </c>
      <c r="S1071" s="78" t="s">
        <v>5332</v>
      </c>
      <c r="T1071" s="77" t="s">
        <v>134</v>
      </c>
      <c r="U1071" s="80"/>
      <c r="V1071" s="85" t="s">
        <v>134</v>
      </c>
      <c r="W1071" s="85" t="s">
        <v>134</v>
      </c>
    </row>
    <row r="1072" spans="1:23" s="48" customFormat="1" ht="60" x14ac:dyDescent="0.25">
      <c r="A1072" s="77">
        <v>13100700</v>
      </c>
      <c r="B1072" s="77" t="s">
        <v>14</v>
      </c>
      <c r="C1072" s="70">
        <v>6024</v>
      </c>
      <c r="D1072" s="77" t="s">
        <v>214</v>
      </c>
      <c r="E1072" s="77" t="s">
        <v>126</v>
      </c>
      <c r="F1072" s="77" t="s">
        <v>79</v>
      </c>
      <c r="G1072" s="77" t="s">
        <v>2468</v>
      </c>
      <c r="H1072" s="77" t="s">
        <v>56</v>
      </c>
      <c r="I1072" s="78" t="s">
        <v>2264</v>
      </c>
      <c r="J1072" s="77" t="s">
        <v>262</v>
      </c>
      <c r="K1072" s="77" t="s">
        <v>377</v>
      </c>
      <c r="L1072" s="71" t="s">
        <v>67</v>
      </c>
      <c r="M1072" s="74">
        <v>382356</v>
      </c>
      <c r="N1072" s="74">
        <v>0</v>
      </c>
      <c r="O1072" s="74">
        <v>382356</v>
      </c>
      <c r="P1072" s="79">
        <v>1</v>
      </c>
      <c r="Q1072" s="74">
        <v>382356</v>
      </c>
      <c r="R1072" s="77" t="s">
        <v>134</v>
      </c>
      <c r="S1072" s="78" t="s">
        <v>5332</v>
      </c>
      <c r="T1072" s="77" t="s">
        <v>134</v>
      </c>
      <c r="U1072" s="80"/>
      <c r="V1072" s="85" t="s">
        <v>134</v>
      </c>
      <c r="W1072" s="85" t="s">
        <v>134</v>
      </c>
    </row>
    <row r="1073" spans="1:23" s="48" customFormat="1" ht="60" x14ac:dyDescent="0.25">
      <c r="A1073" s="77">
        <v>13100700</v>
      </c>
      <c r="B1073" s="77" t="s">
        <v>14</v>
      </c>
      <c r="C1073" s="70">
        <v>6025</v>
      </c>
      <c r="D1073" s="77" t="s">
        <v>214</v>
      </c>
      <c r="E1073" s="77" t="s">
        <v>126</v>
      </c>
      <c r="F1073" s="77" t="s">
        <v>79</v>
      </c>
      <c r="G1073" s="77" t="s">
        <v>2469</v>
      </c>
      <c r="H1073" s="77" t="s">
        <v>56</v>
      </c>
      <c r="I1073" s="78" t="s">
        <v>2264</v>
      </c>
      <c r="J1073" s="77" t="s">
        <v>2449</v>
      </c>
      <c r="K1073" s="77" t="s">
        <v>377</v>
      </c>
      <c r="L1073" s="71" t="s">
        <v>67</v>
      </c>
      <c r="M1073" s="74">
        <v>5271337</v>
      </c>
      <c r="N1073" s="74">
        <v>0</v>
      </c>
      <c r="O1073" s="74">
        <v>5271337</v>
      </c>
      <c r="P1073" s="79">
        <v>1</v>
      </c>
      <c r="Q1073" s="74">
        <v>5271337</v>
      </c>
      <c r="R1073" s="77" t="s">
        <v>134</v>
      </c>
      <c r="S1073" s="78" t="s">
        <v>5332</v>
      </c>
      <c r="T1073" s="77" t="s">
        <v>134</v>
      </c>
      <c r="U1073" s="80"/>
      <c r="V1073" s="85" t="s">
        <v>134</v>
      </c>
      <c r="W1073" s="85" t="s">
        <v>134</v>
      </c>
    </row>
    <row r="1074" spans="1:23" s="48" customFormat="1" ht="60" x14ac:dyDescent="0.25">
      <c r="A1074" s="77">
        <v>13100700</v>
      </c>
      <c r="B1074" s="77" t="s">
        <v>14</v>
      </c>
      <c r="C1074" s="70">
        <v>6026</v>
      </c>
      <c r="D1074" s="77" t="s">
        <v>214</v>
      </c>
      <c r="E1074" s="77" t="s">
        <v>126</v>
      </c>
      <c r="F1074" s="77" t="s">
        <v>79</v>
      </c>
      <c r="G1074" s="77" t="s">
        <v>2470</v>
      </c>
      <c r="H1074" s="77" t="s">
        <v>56</v>
      </c>
      <c r="I1074" s="78" t="s">
        <v>2264</v>
      </c>
      <c r="J1074" s="77" t="s">
        <v>2458</v>
      </c>
      <c r="K1074" s="77" t="s">
        <v>377</v>
      </c>
      <c r="L1074" s="71" t="s">
        <v>67</v>
      </c>
      <c r="M1074" s="74">
        <v>16156559</v>
      </c>
      <c r="N1074" s="74">
        <v>0</v>
      </c>
      <c r="O1074" s="74">
        <v>16156559</v>
      </c>
      <c r="P1074" s="79">
        <v>1</v>
      </c>
      <c r="Q1074" s="74">
        <v>16156559</v>
      </c>
      <c r="R1074" s="77" t="s">
        <v>134</v>
      </c>
      <c r="S1074" s="78" t="s">
        <v>5332</v>
      </c>
      <c r="T1074" s="77" t="s">
        <v>134</v>
      </c>
      <c r="U1074" s="80"/>
      <c r="V1074" s="85" t="s">
        <v>134</v>
      </c>
      <c r="W1074" s="85" t="s">
        <v>134</v>
      </c>
    </row>
    <row r="1075" spans="1:23" s="48" customFormat="1" ht="60" x14ac:dyDescent="0.25">
      <c r="A1075" s="77">
        <v>13100700</v>
      </c>
      <c r="B1075" s="77" t="s">
        <v>14</v>
      </c>
      <c r="C1075" s="70">
        <v>6027</v>
      </c>
      <c r="D1075" s="77" t="s">
        <v>214</v>
      </c>
      <c r="E1075" s="77" t="s">
        <v>126</v>
      </c>
      <c r="F1075" s="77" t="s">
        <v>79</v>
      </c>
      <c r="G1075" s="77" t="s">
        <v>2471</v>
      </c>
      <c r="H1075" s="77" t="s">
        <v>56</v>
      </c>
      <c r="I1075" s="78" t="s">
        <v>2264</v>
      </c>
      <c r="J1075" s="77" t="s">
        <v>2445</v>
      </c>
      <c r="K1075" s="77" t="s">
        <v>377</v>
      </c>
      <c r="L1075" s="71" t="s">
        <v>67</v>
      </c>
      <c r="M1075" s="74">
        <v>1349471</v>
      </c>
      <c r="N1075" s="74">
        <v>0</v>
      </c>
      <c r="O1075" s="74">
        <v>608309.41</v>
      </c>
      <c r="P1075" s="79">
        <v>1</v>
      </c>
      <c r="Q1075" s="74">
        <v>608309.41</v>
      </c>
      <c r="R1075" s="77" t="s">
        <v>68</v>
      </c>
      <c r="S1075" s="78" t="s">
        <v>5332</v>
      </c>
      <c r="T1075" s="77" t="s">
        <v>68</v>
      </c>
      <c r="U1075" s="80" t="s">
        <v>5266</v>
      </c>
      <c r="V1075" s="85" t="s">
        <v>68</v>
      </c>
      <c r="W1075" s="85" t="s">
        <v>134</v>
      </c>
    </row>
    <row r="1076" spans="1:23" s="48" customFormat="1" ht="60" x14ac:dyDescent="0.25">
      <c r="A1076" s="77">
        <v>13100700</v>
      </c>
      <c r="B1076" s="77" t="s">
        <v>14</v>
      </c>
      <c r="C1076" s="70">
        <v>6028</v>
      </c>
      <c r="D1076" s="77" t="s">
        <v>214</v>
      </c>
      <c r="E1076" s="77" t="s">
        <v>126</v>
      </c>
      <c r="F1076" s="77" t="s">
        <v>79</v>
      </c>
      <c r="G1076" s="77" t="s">
        <v>2472</v>
      </c>
      <c r="H1076" s="77" t="s">
        <v>56</v>
      </c>
      <c r="I1076" s="78" t="s">
        <v>2264</v>
      </c>
      <c r="J1076" s="77" t="s">
        <v>262</v>
      </c>
      <c r="K1076" s="77" t="s">
        <v>377</v>
      </c>
      <c r="L1076" s="71" t="s">
        <v>67</v>
      </c>
      <c r="M1076" s="74">
        <v>1063977</v>
      </c>
      <c r="N1076" s="74">
        <v>0</v>
      </c>
      <c r="O1076" s="74">
        <v>1063977</v>
      </c>
      <c r="P1076" s="79">
        <v>1</v>
      </c>
      <c r="Q1076" s="74">
        <v>1063977</v>
      </c>
      <c r="R1076" s="77" t="s">
        <v>134</v>
      </c>
      <c r="S1076" s="78" t="s">
        <v>5332</v>
      </c>
      <c r="T1076" s="77" t="s">
        <v>134</v>
      </c>
      <c r="U1076" s="80"/>
      <c r="V1076" s="85" t="s">
        <v>134</v>
      </c>
      <c r="W1076" s="85" t="s">
        <v>134</v>
      </c>
    </row>
    <row r="1077" spans="1:23" s="48" customFormat="1" ht="60" x14ac:dyDescent="0.25">
      <c r="A1077" s="77">
        <v>13100700</v>
      </c>
      <c r="B1077" s="77" t="s">
        <v>14</v>
      </c>
      <c r="C1077" s="70">
        <v>6030</v>
      </c>
      <c r="D1077" s="77" t="s">
        <v>214</v>
      </c>
      <c r="E1077" s="77" t="s">
        <v>126</v>
      </c>
      <c r="F1077" s="77" t="s">
        <v>79</v>
      </c>
      <c r="G1077" s="77" t="s">
        <v>2473</v>
      </c>
      <c r="H1077" s="77" t="s">
        <v>56</v>
      </c>
      <c r="I1077" s="78" t="s">
        <v>2264</v>
      </c>
      <c r="J1077" s="77" t="s">
        <v>2474</v>
      </c>
      <c r="K1077" s="77" t="s">
        <v>377</v>
      </c>
      <c r="L1077" s="71" t="s">
        <v>67</v>
      </c>
      <c r="M1077" s="74">
        <v>1903826</v>
      </c>
      <c r="N1077" s="74">
        <v>0</v>
      </c>
      <c r="O1077" s="74">
        <v>1903826</v>
      </c>
      <c r="P1077" s="79">
        <v>1</v>
      </c>
      <c r="Q1077" s="74">
        <v>1903826</v>
      </c>
      <c r="R1077" s="77" t="s">
        <v>134</v>
      </c>
      <c r="S1077" s="78" t="s">
        <v>5332</v>
      </c>
      <c r="T1077" s="77" t="s">
        <v>134</v>
      </c>
      <c r="U1077" s="80"/>
      <c r="V1077" s="85" t="s">
        <v>134</v>
      </c>
      <c r="W1077" s="85" t="s">
        <v>134</v>
      </c>
    </row>
    <row r="1078" spans="1:23" s="48" customFormat="1" ht="60" x14ac:dyDescent="0.25">
      <c r="A1078" s="77">
        <v>13100700</v>
      </c>
      <c r="B1078" s="77" t="s">
        <v>14</v>
      </c>
      <c r="C1078" s="70">
        <v>6031</v>
      </c>
      <c r="D1078" s="77" t="s">
        <v>214</v>
      </c>
      <c r="E1078" s="77" t="s">
        <v>126</v>
      </c>
      <c r="F1078" s="77" t="s">
        <v>79</v>
      </c>
      <c r="G1078" s="77" t="s">
        <v>2475</v>
      </c>
      <c r="H1078" s="77" t="s">
        <v>56</v>
      </c>
      <c r="I1078" s="78" t="s">
        <v>2264</v>
      </c>
      <c r="J1078" s="77" t="s">
        <v>2458</v>
      </c>
      <c r="K1078" s="77" t="s">
        <v>377</v>
      </c>
      <c r="L1078" s="71" t="s">
        <v>67</v>
      </c>
      <c r="M1078" s="74">
        <v>18104023</v>
      </c>
      <c r="N1078" s="74">
        <v>0</v>
      </c>
      <c r="O1078" s="74">
        <v>18104023</v>
      </c>
      <c r="P1078" s="79">
        <v>1</v>
      </c>
      <c r="Q1078" s="74">
        <v>18104023</v>
      </c>
      <c r="R1078" s="77" t="s">
        <v>134</v>
      </c>
      <c r="S1078" s="78" t="s">
        <v>5332</v>
      </c>
      <c r="T1078" s="77" t="s">
        <v>134</v>
      </c>
      <c r="U1078" s="80"/>
      <c r="V1078" s="85" t="s">
        <v>134</v>
      </c>
      <c r="W1078" s="85" t="s">
        <v>134</v>
      </c>
    </row>
    <row r="1079" spans="1:23" s="48" customFormat="1" ht="60" x14ac:dyDescent="0.25">
      <c r="A1079" s="77">
        <v>13100700</v>
      </c>
      <c r="B1079" s="77" t="s">
        <v>14</v>
      </c>
      <c r="C1079" s="70">
        <v>6032</v>
      </c>
      <c r="D1079" s="77" t="s">
        <v>214</v>
      </c>
      <c r="E1079" s="77" t="s">
        <v>126</v>
      </c>
      <c r="F1079" s="77" t="s">
        <v>79</v>
      </c>
      <c r="G1079" s="77" t="s">
        <v>2476</v>
      </c>
      <c r="H1079" s="77" t="s">
        <v>56</v>
      </c>
      <c r="I1079" s="78" t="s">
        <v>2264</v>
      </c>
      <c r="J1079" s="77" t="s">
        <v>2445</v>
      </c>
      <c r="K1079" s="77" t="s">
        <v>377</v>
      </c>
      <c r="L1079" s="71" t="s">
        <v>67</v>
      </c>
      <c r="M1079" s="74">
        <v>1672037</v>
      </c>
      <c r="N1079" s="74">
        <v>0</v>
      </c>
      <c r="O1079" s="74">
        <v>1672037</v>
      </c>
      <c r="P1079" s="79">
        <v>1</v>
      </c>
      <c r="Q1079" s="74">
        <v>1672037</v>
      </c>
      <c r="R1079" s="77" t="s">
        <v>68</v>
      </c>
      <c r="S1079" s="78" t="s">
        <v>5332</v>
      </c>
      <c r="T1079" s="77" t="s">
        <v>134</v>
      </c>
      <c r="U1079" s="80"/>
      <c r="V1079" s="85" t="s">
        <v>134</v>
      </c>
      <c r="W1079" s="85" t="s">
        <v>134</v>
      </c>
    </row>
    <row r="1080" spans="1:23" s="48" customFormat="1" ht="60" x14ac:dyDescent="0.25">
      <c r="A1080" s="77">
        <v>13100700</v>
      </c>
      <c r="B1080" s="77" t="s">
        <v>14</v>
      </c>
      <c r="C1080" s="70">
        <v>6033</v>
      </c>
      <c r="D1080" s="77" t="s">
        <v>214</v>
      </c>
      <c r="E1080" s="77" t="s">
        <v>126</v>
      </c>
      <c r="F1080" s="77" t="s">
        <v>79</v>
      </c>
      <c r="G1080" s="77" t="s">
        <v>2477</v>
      </c>
      <c r="H1080" s="77" t="s">
        <v>56</v>
      </c>
      <c r="I1080" s="78" t="s">
        <v>2264</v>
      </c>
      <c r="J1080" s="77" t="s">
        <v>262</v>
      </c>
      <c r="K1080" s="77" t="s">
        <v>377</v>
      </c>
      <c r="L1080" s="71" t="s">
        <v>67</v>
      </c>
      <c r="M1080" s="74">
        <v>836522</v>
      </c>
      <c r="N1080" s="74">
        <v>0</v>
      </c>
      <c r="O1080" s="74">
        <v>836522</v>
      </c>
      <c r="P1080" s="79">
        <v>1</v>
      </c>
      <c r="Q1080" s="74">
        <v>836522</v>
      </c>
      <c r="R1080" s="77" t="s">
        <v>134</v>
      </c>
      <c r="S1080" s="78" t="s">
        <v>5332</v>
      </c>
      <c r="T1080" s="77" t="s">
        <v>134</v>
      </c>
      <c r="U1080" s="80"/>
      <c r="V1080" s="85" t="s">
        <v>134</v>
      </c>
      <c r="W1080" s="85" t="s">
        <v>134</v>
      </c>
    </row>
    <row r="1081" spans="1:23" s="48" customFormat="1" ht="60" x14ac:dyDescent="0.25">
      <c r="A1081" s="77">
        <v>13100700</v>
      </c>
      <c r="B1081" s="77" t="s">
        <v>14</v>
      </c>
      <c r="C1081" s="70">
        <v>6034</v>
      </c>
      <c r="D1081" s="77" t="s">
        <v>214</v>
      </c>
      <c r="E1081" s="77" t="s">
        <v>126</v>
      </c>
      <c r="F1081" s="77" t="s">
        <v>79</v>
      </c>
      <c r="G1081" s="77" t="s">
        <v>2478</v>
      </c>
      <c r="H1081" s="77" t="s">
        <v>56</v>
      </c>
      <c r="I1081" s="78" t="s">
        <v>2264</v>
      </c>
      <c r="J1081" s="77" t="s">
        <v>2449</v>
      </c>
      <c r="K1081" s="77" t="s">
        <v>377</v>
      </c>
      <c r="L1081" s="71" t="s">
        <v>67</v>
      </c>
      <c r="M1081" s="74">
        <v>28201464</v>
      </c>
      <c r="N1081" s="74">
        <v>0</v>
      </c>
      <c r="O1081" s="74">
        <v>28201464</v>
      </c>
      <c r="P1081" s="79">
        <v>1</v>
      </c>
      <c r="Q1081" s="74">
        <v>28201464</v>
      </c>
      <c r="R1081" s="77" t="s">
        <v>134</v>
      </c>
      <c r="S1081" s="78" t="s">
        <v>5332</v>
      </c>
      <c r="T1081" s="77" t="s">
        <v>134</v>
      </c>
      <c r="U1081" s="80"/>
      <c r="V1081" s="85" t="s">
        <v>134</v>
      </c>
      <c r="W1081" s="85" t="s">
        <v>134</v>
      </c>
    </row>
    <row r="1082" spans="1:23" s="48" customFormat="1" ht="60" x14ac:dyDescent="0.25">
      <c r="A1082" s="77">
        <v>13100700</v>
      </c>
      <c r="B1082" s="77" t="s">
        <v>14</v>
      </c>
      <c r="C1082" s="70">
        <v>6035</v>
      </c>
      <c r="D1082" s="77" t="s">
        <v>214</v>
      </c>
      <c r="E1082" s="77" t="s">
        <v>126</v>
      </c>
      <c r="F1082" s="77" t="s">
        <v>79</v>
      </c>
      <c r="G1082" s="77" t="s">
        <v>2479</v>
      </c>
      <c r="H1082" s="77" t="s">
        <v>56</v>
      </c>
      <c r="I1082" s="78" t="s">
        <v>2264</v>
      </c>
      <c r="J1082" s="77" t="s">
        <v>2449</v>
      </c>
      <c r="K1082" s="77" t="s">
        <v>377</v>
      </c>
      <c r="L1082" s="71" t="s">
        <v>73</v>
      </c>
      <c r="M1082" s="74">
        <v>8791900</v>
      </c>
      <c r="N1082" s="74">
        <v>0</v>
      </c>
      <c r="O1082" s="74">
        <v>8791900</v>
      </c>
      <c r="P1082" s="79">
        <v>1</v>
      </c>
      <c r="Q1082" s="74">
        <v>8791900</v>
      </c>
      <c r="R1082" s="77" t="s">
        <v>134</v>
      </c>
      <c r="S1082" s="78" t="s">
        <v>5332</v>
      </c>
      <c r="T1082" s="77" t="s">
        <v>134</v>
      </c>
      <c r="U1082" s="80"/>
      <c r="V1082" s="85" t="s">
        <v>134</v>
      </c>
      <c r="W1082" s="85" t="s">
        <v>134</v>
      </c>
    </row>
    <row r="1083" spans="1:23" s="48" customFormat="1" ht="60" x14ac:dyDescent="0.25">
      <c r="A1083" s="77">
        <v>13100700</v>
      </c>
      <c r="B1083" s="77" t="s">
        <v>14</v>
      </c>
      <c r="C1083" s="70">
        <v>6036</v>
      </c>
      <c r="D1083" s="77" t="s">
        <v>214</v>
      </c>
      <c r="E1083" s="77" t="s">
        <v>126</v>
      </c>
      <c r="F1083" s="77" t="s">
        <v>79</v>
      </c>
      <c r="G1083" s="77" t="s">
        <v>2480</v>
      </c>
      <c r="H1083" s="77" t="s">
        <v>56</v>
      </c>
      <c r="I1083" s="78" t="s">
        <v>2264</v>
      </c>
      <c r="J1083" s="77" t="s">
        <v>2445</v>
      </c>
      <c r="K1083" s="77" t="s">
        <v>377</v>
      </c>
      <c r="L1083" s="71" t="s">
        <v>67</v>
      </c>
      <c r="M1083" s="74">
        <v>345249</v>
      </c>
      <c r="N1083" s="74">
        <v>0</v>
      </c>
      <c r="O1083" s="74">
        <v>345249</v>
      </c>
      <c r="P1083" s="79">
        <v>1</v>
      </c>
      <c r="Q1083" s="74">
        <v>345249</v>
      </c>
      <c r="R1083" s="77" t="s">
        <v>68</v>
      </c>
      <c r="S1083" s="78" t="s">
        <v>5332</v>
      </c>
      <c r="T1083" s="77" t="s">
        <v>134</v>
      </c>
      <c r="U1083" s="80"/>
      <c r="V1083" s="85" t="s">
        <v>134</v>
      </c>
      <c r="W1083" s="85" t="s">
        <v>134</v>
      </c>
    </row>
    <row r="1084" spans="1:23" s="48" customFormat="1" ht="60" x14ac:dyDescent="0.25">
      <c r="A1084" s="77">
        <v>13100700</v>
      </c>
      <c r="B1084" s="77" t="s">
        <v>14</v>
      </c>
      <c r="C1084" s="70">
        <v>6037</v>
      </c>
      <c r="D1084" s="77" t="s">
        <v>214</v>
      </c>
      <c r="E1084" s="77" t="s">
        <v>126</v>
      </c>
      <c r="F1084" s="77" t="s">
        <v>79</v>
      </c>
      <c r="G1084" s="77" t="s">
        <v>2481</v>
      </c>
      <c r="H1084" s="77" t="s">
        <v>56</v>
      </c>
      <c r="I1084" s="78" t="s">
        <v>2264</v>
      </c>
      <c r="J1084" s="77" t="s">
        <v>262</v>
      </c>
      <c r="K1084" s="77" t="s">
        <v>377</v>
      </c>
      <c r="L1084" s="71" t="s">
        <v>67</v>
      </c>
      <c r="M1084" s="74">
        <v>181869</v>
      </c>
      <c r="N1084" s="74">
        <v>0</v>
      </c>
      <c r="O1084" s="74">
        <v>181869</v>
      </c>
      <c r="P1084" s="79">
        <v>1</v>
      </c>
      <c r="Q1084" s="74">
        <v>181869</v>
      </c>
      <c r="R1084" s="77" t="s">
        <v>134</v>
      </c>
      <c r="S1084" s="78" t="s">
        <v>5332</v>
      </c>
      <c r="T1084" s="77" t="s">
        <v>134</v>
      </c>
      <c r="U1084" s="80"/>
      <c r="V1084" s="85" t="s">
        <v>134</v>
      </c>
      <c r="W1084" s="85" t="s">
        <v>134</v>
      </c>
    </row>
    <row r="1085" spans="1:23" s="48" customFormat="1" ht="60" x14ac:dyDescent="0.25">
      <c r="A1085" s="77">
        <v>13100700</v>
      </c>
      <c r="B1085" s="77" t="s">
        <v>14</v>
      </c>
      <c r="C1085" s="70">
        <v>6052</v>
      </c>
      <c r="D1085" s="77" t="s">
        <v>214</v>
      </c>
      <c r="E1085" s="77" t="s">
        <v>126</v>
      </c>
      <c r="F1085" s="77" t="s">
        <v>79</v>
      </c>
      <c r="G1085" s="77" t="s">
        <v>2482</v>
      </c>
      <c r="H1085" s="77" t="s">
        <v>56</v>
      </c>
      <c r="I1085" s="78" t="s">
        <v>2264</v>
      </c>
      <c r="J1085" s="77" t="s">
        <v>2483</v>
      </c>
      <c r="K1085" s="77" t="s">
        <v>377</v>
      </c>
      <c r="L1085" s="71" t="s">
        <v>67</v>
      </c>
      <c r="M1085" s="74">
        <v>320208</v>
      </c>
      <c r="N1085" s="74">
        <v>0</v>
      </c>
      <c r="O1085" s="74">
        <v>320208</v>
      </c>
      <c r="P1085" s="79">
        <v>1</v>
      </c>
      <c r="Q1085" s="74">
        <v>320208</v>
      </c>
      <c r="R1085" s="77" t="s">
        <v>134</v>
      </c>
      <c r="S1085" s="78" t="s">
        <v>5325</v>
      </c>
      <c r="T1085" s="77" t="s">
        <v>134</v>
      </c>
      <c r="U1085" s="80"/>
      <c r="V1085" s="85" t="s">
        <v>134</v>
      </c>
      <c r="W1085" s="85" t="s">
        <v>134</v>
      </c>
    </row>
    <row r="1086" spans="1:23" s="48" customFormat="1" ht="60" x14ac:dyDescent="0.25">
      <c r="A1086" s="77">
        <v>13100700</v>
      </c>
      <c r="B1086" s="77" t="s">
        <v>14</v>
      </c>
      <c r="C1086" s="70">
        <v>6066</v>
      </c>
      <c r="D1086" s="77" t="s">
        <v>214</v>
      </c>
      <c r="E1086" s="77" t="s">
        <v>126</v>
      </c>
      <c r="F1086" s="77" t="s">
        <v>79</v>
      </c>
      <c r="G1086" s="77" t="s">
        <v>2497</v>
      </c>
      <c r="H1086" s="77" t="s">
        <v>56</v>
      </c>
      <c r="I1086" s="78" t="s">
        <v>2264</v>
      </c>
      <c r="J1086" s="77" t="s">
        <v>2498</v>
      </c>
      <c r="K1086" s="77" t="s">
        <v>377</v>
      </c>
      <c r="L1086" s="71" t="s">
        <v>67</v>
      </c>
      <c r="M1086" s="74">
        <v>368471</v>
      </c>
      <c r="N1086" s="74">
        <v>0</v>
      </c>
      <c r="O1086" s="74">
        <v>368471</v>
      </c>
      <c r="P1086" s="79">
        <v>1</v>
      </c>
      <c r="Q1086" s="74">
        <v>368471</v>
      </c>
      <c r="R1086" s="77" t="s">
        <v>68</v>
      </c>
      <c r="S1086" s="78" t="s">
        <v>5325</v>
      </c>
      <c r="T1086" s="77" t="s">
        <v>134</v>
      </c>
      <c r="U1086" s="80"/>
      <c r="V1086" s="85" t="s">
        <v>134</v>
      </c>
      <c r="W1086" s="85" t="s">
        <v>134</v>
      </c>
    </row>
    <row r="1087" spans="1:23" s="48" customFormat="1" ht="60" x14ac:dyDescent="0.25">
      <c r="A1087" s="77">
        <v>13100700</v>
      </c>
      <c r="B1087" s="77" t="s">
        <v>14</v>
      </c>
      <c r="C1087" s="70">
        <v>6067</v>
      </c>
      <c r="D1087" s="77" t="s">
        <v>214</v>
      </c>
      <c r="E1087" s="77" t="s">
        <v>126</v>
      </c>
      <c r="F1087" s="77" t="s">
        <v>79</v>
      </c>
      <c r="G1087" s="77" t="s">
        <v>2499</v>
      </c>
      <c r="H1087" s="77" t="s">
        <v>56</v>
      </c>
      <c r="I1087" s="78" t="s">
        <v>2264</v>
      </c>
      <c r="J1087" s="77" t="s">
        <v>391</v>
      </c>
      <c r="K1087" s="77" t="s">
        <v>377</v>
      </c>
      <c r="L1087" s="71" t="s">
        <v>67</v>
      </c>
      <c r="M1087" s="74">
        <v>195622</v>
      </c>
      <c r="N1087" s="74">
        <v>0</v>
      </c>
      <c r="O1087" s="74">
        <v>195622</v>
      </c>
      <c r="P1087" s="79">
        <v>1</v>
      </c>
      <c r="Q1087" s="74">
        <v>195622</v>
      </c>
      <c r="R1087" s="77" t="s">
        <v>68</v>
      </c>
      <c r="S1087" s="78" t="s">
        <v>5325</v>
      </c>
      <c r="T1087" s="77" t="s">
        <v>134</v>
      </c>
      <c r="U1087" s="80"/>
      <c r="V1087" s="85" t="s">
        <v>134</v>
      </c>
      <c r="W1087" s="85" t="s">
        <v>134</v>
      </c>
    </row>
    <row r="1088" spans="1:23" s="48" customFormat="1" ht="60" x14ac:dyDescent="0.25">
      <c r="A1088" s="77">
        <v>13100700</v>
      </c>
      <c r="B1088" s="77" t="s">
        <v>14</v>
      </c>
      <c r="C1088" s="70">
        <v>6068</v>
      </c>
      <c r="D1088" s="77" t="s">
        <v>214</v>
      </c>
      <c r="E1088" s="77" t="s">
        <v>126</v>
      </c>
      <c r="F1088" s="77" t="s">
        <v>79</v>
      </c>
      <c r="G1088" s="77" t="s">
        <v>2500</v>
      </c>
      <c r="H1088" s="77" t="s">
        <v>56</v>
      </c>
      <c r="I1088" s="78" t="s">
        <v>2264</v>
      </c>
      <c r="J1088" s="77" t="s">
        <v>391</v>
      </c>
      <c r="K1088" s="77" t="s">
        <v>377</v>
      </c>
      <c r="L1088" s="71" t="s">
        <v>4380</v>
      </c>
      <c r="M1088" s="74"/>
      <c r="N1088" s="74"/>
      <c r="O1088" s="74"/>
      <c r="P1088" s="79"/>
      <c r="Q1088" s="74"/>
      <c r="R1088" s="77" t="s">
        <v>68</v>
      </c>
      <c r="S1088" s="78" t="s">
        <v>5325</v>
      </c>
      <c r="T1088" s="77" t="s">
        <v>68</v>
      </c>
      <c r="U1088" s="80" t="s">
        <v>5333</v>
      </c>
      <c r="V1088" s="85" t="s">
        <v>134</v>
      </c>
      <c r="W1088" s="85" t="s">
        <v>134</v>
      </c>
    </row>
    <row r="1089" spans="1:23" s="48" customFormat="1" ht="60" x14ac:dyDescent="0.25">
      <c r="A1089" s="77">
        <v>13100700</v>
      </c>
      <c r="B1089" s="77" t="s">
        <v>14</v>
      </c>
      <c r="C1089" s="70">
        <v>6069</v>
      </c>
      <c r="D1089" s="77" t="s">
        <v>214</v>
      </c>
      <c r="E1089" s="77" t="s">
        <v>126</v>
      </c>
      <c r="F1089" s="77" t="s">
        <v>79</v>
      </c>
      <c r="G1089" s="77" t="s">
        <v>2501</v>
      </c>
      <c r="H1089" s="77" t="s">
        <v>56</v>
      </c>
      <c r="I1089" s="78" t="s">
        <v>2264</v>
      </c>
      <c r="J1089" s="77" t="s">
        <v>391</v>
      </c>
      <c r="K1089" s="77" t="s">
        <v>377</v>
      </c>
      <c r="L1089" s="71" t="s">
        <v>4380</v>
      </c>
      <c r="M1089" s="74"/>
      <c r="N1089" s="74"/>
      <c r="O1089" s="74"/>
      <c r="P1089" s="79"/>
      <c r="Q1089" s="74"/>
      <c r="R1089" s="77" t="s">
        <v>68</v>
      </c>
      <c r="S1089" s="78" t="s">
        <v>5325</v>
      </c>
      <c r="T1089" s="77" t="s">
        <v>68</v>
      </c>
      <c r="U1089" s="80" t="s">
        <v>5334</v>
      </c>
      <c r="V1089" s="85" t="s">
        <v>134</v>
      </c>
      <c r="W1089" s="85" t="s">
        <v>134</v>
      </c>
    </row>
    <row r="1090" spans="1:23" s="48" customFormat="1" ht="60" x14ac:dyDescent="0.25">
      <c r="A1090" s="77">
        <v>13100700</v>
      </c>
      <c r="B1090" s="77" t="s">
        <v>14</v>
      </c>
      <c r="C1090" s="70">
        <v>6070</v>
      </c>
      <c r="D1090" s="77" t="s">
        <v>214</v>
      </c>
      <c r="E1090" s="77" t="s">
        <v>126</v>
      </c>
      <c r="F1090" s="77" t="s">
        <v>79</v>
      </c>
      <c r="G1090" s="77" t="s">
        <v>2502</v>
      </c>
      <c r="H1090" s="77" t="s">
        <v>56</v>
      </c>
      <c r="I1090" s="78" t="s">
        <v>2264</v>
      </c>
      <c r="J1090" s="77" t="s">
        <v>391</v>
      </c>
      <c r="K1090" s="77" t="s">
        <v>377</v>
      </c>
      <c r="L1090" s="71" t="s">
        <v>67</v>
      </c>
      <c r="M1090" s="74">
        <v>21075</v>
      </c>
      <c r="N1090" s="74">
        <v>0</v>
      </c>
      <c r="O1090" s="74">
        <v>21075</v>
      </c>
      <c r="P1090" s="79">
        <v>1</v>
      </c>
      <c r="Q1090" s="74">
        <v>21075</v>
      </c>
      <c r="R1090" s="77" t="s">
        <v>68</v>
      </c>
      <c r="S1090" s="78" t="s">
        <v>5325</v>
      </c>
      <c r="T1090" s="77" t="s">
        <v>134</v>
      </c>
      <c r="U1090" s="80"/>
      <c r="V1090" s="85" t="s">
        <v>134</v>
      </c>
      <c r="W1090" s="85" t="s">
        <v>134</v>
      </c>
    </row>
    <row r="1091" spans="1:23" s="48" customFormat="1" ht="60" x14ac:dyDescent="0.25">
      <c r="A1091" s="77">
        <v>13100700</v>
      </c>
      <c r="B1091" s="77" t="s">
        <v>14</v>
      </c>
      <c r="C1091" s="70">
        <v>6071</v>
      </c>
      <c r="D1091" s="77" t="s">
        <v>214</v>
      </c>
      <c r="E1091" s="77" t="s">
        <v>126</v>
      </c>
      <c r="F1091" s="77" t="s">
        <v>79</v>
      </c>
      <c r="G1091" s="77" t="s">
        <v>2503</v>
      </c>
      <c r="H1091" s="77" t="s">
        <v>56</v>
      </c>
      <c r="I1091" s="78" t="s">
        <v>2264</v>
      </c>
      <c r="J1091" s="77" t="s">
        <v>391</v>
      </c>
      <c r="K1091" s="77" t="s">
        <v>377</v>
      </c>
      <c r="L1091" s="71" t="s">
        <v>4380</v>
      </c>
      <c r="M1091" s="74"/>
      <c r="N1091" s="74"/>
      <c r="O1091" s="74"/>
      <c r="P1091" s="79"/>
      <c r="Q1091" s="74"/>
      <c r="R1091" s="77" t="s">
        <v>68</v>
      </c>
      <c r="S1091" s="78" t="s">
        <v>5325</v>
      </c>
      <c r="T1091" s="77" t="s">
        <v>68</v>
      </c>
      <c r="U1091" s="80" t="s">
        <v>5333</v>
      </c>
      <c r="V1091" s="85" t="s">
        <v>134</v>
      </c>
      <c r="W1091" s="85" t="s">
        <v>134</v>
      </c>
    </row>
    <row r="1092" spans="1:23" s="48" customFormat="1" ht="60" x14ac:dyDescent="0.25">
      <c r="A1092" s="77">
        <v>13100700</v>
      </c>
      <c r="B1092" s="77" t="s">
        <v>14</v>
      </c>
      <c r="C1092" s="70">
        <v>6072</v>
      </c>
      <c r="D1092" s="77" t="s">
        <v>214</v>
      </c>
      <c r="E1092" s="77" t="s">
        <v>126</v>
      </c>
      <c r="F1092" s="77" t="s">
        <v>79</v>
      </c>
      <c r="G1092" s="77" t="s">
        <v>2504</v>
      </c>
      <c r="H1092" s="77" t="s">
        <v>56</v>
      </c>
      <c r="I1092" s="78" t="s">
        <v>2264</v>
      </c>
      <c r="J1092" s="77" t="s">
        <v>391</v>
      </c>
      <c r="K1092" s="77" t="s">
        <v>377</v>
      </c>
      <c r="L1092" s="71" t="s">
        <v>67</v>
      </c>
      <c r="M1092" s="74">
        <v>105375</v>
      </c>
      <c r="N1092" s="74">
        <v>0</v>
      </c>
      <c r="O1092" s="74">
        <v>105375</v>
      </c>
      <c r="P1092" s="79">
        <v>1</v>
      </c>
      <c r="Q1092" s="74">
        <v>105375</v>
      </c>
      <c r="R1092" s="77" t="s">
        <v>68</v>
      </c>
      <c r="S1092" s="78" t="s">
        <v>5325</v>
      </c>
      <c r="T1092" s="77" t="s">
        <v>134</v>
      </c>
      <c r="U1092" s="80"/>
      <c r="V1092" s="85" t="s">
        <v>134</v>
      </c>
      <c r="W1092" s="85" t="s">
        <v>134</v>
      </c>
    </row>
    <row r="1093" spans="1:23" s="48" customFormat="1" ht="60" x14ac:dyDescent="0.25">
      <c r="A1093" s="77">
        <v>13100700</v>
      </c>
      <c r="B1093" s="77" t="s">
        <v>14</v>
      </c>
      <c r="C1093" s="70">
        <v>6073</v>
      </c>
      <c r="D1093" s="77" t="s">
        <v>214</v>
      </c>
      <c r="E1093" s="77" t="s">
        <v>126</v>
      </c>
      <c r="F1093" s="77" t="s">
        <v>79</v>
      </c>
      <c r="G1093" s="77" t="s">
        <v>5335</v>
      </c>
      <c r="H1093" s="77" t="s">
        <v>56</v>
      </c>
      <c r="I1093" s="78" t="s">
        <v>2264</v>
      </c>
      <c r="J1093" s="77" t="s">
        <v>391</v>
      </c>
      <c r="K1093" s="77" t="s">
        <v>377</v>
      </c>
      <c r="L1093" s="71" t="s">
        <v>67</v>
      </c>
      <c r="M1093" s="74">
        <v>21075</v>
      </c>
      <c r="N1093" s="74">
        <v>0</v>
      </c>
      <c r="O1093" s="74">
        <v>21075</v>
      </c>
      <c r="P1093" s="79">
        <v>1</v>
      </c>
      <c r="Q1093" s="74">
        <v>21075</v>
      </c>
      <c r="R1093" s="77" t="s">
        <v>68</v>
      </c>
      <c r="S1093" s="78" t="s">
        <v>5325</v>
      </c>
      <c r="T1093" s="77" t="s">
        <v>134</v>
      </c>
      <c r="U1093" s="80"/>
      <c r="V1093" s="85" t="s">
        <v>134</v>
      </c>
      <c r="W1093" s="85" t="s">
        <v>134</v>
      </c>
    </row>
    <row r="1094" spans="1:23" s="48" customFormat="1" ht="60" x14ac:dyDescent="0.25">
      <c r="A1094" s="77">
        <v>13100700</v>
      </c>
      <c r="B1094" s="77" t="s">
        <v>14</v>
      </c>
      <c r="C1094" s="70">
        <v>6074</v>
      </c>
      <c r="D1094" s="77" t="s">
        <v>214</v>
      </c>
      <c r="E1094" s="77" t="s">
        <v>126</v>
      </c>
      <c r="F1094" s="77" t="s">
        <v>79</v>
      </c>
      <c r="G1094" s="77" t="s">
        <v>2505</v>
      </c>
      <c r="H1094" s="77" t="s">
        <v>56</v>
      </c>
      <c r="I1094" s="78" t="s">
        <v>2264</v>
      </c>
      <c r="J1094" s="77" t="s">
        <v>391</v>
      </c>
      <c r="K1094" s="77" t="s">
        <v>377</v>
      </c>
      <c r="L1094" s="71" t="s">
        <v>67</v>
      </c>
      <c r="M1094" s="74">
        <v>31612</v>
      </c>
      <c r="N1094" s="74">
        <v>0</v>
      </c>
      <c r="O1094" s="74">
        <v>31612</v>
      </c>
      <c r="P1094" s="79">
        <v>1</v>
      </c>
      <c r="Q1094" s="74">
        <v>31612</v>
      </c>
      <c r="R1094" s="77" t="s">
        <v>68</v>
      </c>
      <c r="S1094" s="78" t="s">
        <v>5325</v>
      </c>
      <c r="T1094" s="77" t="s">
        <v>134</v>
      </c>
      <c r="U1094" s="80"/>
      <c r="V1094" s="85" t="s">
        <v>134</v>
      </c>
      <c r="W1094" s="85" t="s">
        <v>134</v>
      </c>
    </row>
    <row r="1095" spans="1:23" s="48" customFormat="1" ht="60" x14ac:dyDescent="0.25">
      <c r="A1095" s="77">
        <v>13100700</v>
      </c>
      <c r="B1095" s="77" t="s">
        <v>14</v>
      </c>
      <c r="C1095" s="70">
        <v>6075</v>
      </c>
      <c r="D1095" s="77" t="s">
        <v>214</v>
      </c>
      <c r="E1095" s="77" t="s">
        <v>126</v>
      </c>
      <c r="F1095" s="77" t="s">
        <v>79</v>
      </c>
      <c r="G1095" s="77" t="s">
        <v>2506</v>
      </c>
      <c r="H1095" s="77" t="s">
        <v>56</v>
      </c>
      <c r="I1095" s="78" t="s">
        <v>2264</v>
      </c>
      <c r="J1095" s="77" t="s">
        <v>391</v>
      </c>
      <c r="K1095" s="77" t="s">
        <v>377</v>
      </c>
      <c r="L1095" s="71" t="s">
        <v>67</v>
      </c>
      <c r="M1095" s="74">
        <v>31612</v>
      </c>
      <c r="N1095" s="74">
        <v>0</v>
      </c>
      <c r="O1095" s="74">
        <v>31612</v>
      </c>
      <c r="P1095" s="79">
        <v>1</v>
      </c>
      <c r="Q1095" s="74">
        <v>31612</v>
      </c>
      <c r="R1095" s="77" t="s">
        <v>68</v>
      </c>
      <c r="S1095" s="78" t="s">
        <v>5325</v>
      </c>
      <c r="T1095" s="77" t="s">
        <v>134</v>
      </c>
      <c r="U1095" s="80"/>
      <c r="V1095" s="85" t="s">
        <v>134</v>
      </c>
      <c r="W1095" s="85" t="s">
        <v>134</v>
      </c>
    </row>
    <row r="1096" spans="1:23" s="48" customFormat="1" ht="60" x14ac:dyDescent="0.25">
      <c r="A1096" s="77">
        <v>13100700</v>
      </c>
      <c r="B1096" s="77" t="s">
        <v>14</v>
      </c>
      <c r="C1096" s="70">
        <v>6076</v>
      </c>
      <c r="D1096" s="77" t="s">
        <v>214</v>
      </c>
      <c r="E1096" s="77" t="s">
        <v>126</v>
      </c>
      <c r="F1096" s="77" t="s">
        <v>79</v>
      </c>
      <c r="G1096" s="77" t="s">
        <v>2507</v>
      </c>
      <c r="H1096" s="77" t="s">
        <v>56</v>
      </c>
      <c r="I1096" s="78" t="s">
        <v>2264</v>
      </c>
      <c r="J1096" s="77" t="s">
        <v>391</v>
      </c>
      <c r="K1096" s="77" t="s">
        <v>377</v>
      </c>
      <c r="L1096" s="71" t="s">
        <v>67</v>
      </c>
      <c r="M1096" s="74">
        <v>52687</v>
      </c>
      <c r="N1096" s="74">
        <v>0</v>
      </c>
      <c r="O1096" s="74">
        <v>52687</v>
      </c>
      <c r="P1096" s="79">
        <v>1</v>
      </c>
      <c r="Q1096" s="74">
        <v>52687</v>
      </c>
      <c r="R1096" s="77" t="s">
        <v>68</v>
      </c>
      <c r="S1096" s="78" t="s">
        <v>5325</v>
      </c>
      <c r="T1096" s="77" t="s">
        <v>134</v>
      </c>
      <c r="U1096" s="80"/>
      <c r="V1096" s="85" t="s">
        <v>134</v>
      </c>
      <c r="W1096" s="85" t="s">
        <v>134</v>
      </c>
    </row>
    <row r="1097" spans="1:23" s="48" customFormat="1" ht="60" x14ac:dyDescent="0.25">
      <c r="A1097" s="77">
        <v>13100700</v>
      </c>
      <c r="B1097" s="77" t="s">
        <v>14</v>
      </c>
      <c r="C1097" s="70">
        <v>6077</v>
      </c>
      <c r="D1097" s="77" t="s">
        <v>214</v>
      </c>
      <c r="E1097" s="77" t="s">
        <v>126</v>
      </c>
      <c r="F1097" s="77" t="s">
        <v>79</v>
      </c>
      <c r="G1097" s="77" t="s">
        <v>2508</v>
      </c>
      <c r="H1097" s="77" t="s">
        <v>56</v>
      </c>
      <c r="I1097" s="78" t="s">
        <v>2264</v>
      </c>
      <c r="J1097" s="77" t="s">
        <v>391</v>
      </c>
      <c r="K1097" s="77" t="s">
        <v>377</v>
      </c>
      <c r="L1097" s="71" t="s">
        <v>67</v>
      </c>
      <c r="M1097" s="74">
        <v>158062</v>
      </c>
      <c r="N1097" s="74">
        <v>0</v>
      </c>
      <c r="O1097" s="74">
        <v>158062</v>
      </c>
      <c r="P1097" s="79">
        <v>1</v>
      </c>
      <c r="Q1097" s="74">
        <v>158062</v>
      </c>
      <c r="R1097" s="77" t="s">
        <v>68</v>
      </c>
      <c r="S1097" s="78" t="s">
        <v>5325</v>
      </c>
      <c r="T1097" s="77" t="s">
        <v>134</v>
      </c>
      <c r="U1097" s="80"/>
      <c r="V1097" s="85" t="s">
        <v>134</v>
      </c>
      <c r="W1097" s="85" t="s">
        <v>134</v>
      </c>
    </row>
    <row r="1098" spans="1:23" s="48" customFormat="1" ht="60" x14ac:dyDescent="0.25">
      <c r="A1098" s="77">
        <v>13100700</v>
      </c>
      <c r="B1098" s="77" t="s">
        <v>14</v>
      </c>
      <c r="C1098" s="70">
        <v>6078</v>
      </c>
      <c r="D1098" s="77" t="s">
        <v>214</v>
      </c>
      <c r="E1098" s="77" t="s">
        <v>126</v>
      </c>
      <c r="F1098" s="77" t="s">
        <v>79</v>
      </c>
      <c r="G1098" s="77" t="s">
        <v>2509</v>
      </c>
      <c r="H1098" s="77" t="s">
        <v>56</v>
      </c>
      <c r="I1098" s="78" t="s">
        <v>2264</v>
      </c>
      <c r="J1098" s="77" t="s">
        <v>391</v>
      </c>
      <c r="K1098" s="77" t="s">
        <v>377</v>
      </c>
      <c r="L1098" s="71" t="s">
        <v>67</v>
      </c>
      <c r="M1098" s="74">
        <v>52687</v>
      </c>
      <c r="N1098" s="74">
        <v>0</v>
      </c>
      <c r="O1098" s="74">
        <v>52687</v>
      </c>
      <c r="P1098" s="79">
        <v>1</v>
      </c>
      <c r="Q1098" s="74">
        <v>52687</v>
      </c>
      <c r="R1098" s="77" t="s">
        <v>68</v>
      </c>
      <c r="S1098" s="78" t="s">
        <v>5325</v>
      </c>
      <c r="T1098" s="77" t="s">
        <v>134</v>
      </c>
      <c r="U1098" s="80"/>
      <c r="V1098" s="85" t="s">
        <v>134</v>
      </c>
      <c r="W1098" s="85" t="s">
        <v>134</v>
      </c>
    </row>
    <row r="1099" spans="1:23" s="48" customFormat="1" ht="60" x14ac:dyDescent="0.25">
      <c r="A1099" s="77">
        <v>13100700</v>
      </c>
      <c r="B1099" s="77" t="s">
        <v>14</v>
      </c>
      <c r="C1099" s="70">
        <v>6079</v>
      </c>
      <c r="D1099" s="77" t="s">
        <v>214</v>
      </c>
      <c r="E1099" s="77" t="s">
        <v>126</v>
      </c>
      <c r="F1099" s="77" t="s">
        <v>79</v>
      </c>
      <c r="G1099" s="77" t="s">
        <v>2510</v>
      </c>
      <c r="H1099" s="77" t="s">
        <v>56</v>
      </c>
      <c r="I1099" s="78" t="s">
        <v>2264</v>
      </c>
      <c r="J1099" s="77" t="s">
        <v>391</v>
      </c>
      <c r="K1099" s="77" t="s">
        <v>377</v>
      </c>
      <c r="L1099" s="71" t="s">
        <v>67</v>
      </c>
      <c r="M1099" s="74">
        <v>105375</v>
      </c>
      <c r="N1099" s="74">
        <v>0</v>
      </c>
      <c r="O1099" s="74">
        <v>105375</v>
      </c>
      <c r="P1099" s="79">
        <v>1</v>
      </c>
      <c r="Q1099" s="74">
        <v>105375</v>
      </c>
      <c r="R1099" s="77" t="s">
        <v>68</v>
      </c>
      <c r="S1099" s="78" t="s">
        <v>5325</v>
      </c>
      <c r="T1099" s="77" t="s">
        <v>134</v>
      </c>
      <c r="U1099" s="80"/>
      <c r="V1099" s="85" t="s">
        <v>134</v>
      </c>
      <c r="W1099" s="85" t="s">
        <v>134</v>
      </c>
    </row>
    <row r="1100" spans="1:23" s="48" customFormat="1" ht="60" x14ac:dyDescent="0.25">
      <c r="A1100" s="77">
        <v>13100700</v>
      </c>
      <c r="B1100" s="77" t="s">
        <v>14</v>
      </c>
      <c r="C1100" s="70">
        <v>6080</v>
      </c>
      <c r="D1100" s="77" t="s">
        <v>214</v>
      </c>
      <c r="E1100" s="77" t="s">
        <v>126</v>
      </c>
      <c r="F1100" s="77" t="s">
        <v>79</v>
      </c>
      <c r="G1100" s="77" t="s">
        <v>2511</v>
      </c>
      <c r="H1100" s="77" t="s">
        <v>56</v>
      </c>
      <c r="I1100" s="78" t="s">
        <v>2264</v>
      </c>
      <c r="J1100" s="77" t="s">
        <v>391</v>
      </c>
      <c r="K1100" s="77" t="s">
        <v>377</v>
      </c>
      <c r="L1100" s="71" t="s">
        <v>67</v>
      </c>
      <c r="M1100" s="74">
        <v>526873</v>
      </c>
      <c r="N1100" s="74">
        <v>0</v>
      </c>
      <c r="O1100" s="74">
        <v>526873</v>
      </c>
      <c r="P1100" s="79">
        <v>1</v>
      </c>
      <c r="Q1100" s="74">
        <v>526873</v>
      </c>
      <c r="R1100" s="77" t="s">
        <v>68</v>
      </c>
      <c r="S1100" s="78" t="s">
        <v>5325</v>
      </c>
      <c r="T1100" s="77" t="s">
        <v>134</v>
      </c>
      <c r="U1100" s="80"/>
      <c r="V1100" s="85" t="s">
        <v>134</v>
      </c>
      <c r="W1100" s="85" t="s">
        <v>134</v>
      </c>
    </row>
    <row r="1101" spans="1:23" s="48" customFormat="1" ht="60" x14ac:dyDescent="0.25">
      <c r="A1101" s="77">
        <v>13100700</v>
      </c>
      <c r="B1101" s="77" t="s">
        <v>14</v>
      </c>
      <c r="C1101" s="70">
        <v>6081</v>
      </c>
      <c r="D1101" s="77" t="s">
        <v>214</v>
      </c>
      <c r="E1101" s="77" t="s">
        <v>126</v>
      </c>
      <c r="F1101" s="77" t="s">
        <v>79</v>
      </c>
      <c r="G1101" s="77" t="s">
        <v>2512</v>
      </c>
      <c r="H1101" s="77" t="s">
        <v>56</v>
      </c>
      <c r="I1101" s="78" t="s">
        <v>2264</v>
      </c>
      <c r="J1101" s="77" t="s">
        <v>391</v>
      </c>
      <c r="K1101" s="77" t="s">
        <v>377</v>
      </c>
      <c r="L1101" s="71" t="s">
        <v>67</v>
      </c>
      <c r="M1101" s="74">
        <v>31612</v>
      </c>
      <c r="N1101" s="74">
        <v>0</v>
      </c>
      <c r="O1101" s="74">
        <v>31612</v>
      </c>
      <c r="P1101" s="79">
        <v>1</v>
      </c>
      <c r="Q1101" s="74">
        <v>31612</v>
      </c>
      <c r="R1101" s="77" t="s">
        <v>68</v>
      </c>
      <c r="S1101" s="78" t="s">
        <v>5325</v>
      </c>
      <c r="T1101" s="77" t="s">
        <v>134</v>
      </c>
      <c r="U1101" s="80"/>
      <c r="V1101" s="85" t="s">
        <v>134</v>
      </c>
      <c r="W1101" s="85" t="s">
        <v>134</v>
      </c>
    </row>
    <row r="1102" spans="1:23" s="48" customFormat="1" ht="60" x14ac:dyDescent="0.25">
      <c r="A1102" s="77">
        <v>13100700</v>
      </c>
      <c r="B1102" s="77" t="s">
        <v>14</v>
      </c>
      <c r="C1102" s="70">
        <v>6082</v>
      </c>
      <c r="D1102" s="77" t="s">
        <v>214</v>
      </c>
      <c r="E1102" s="77" t="s">
        <v>126</v>
      </c>
      <c r="F1102" s="77" t="s">
        <v>79</v>
      </c>
      <c r="G1102" s="77" t="s">
        <v>2513</v>
      </c>
      <c r="H1102" s="77" t="s">
        <v>56</v>
      </c>
      <c r="I1102" s="78" t="s">
        <v>2264</v>
      </c>
      <c r="J1102" s="77" t="s">
        <v>391</v>
      </c>
      <c r="K1102" s="77" t="s">
        <v>377</v>
      </c>
      <c r="L1102" s="71" t="s">
        <v>67</v>
      </c>
      <c r="M1102" s="74">
        <v>421498</v>
      </c>
      <c r="N1102" s="74">
        <v>0</v>
      </c>
      <c r="O1102" s="74">
        <v>421498</v>
      </c>
      <c r="P1102" s="79">
        <v>1</v>
      </c>
      <c r="Q1102" s="74">
        <v>421498</v>
      </c>
      <c r="R1102" s="77" t="s">
        <v>68</v>
      </c>
      <c r="S1102" s="78" t="s">
        <v>5325</v>
      </c>
      <c r="T1102" s="77" t="s">
        <v>134</v>
      </c>
      <c r="U1102" s="80"/>
      <c r="V1102" s="85" t="s">
        <v>134</v>
      </c>
      <c r="W1102" s="85" t="s">
        <v>134</v>
      </c>
    </row>
    <row r="1103" spans="1:23" s="48" customFormat="1" ht="60" x14ac:dyDescent="0.25">
      <c r="A1103" s="77">
        <v>13100700</v>
      </c>
      <c r="B1103" s="77" t="s">
        <v>14</v>
      </c>
      <c r="C1103" s="70">
        <v>6083</v>
      </c>
      <c r="D1103" s="77" t="s">
        <v>214</v>
      </c>
      <c r="E1103" s="77" t="s">
        <v>126</v>
      </c>
      <c r="F1103" s="77" t="s">
        <v>79</v>
      </c>
      <c r="G1103" s="77" t="s">
        <v>2514</v>
      </c>
      <c r="H1103" s="77" t="s">
        <v>56</v>
      </c>
      <c r="I1103" s="78" t="s">
        <v>2264</v>
      </c>
      <c r="J1103" s="77" t="s">
        <v>391</v>
      </c>
      <c r="K1103" s="77" t="s">
        <v>377</v>
      </c>
      <c r="L1103" s="71" t="s">
        <v>67</v>
      </c>
      <c r="M1103" s="74">
        <v>210749</v>
      </c>
      <c r="N1103" s="74">
        <v>0</v>
      </c>
      <c r="O1103" s="74">
        <v>210749</v>
      </c>
      <c r="P1103" s="79">
        <v>1</v>
      </c>
      <c r="Q1103" s="74">
        <v>210749</v>
      </c>
      <c r="R1103" s="77" t="s">
        <v>68</v>
      </c>
      <c r="S1103" s="78" t="s">
        <v>5325</v>
      </c>
      <c r="T1103" s="77" t="s">
        <v>134</v>
      </c>
      <c r="U1103" s="80"/>
      <c r="V1103" s="85" t="s">
        <v>134</v>
      </c>
      <c r="W1103" s="85" t="s">
        <v>134</v>
      </c>
    </row>
    <row r="1104" spans="1:23" s="48" customFormat="1" ht="60" x14ac:dyDescent="0.25">
      <c r="A1104" s="77">
        <v>13100700</v>
      </c>
      <c r="B1104" s="77" t="s">
        <v>14</v>
      </c>
      <c r="C1104" s="70">
        <v>6084</v>
      </c>
      <c r="D1104" s="77" t="s">
        <v>214</v>
      </c>
      <c r="E1104" s="77" t="s">
        <v>126</v>
      </c>
      <c r="F1104" s="77" t="s">
        <v>79</v>
      </c>
      <c r="G1104" s="77" t="s">
        <v>2515</v>
      </c>
      <c r="H1104" s="77" t="s">
        <v>56</v>
      </c>
      <c r="I1104" s="78" t="s">
        <v>2264</v>
      </c>
      <c r="J1104" s="77" t="s">
        <v>391</v>
      </c>
      <c r="K1104" s="77" t="s">
        <v>377</v>
      </c>
      <c r="L1104" s="71" t="s">
        <v>67</v>
      </c>
      <c r="M1104" s="74">
        <v>22862</v>
      </c>
      <c r="N1104" s="74">
        <v>0</v>
      </c>
      <c r="O1104" s="74">
        <v>22862</v>
      </c>
      <c r="P1104" s="79">
        <v>1</v>
      </c>
      <c r="Q1104" s="74">
        <v>22862</v>
      </c>
      <c r="R1104" s="77" t="s">
        <v>68</v>
      </c>
      <c r="S1104" s="78" t="s">
        <v>5325</v>
      </c>
      <c r="T1104" s="77" t="s">
        <v>134</v>
      </c>
      <c r="U1104" s="80"/>
      <c r="V1104" s="85" t="s">
        <v>134</v>
      </c>
      <c r="W1104" s="85" t="s">
        <v>134</v>
      </c>
    </row>
    <row r="1105" spans="1:23" s="48" customFormat="1" ht="60" x14ac:dyDescent="0.25">
      <c r="A1105" s="77">
        <v>13100700</v>
      </c>
      <c r="B1105" s="77" t="s">
        <v>14</v>
      </c>
      <c r="C1105" s="70">
        <v>6085</v>
      </c>
      <c r="D1105" s="77" t="s">
        <v>214</v>
      </c>
      <c r="E1105" s="77" t="s">
        <v>126</v>
      </c>
      <c r="F1105" s="77" t="s">
        <v>79</v>
      </c>
      <c r="G1105" s="77" t="s">
        <v>2516</v>
      </c>
      <c r="H1105" s="77" t="s">
        <v>56</v>
      </c>
      <c r="I1105" s="78" t="s">
        <v>2264</v>
      </c>
      <c r="J1105" s="77" t="s">
        <v>391</v>
      </c>
      <c r="K1105" s="77" t="s">
        <v>377</v>
      </c>
      <c r="L1105" s="71" t="s">
        <v>67</v>
      </c>
      <c r="M1105" s="74">
        <v>158062</v>
      </c>
      <c r="N1105" s="74">
        <v>0</v>
      </c>
      <c r="O1105" s="74">
        <v>158062</v>
      </c>
      <c r="P1105" s="79">
        <v>1</v>
      </c>
      <c r="Q1105" s="74">
        <v>158062</v>
      </c>
      <c r="R1105" s="77" t="s">
        <v>68</v>
      </c>
      <c r="S1105" s="78" t="s">
        <v>5325</v>
      </c>
      <c r="T1105" s="77" t="s">
        <v>134</v>
      </c>
      <c r="U1105" s="80"/>
      <c r="V1105" s="85" t="s">
        <v>134</v>
      </c>
      <c r="W1105" s="85" t="s">
        <v>134</v>
      </c>
    </row>
    <row r="1106" spans="1:23" s="48" customFormat="1" ht="60" x14ac:dyDescent="0.25">
      <c r="A1106" s="77">
        <v>13100700</v>
      </c>
      <c r="B1106" s="77" t="s">
        <v>14</v>
      </c>
      <c r="C1106" s="70">
        <v>6086</v>
      </c>
      <c r="D1106" s="77" t="s">
        <v>214</v>
      </c>
      <c r="E1106" s="77" t="s">
        <v>126</v>
      </c>
      <c r="F1106" s="77" t="s">
        <v>79</v>
      </c>
      <c r="G1106" s="77" t="s">
        <v>2517</v>
      </c>
      <c r="H1106" s="77" t="s">
        <v>56</v>
      </c>
      <c r="I1106" s="78" t="s">
        <v>2264</v>
      </c>
      <c r="J1106" s="77" t="s">
        <v>391</v>
      </c>
      <c r="K1106" s="77" t="s">
        <v>377</v>
      </c>
      <c r="L1106" s="71" t="s">
        <v>67</v>
      </c>
      <c r="M1106" s="74">
        <v>27739</v>
      </c>
      <c r="N1106" s="74">
        <v>0</v>
      </c>
      <c r="O1106" s="74">
        <v>27739</v>
      </c>
      <c r="P1106" s="79">
        <v>1</v>
      </c>
      <c r="Q1106" s="74">
        <v>27739</v>
      </c>
      <c r="R1106" s="77" t="s">
        <v>68</v>
      </c>
      <c r="S1106" s="78" t="s">
        <v>5325</v>
      </c>
      <c r="T1106" s="77" t="s">
        <v>134</v>
      </c>
      <c r="U1106" s="80"/>
      <c r="V1106" s="85" t="s">
        <v>134</v>
      </c>
      <c r="W1106" s="85" t="s">
        <v>134</v>
      </c>
    </row>
    <row r="1107" spans="1:23" s="48" customFormat="1" ht="60" x14ac:dyDescent="0.25">
      <c r="A1107" s="77">
        <v>13100700</v>
      </c>
      <c r="B1107" s="77" t="s">
        <v>14</v>
      </c>
      <c r="C1107" s="70">
        <v>6087</v>
      </c>
      <c r="D1107" s="77" t="s">
        <v>214</v>
      </c>
      <c r="E1107" s="77" t="s">
        <v>126</v>
      </c>
      <c r="F1107" s="77" t="s">
        <v>79</v>
      </c>
      <c r="G1107" s="77" t="s">
        <v>2518</v>
      </c>
      <c r="H1107" s="77" t="s">
        <v>56</v>
      </c>
      <c r="I1107" s="78" t="s">
        <v>2264</v>
      </c>
      <c r="J1107" s="77" t="s">
        <v>391</v>
      </c>
      <c r="K1107" s="77" t="s">
        <v>377</v>
      </c>
      <c r="L1107" s="71" t="s">
        <v>67</v>
      </c>
      <c r="M1107" s="74">
        <v>210749</v>
      </c>
      <c r="N1107" s="74">
        <v>0</v>
      </c>
      <c r="O1107" s="74">
        <v>210749</v>
      </c>
      <c r="P1107" s="79">
        <v>1</v>
      </c>
      <c r="Q1107" s="74">
        <v>210749</v>
      </c>
      <c r="R1107" s="77" t="s">
        <v>68</v>
      </c>
      <c r="S1107" s="78" t="s">
        <v>5325</v>
      </c>
      <c r="T1107" s="77" t="s">
        <v>134</v>
      </c>
      <c r="U1107" s="80"/>
      <c r="V1107" s="85" t="s">
        <v>134</v>
      </c>
      <c r="W1107" s="85" t="s">
        <v>134</v>
      </c>
    </row>
    <row r="1108" spans="1:23" s="48" customFormat="1" ht="60" x14ac:dyDescent="0.25">
      <c r="A1108" s="77">
        <v>13100700</v>
      </c>
      <c r="B1108" s="77" t="s">
        <v>14</v>
      </c>
      <c r="C1108" s="70">
        <v>6088</v>
      </c>
      <c r="D1108" s="77" t="s">
        <v>214</v>
      </c>
      <c r="E1108" s="77" t="s">
        <v>126</v>
      </c>
      <c r="F1108" s="77" t="s">
        <v>79</v>
      </c>
      <c r="G1108" s="77" t="s">
        <v>2519</v>
      </c>
      <c r="H1108" s="77" t="s">
        <v>56</v>
      </c>
      <c r="I1108" s="78" t="s">
        <v>2264</v>
      </c>
      <c r="J1108" s="77" t="s">
        <v>391</v>
      </c>
      <c r="K1108" s="77" t="s">
        <v>377</v>
      </c>
      <c r="L1108" s="71" t="s">
        <v>67</v>
      </c>
      <c r="M1108" s="74">
        <v>359808</v>
      </c>
      <c r="N1108" s="74">
        <v>0</v>
      </c>
      <c r="O1108" s="74">
        <v>359808</v>
      </c>
      <c r="P1108" s="79">
        <v>1</v>
      </c>
      <c r="Q1108" s="74">
        <v>359808</v>
      </c>
      <c r="R1108" s="77" t="s">
        <v>68</v>
      </c>
      <c r="S1108" s="78" t="s">
        <v>5325</v>
      </c>
      <c r="T1108" s="77" t="s">
        <v>134</v>
      </c>
      <c r="U1108" s="80"/>
      <c r="V1108" s="85" t="s">
        <v>134</v>
      </c>
      <c r="W1108" s="85" t="s">
        <v>134</v>
      </c>
    </row>
    <row r="1109" spans="1:23" s="48" customFormat="1" ht="60" x14ac:dyDescent="0.25">
      <c r="A1109" s="77">
        <v>13100700</v>
      </c>
      <c r="B1109" s="77" t="s">
        <v>14</v>
      </c>
      <c r="C1109" s="70">
        <v>6089</v>
      </c>
      <c r="D1109" s="77" t="s">
        <v>214</v>
      </c>
      <c r="E1109" s="77" t="s">
        <v>126</v>
      </c>
      <c r="F1109" s="77" t="s">
        <v>79</v>
      </c>
      <c r="G1109" s="77" t="s">
        <v>2520</v>
      </c>
      <c r="H1109" s="77" t="s">
        <v>56</v>
      </c>
      <c r="I1109" s="78" t="s">
        <v>2264</v>
      </c>
      <c r="J1109" s="77" t="s">
        <v>391</v>
      </c>
      <c r="K1109" s="77" t="s">
        <v>377</v>
      </c>
      <c r="L1109" s="71" t="s">
        <v>67</v>
      </c>
      <c r="M1109" s="74">
        <v>116817</v>
      </c>
      <c r="N1109" s="74">
        <v>0</v>
      </c>
      <c r="O1109" s="74">
        <v>116817</v>
      </c>
      <c r="P1109" s="79">
        <v>1</v>
      </c>
      <c r="Q1109" s="74">
        <v>116817</v>
      </c>
      <c r="R1109" s="77" t="s">
        <v>68</v>
      </c>
      <c r="S1109" s="78" t="s">
        <v>5325</v>
      </c>
      <c r="T1109" s="77" t="s">
        <v>134</v>
      </c>
      <c r="U1109" s="80"/>
      <c r="V1109" s="85" t="s">
        <v>134</v>
      </c>
      <c r="W1109" s="85" t="s">
        <v>134</v>
      </c>
    </row>
    <row r="1110" spans="1:23" s="48" customFormat="1" ht="60" x14ac:dyDescent="0.25">
      <c r="A1110" s="77">
        <v>13100700</v>
      </c>
      <c r="B1110" s="77" t="s">
        <v>14</v>
      </c>
      <c r="C1110" s="70">
        <v>6090</v>
      </c>
      <c r="D1110" s="77" t="s">
        <v>214</v>
      </c>
      <c r="E1110" s="77" t="s">
        <v>126</v>
      </c>
      <c r="F1110" s="77" t="s">
        <v>79</v>
      </c>
      <c r="G1110" s="77" t="s">
        <v>2521</v>
      </c>
      <c r="H1110" s="77" t="s">
        <v>56</v>
      </c>
      <c r="I1110" s="78" t="s">
        <v>2264</v>
      </c>
      <c r="J1110" s="77" t="s">
        <v>391</v>
      </c>
      <c r="K1110" s="77" t="s">
        <v>377</v>
      </c>
      <c r="L1110" s="71" t="s">
        <v>67</v>
      </c>
      <c r="M1110" s="74">
        <v>24084</v>
      </c>
      <c r="N1110" s="74">
        <v>0</v>
      </c>
      <c r="O1110" s="74">
        <v>24084</v>
      </c>
      <c r="P1110" s="79">
        <v>1</v>
      </c>
      <c r="Q1110" s="74">
        <v>24084</v>
      </c>
      <c r="R1110" s="77" t="s">
        <v>68</v>
      </c>
      <c r="S1110" s="78" t="s">
        <v>5325</v>
      </c>
      <c r="T1110" s="77" t="s">
        <v>134</v>
      </c>
      <c r="U1110" s="80"/>
      <c r="V1110" s="85" t="s">
        <v>134</v>
      </c>
      <c r="W1110" s="85" t="s">
        <v>134</v>
      </c>
    </row>
    <row r="1111" spans="1:23" s="48" customFormat="1" ht="60" x14ac:dyDescent="0.25">
      <c r="A1111" s="77">
        <v>13100700</v>
      </c>
      <c r="B1111" s="77" t="s">
        <v>14</v>
      </c>
      <c r="C1111" s="70">
        <v>6091</v>
      </c>
      <c r="D1111" s="77" t="s">
        <v>214</v>
      </c>
      <c r="E1111" s="77" t="s">
        <v>126</v>
      </c>
      <c r="F1111" s="77" t="s">
        <v>79</v>
      </c>
      <c r="G1111" s="77" t="s">
        <v>2522</v>
      </c>
      <c r="H1111" s="77" t="s">
        <v>56</v>
      </c>
      <c r="I1111" s="78" t="s">
        <v>2264</v>
      </c>
      <c r="J1111" s="77" t="s">
        <v>391</v>
      </c>
      <c r="K1111" s="77" t="s">
        <v>377</v>
      </c>
      <c r="L1111" s="71" t="s">
        <v>67</v>
      </c>
      <c r="M1111" s="74">
        <v>31612</v>
      </c>
      <c r="N1111" s="74">
        <v>0</v>
      </c>
      <c r="O1111" s="74">
        <v>31612</v>
      </c>
      <c r="P1111" s="79">
        <v>1</v>
      </c>
      <c r="Q1111" s="74">
        <v>31612</v>
      </c>
      <c r="R1111" s="77" t="s">
        <v>68</v>
      </c>
      <c r="S1111" s="78" t="s">
        <v>5325</v>
      </c>
      <c r="T1111" s="77" t="s">
        <v>134</v>
      </c>
      <c r="U1111" s="80"/>
      <c r="V1111" s="85" t="s">
        <v>134</v>
      </c>
      <c r="W1111" s="85" t="s">
        <v>134</v>
      </c>
    </row>
    <row r="1112" spans="1:23" s="48" customFormat="1" ht="60" x14ac:dyDescent="0.25">
      <c r="A1112" s="77">
        <v>13100700</v>
      </c>
      <c r="B1112" s="77" t="s">
        <v>14</v>
      </c>
      <c r="C1112" s="70">
        <v>6092</v>
      </c>
      <c r="D1112" s="77" t="s">
        <v>214</v>
      </c>
      <c r="E1112" s="77" t="s">
        <v>126</v>
      </c>
      <c r="F1112" s="77" t="s">
        <v>79</v>
      </c>
      <c r="G1112" s="77" t="s">
        <v>5336</v>
      </c>
      <c r="H1112" s="77" t="s">
        <v>56</v>
      </c>
      <c r="I1112" s="78" t="s">
        <v>2264</v>
      </c>
      <c r="J1112" s="77" t="s">
        <v>391</v>
      </c>
      <c r="K1112" s="77" t="s">
        <v>377</v>
      </c>
      <c r="L1112" s="71" t="s">
        <v>67</v>
      </c>
      <c r="M1112" s="74">
        <v>521007</v>
      </c>
      <c r="N1112" s="74">
        <v>0</v>
      </c>
      <c r="O1112" s="74">
        <v>521007</v>
      </c>
      <c r="P1112" s="79">
        <v>1</v>
      </c>
      <c r="Q1112" s="74">
        <v>521007</v>
      </c>
      <c r="R1112" s="77" t="s">
        <v>68</v>
      </c>
      <c r="S1112" s="78" t="s">
        <v>5325</v>
      </c>
      <c r="T1112" s="77" t="s">
        <v>68</v>
      </c>
      <c r="U1112" s="80" t="s">
        <v>5337</v>
      </c>
      <c r="V1112" s="85" t="s">
        <v>134</v>
      </c>
      <c r="W1112" s="85" t="s">
        <v>134</v>
      </c>
    </row>
    <row r="1113" spans="1:23" s="48" customFormat="1" ht="60" x14ac:dyDescent="0.25">
      <c r="A1113" s="77">
        <v>13100700</v>
      </c>
      <c r="B1113" s="77" t="s">
        <v>14</v>
      </c>
      <c r="C1113" s="70">
        <v>6093</v>
      </c>
      <c r="D1113" s="77" t="s">
        <v>214</v>
      </c>
      <c r="E1113" s="77" t="s">
        <v>126</v>
      </c>
      <c r="F1113" s="77" t="s">
        <v>79</v>
      </c>
      <c r="G1113" s="77" t="s">
        <v>2523</v>
      </c>
      <c r="H1113" s="77" t="s">
        <v>56</v>
      </c>
      <c r="I1113" s="78" t="s">
        <v>2264</v>
      </c>
      <c r="J1113" s="77" t="s">
        <v>391</v>
      </c>
      <c r="K1113" s="77" t="s">
        <v>377</v>
      </c>
      <c r="L1113" s="71" t="s">
        <v>4380</v>
      </c>
      <c r="M1113" s="74"/>
      <c r="N1113" s="74"/>
      <c r="O1113" s="74"/>
      <c r="P1113" s="79"/>
      <c r="Q1113" s="74"/>
      <c r="R1113" s="77" t="s">
        <v>68</v>
      </c>
      <c r="S1113" s="78" t="s">
        <v>5325</v>
      </c>
      <c r="T1113" s="77" t="s">
        <v>68</v>
      </c>
      <c r="U1113" s="80" t="s">
        <v>5334</v>
      </c>
      <c r="V1113" s="85" t="s">
        <v>134</v>
      </c>
      <c r="W1113" s="85" t="s">
        <v>134</v>
      </c>
    </row>
    <row r="1114" spans="1:23" s="48" customFormat="1" ht="60" x14ac:dyDescent="0.25">
      <c r="A1114" s="77">
        <v>13100700</v>
      </c>
      <c r="B1114" s="77" t="s">
        <v>14</v>
      </c>
      <c r="C1114" s="70">
        <v>6094</v>
      </c>
      <c r="D1114" s="77" t="s">
        <v>214</v>
      </c>
      <c r="E1114" s="77" t="s">
        <v>126</v>
      </c>
      <c r="F1114" s="77" t="s">
        <v>79</v>
      </c>
      <c r="G1114" s="77" t="s">
        <v>2524</v>
      </c>
      <c r="H1114" s="77" t="s">
        <v>56</v>
      </c>
      <c r="I1114" s="78" t="s">
        <v>2264</v>
      </c>
      <c r="J1114" s="77" t="s">
        <v>391</v>
      </c>
      <c r="K1114" s="77" t="s">
        <v>377</v>
      </c>
      <c r="L1114" s="71" t="s">
        <v>67</v>
      </c>
      <c r="M1114" s="74">
        <v>105375</v>
      </c>
      <c r="N1114" s="74">
        <v>0</v>
      </c>
      <c r="O1114" s="74">
        <v>105375</v>
      </c>
      <c r="P1114" s="79">
        <v>1</v>
      </c>
      <c r="Q1114" s="74">
        <v>105375</v>
      </c>
      <c r="R1114" s="77" t="s">
        <v>68</v>
      </c>
      <c r="S1114" s="78" t="s">
        <v>5325</v>
      </c>
      <c r="T1114" s="77" t="s">
        <v>134</v>
      </c>
      <c r="U1114" s="80"/>
      <c r="V1114" s="85" t="s">
        <v>134</v>
      </c>
      <c r="W1114" s="85" t="s">
        <v>134</v>
      </c>
    </row>
    <row r="1115" spans="1:23" s="48" customFormat="1" ht="60" x14ac:dyDescent="0.25">
      <c r="A1115" s="77">
        <v>13100700</v>
      </c>
      <c r="B1115" s="77" t="s">
        <v>14</v>
      </c>
      <c r="C1115" s="70">
        <v>6095</v>
      </c>
      <c r="D1115" s="77" t="s">
        <v>214</v>
      </c>
      <c r="E1115" s="77" t="s">
        <v>126</v>
      </c>
      <c r="F1115" s="77" t="s">
        <v>79</v>
      </c>
      <c r="G1115" s="77" t="s">
        <v>2525</v>
      </c>
      <c r="H1115" s="77" t="s">
        <v>56</v>
      </c>
      <c r="I1115" s="78" t="s">
        <v>2264</v>
      </c>
      <c r="J1115" s="77" t="s">
        <v>391</v>
      </c>
      <c r="K1115" s="77" t="s">
        <v>377</v>
      </c>
      <c r="L1115" s="71" t="s">
        <v>67</v>
      </c>
      <c r="M1115" s="74">
        <v>1053745</v>
      </c>
      <c r="N1115" s="74">
        <v>0</v>
      </c>
      <c r="O1115" s="74">
        <v>1053745</v>
      </c>
      <c r="P1115" s="79">
        <v>1</v>
      </c>
      <c r="Q1115" s="74">
        <v>1053745</v>
      </c>
      <c r="R1115" s="77" t="s">
        <v>68</v>
      </c>
      <c r="S1115" s="78" t="s">
        <v>5325</v>
      </c>
      <c r="T1115" s="77" t="s">
        <v>134</v>
      </c>
      <c r="U1115" s="80"/>
      <c r="V1115" s="85" t="s">
        <v>134</v>
      </c>
      <c r="W1115" s="85" t="s">
        <v>134</v>
      </c>
    </row>
    <row r="1116" spans="1:23" s="48" customFormat="1" ht="60" x14ac:dyDescent="0.25">
      <c r="A1116" s="77">
        <v>13100700</v>
      </c>
      <c r="B1116" s="77" t="s">
        <v>14</v>
      </c>
      <c r="C1116" s="70">
        <v>6096</v>
      </c>
      <c r="D1116" s="77" t="s">
        <v>214</v>
      </c>
      <c r="E1116" s="77" t="s">
        <v>126</v>
      </c>
      <c r="F1116" s="77" t="s">
        <v>79</v>
      </c>
      <c r="G1116" s="77" t="s">
        <v>2526</v>
      </c>
      <c r="H1116" s="77" t="s">
        <v>56</v>
      </c>
      <c r="I1116" s="78" t="s">
        <v>2264</v>
      </c>
      <c r="J1116" s="77" t="s">
        <v>391</v>
      </c>
      <c r="K1116" s="77" t="s">
        <v>377</v>
      </c>
      <c r="L1116" s="71" t="s">
        <v>67</v>
      </c>
      <c r="M1116" s="74">
        <v>384538</v>
      </c>
      <c r="N1116" s="74">
        <v>0</v>
      </c>
      <c r="O1116" s="74">
        <v>384538</v>
      </c>
      <c r="P1116" s="79">
        <v>1</v>
      </c>
      <c r="Q1116" s="74">
        <v>384538</v>
      </c>
      <c r="R1116" s="77" t="s">
        <v>68</v>
      </c>
      <c r="S1116" s="78" t="s">
        <v>5325</v>
      </c>
      <c r="T1116" s="77" t="s">
        <v>134</v>
      </c>
      <c r="U1116" s="80"/>
      <c r="V1116" s="85" t="s">
        <v>134</v>
      </c>
      <c r="W1116" s="85" t="s">
        <v>134</v>
      </c>
    </row>
    <row r="1117" spans="1:23" s="48" customFormat="1" ht="60" x14ac:dyDescent="0.25">
      <c r="A1117" s="77">
        <v>13100700</v>
      </c>
      <c r="B1117" s="77" t="s">
        <v>14</v>
      </c>
      <c r="C1117" s="70">
        <v>6097</v>
      </c>
      <c r="D1117" s="77" t="s">
        <v>214</v>
      </c>
      <c r="E1117" s="77" t="s">
        <v>126</v>
      </c>
      <c r="F1117" s="77" t="s">
        <v>79</v>
      </c>
      <c r="G1117" s="77" t="s">
        <v>2527</v>
      </c>
      <c r="H1117" s="77" t="s">
        <v>56</v>
      </c>
      <c r="I1117" s="78" t="s">
        <v>2264</v>
      </c>
      <c r="J1117" s="77" t="s">
        <v>391</v>
      </c>
      <c r="K1117" s="77" t="s">
        <v>377</v>
      </c>
      <c r="L1117" s="71" t="s">
        <v>67</v>
      </c>
      <c r="M1117" s="74">
        <v>84300</v>
      </c>
      <c r="N1117" s="74">
        <v>0</v>
      </c>
      <c r="O1117" s="74">
        <v>84300</v>
      </c>
      <c r="P1117" s="79">
        <v>1</v>
      </c>
      <c r="Q1117" s="74">
        <v>84300</v>
      </c>
      <c r="R1117" s="77" t="s">
        <v>68</v>
      </c>
      <c r="S1117" s="78" t="s">
        <v>5325</v>
      </c>
      <c r="T1117" s="77" t="s">
        <v>134</v>
      </c>
      <c r="U1117" s="80"/>
      <c r="V1117" s="85" t="s">
        <v>134</v>
      </c>
      <c r="W1117" s="85" t="s">
        <v>134</v>
      </c>
    </row>
    <row r="1118" spans="1:23" s="48" customFormat="1" ht="60" x14ac:dyDescent="0.25">
      <c r="A1118" s="77">
        <v>13100700</v>
      </c>
      <c r="B1118" s="77" t="s">
        <v>14</v>
      </c>
      <c r="C1118" s="70">
        <v>6098</v>
      </c>
      <c r="D1118" s="77" t="s">
        <v>214</v>
      </c>
      <c r="E1118" s="77" t="s">
        <v>126</v>
      </c>
      <c r="F1118" s="77" t="s">
        <v>79</v>
      </c>
      <c r="G1118" s="77" t="s">
        <v>2528</v>
      </c>
      <c r="H1118" s="77" t="s">
        <v>56</v>
      </c>
      <c r="I1118" s="78" t="s">
        <v>2264</v>
      </c>
      <c r="J1118" s="77" t="s">
        <v>391</v>
      </c>
      <c r="K1118" s="77" t="s">
        <v>377</v>
      </c>
      <c r="L1118" s="71" t="s">
        <v>4380</v>
      </c>
      <c r="M1118" s="74"/>
      <c r="N1118" s="74"/>
      <c r="O1118" s="74"/>
      <c r="P1118" s="79"/>
      <c r="Q1118" s="74"/>
      <c r="R1118" s="77" t="s">
        <v>68</v>
      </c>
      <c r="S1118" s="78" t="s">
        <v>5325</v>
      </c>
      <c r="T1118" s="77" t="s">
        <v>68</v>
      </c>
      <c r="U1118" s="80" t="s">
        <v>5333</v>
      </c>
      <c r="V1118" s="85" t="s">
        <v>134</v>
      </c>
      <c r="W1118" s="85" t="s">
        <v>134</v>
      </c>
    </row>
    <row r="1119" spans="1:23" s="48" customFormat="1" ht="60" x14ac:dyDescent="0.25">
      <c r="A1119" s="77">
        <v>13100700</v>
      </c>
      <c r="B1119" s="77" t="s">
        <v>14</v>
      </c>
      <c r="C1119" s="70">
        <v>6099</v>
      </c>
      <c r="D1119" s="77" t="s">
        <v>214</v>
      </c>
      <c r="E1119" s="77" t="s">
        <v>126</v>
      </c>
      <c r="F1119" s="77" t="s">
        <v>79</v>
      </c>
      <c r="G1119" s="77" t="s">
        <v>2529</v>
      </c>
      <c r="H1119" s="77" t="s">
        <v>56</v>
      </c>
      <c r="I1119" s="78" t="s">
        <v>2264</v>
      </c>
      <c r="J1119" s="77" t="s">
        <v>391</v>
      </c>
      <c r="K1119" s="77" t="s">
        <v>377</v>
      </c>
      <c r="L1119" s="71" t="s">
        <v>4380</v>
      </c>
      <c r="M1119" s="74"/>
      <c r="N1119" s="74"/>
      <c r="O1119" s="74"/>
      <c r="P1119" s="79"/>
      <c r="Q1119" s="74"/>
      <c r="R1119" s="77" t="s">
        <v>68</v>
      </c>
      <c r="S1119" s="78" t="s">
        <v>5325</v>
      </c>
      <c r="T1119" s="77" t="s">
        <v>68</v>
      </c>
      <c r="U1119" s="80" t="s">
        <v>5333</v>
      </c>
      <c r="V1119" s="85" t="s">
        <v>134</v>
      </c>
      <c r="W1119" s="85" t="s">
        <v>134</v>
      </c>
    </row>
    <row r="1120" spans="1:23" s="48" customFormat="1" ht="60" x14ac:dyDescent="0.25">
      <c r="A1120" s="77">
        <v>13100700</v>
      </c>
      <c r="B1120" s="77" t="s">
        <v>14</v>
      </c>
      <c r="C1120" s="70">
        <v>6100</v>
      </c>
      <c r="D1120" s="77" t="s">
        <v>214</v>
      </c>
      <c r="E1120" s="77" t="s">
        <v>126</v>
      </c>
      <c r="F1120" s="77" t="s">
        <v>79</v>
      </c>
      <c r="G1120" s="77" t="s">
        <v>2530</v>
      </c>
      <c r="H1120" s="77" t="s">
        <v>56</v>
      </c>
      <c r="I1120" s="78" t="s">
        <v>2264</v>
      </c>
      <c r="J1120" s="77" t="s">
        <v>391</v>
      </c>
      <c r="K1120" s="77" t="s">
        <v>377</v>
      </c>
      <c r="L1120" s="71" t="s">
        <v>67</v>
      </c>
      <c r="M1120" s="74">
        <v>42150</v>
      </c>
      <c r="N1120" s="74">
        <v>0</v>
      </c>
      <c r="O1120" s="74">
        <v>42150</v>
      </c>
      <c r="P1120" s="79">
        <v>1</v>
      </c>
      <c r="Q1120" s="74">
        <v>42150</v>
      </c>
      <c r="R1120" s="77" t="s">
        <v>68</v>
      </c>
      <c r="S1120" s="78" t="s">
        <v>5325</v>
      </c>
      <c r="T1120" s="77" t="s">
        <v>134</v>
      </c>
      <c r="U1120" s="80"/>
      <c r="V1120" s="85" t="s">
        <v>134</v>
      </c>
      <c r="W1120" s="85" t="s">
        <v>134</v>
      </c>
    </row>
    <row r="1121" spans="1:23" s="48" customFormat="1" ht="60" x14ac:dyDescent="0.25">
      <c r="A1121" s="77">
        <v>13100700</v>
      </c>
      <c r="B1121" s="77" t="s">
        <v>14</v>
      </c>
      <c r="C1121" s="70">
        <v>6101</v>
      </c>
      <c r="D1121" s="77" t="s">
        <v>214</v>
      </c>
      <c r="E1121" s="77" t="s">
        <v>126</v>
      </c>
      <c r="F1121" s="77" t="s">
        <v>79</v>
      </c>
      <c r="G1121" s="77" t="s">
        <v>2531</v>
      </c>
      <c r="H1121" s="77" t="s">
        <v>56</v>
      </c>
      <c r="I1121" s="78" t="s">
        <v>2264</v>
      </c>
      <c r="J1121" s="77" t="s">
        <v>391</v>
      </c>
      <c r="K1121" s="77" t="s">
        <v>377</v>
      </c>
      <c r="L1121" s="71" t="s">
        <v>67</v>
      </c>
      <c r="M1121" s="74">
        <v>210749</v>
      </c>
      <c r="N1121" s="74">
        <v>0</v>
      </c>
      <c r="O1121" s="74">
        <v>210749</v>
      </c>
      <c r="P1121" s="79">
        <v>1</v>
      </c>
      <c r="Q1121" s="74">
        <v>210749</v>
      </c>
      <c r="R1121" s="77" t="s">
        <v>68</v>
      </c>
      <c r="S1121" s="78" t="s">
        <v>5325</v>
      </c>
      <c r="T1121" s="77" t="s">
        <v>134</v>
      </c>
      <c r="U1121" s="80"/>
      <c r="V1121" s="85" t="s">
        <v>134</v>
      </c>
      <c r="W1121" s="85" t="s">
        <v>134</v>
      </c>
    </row>
    <row r="1122" spans="1:23" s="48" customFormat="1" ht="60" x14ac:dyDescent="0.25">
      <c r="A1122" s="77">
        <v>13100700</v>
      </c>
      <c r="B1122" s="77" t="s">
        <v>14</v>
      </c>
      <c r="C1122" s="70">
        <v>6102</v>
      </c>
      <c r="D1122" s="77" t="s">
        <v>214</v>
      </c>
      <c r="E1122" s="77" t="s">
        <v>126</v>
      </c>
      <c r="F1122" s="77" t="s">
        <v>79</v>
      </c>
      <c r="G1122" s="77" t="s">
        <v>2532</v>
      </c>
      <c r="H1122" s="77" t="s">
        <v>56</v>
      </c>
      <c r="I1122" s="78" t="s">
        <v>2264</v>
      </c>
      <c r="J1122" s="77" t="s">
        <v>391</v>
      </c>
      <c r="K1122" s="77" t="s">
        <v>377</v>
      </c>
      <c r="L1122" s="71" t="s">
        <v>4380</v>
      </c>
      <c r="M1122" s="74"/>
      <c r="N1122" s="74"/>
      <c r="O1122" s="74"/>
      <c r="P1122" s="79"/>
      <c r="Q1122" s="74"/>
      <c r="R1122" s="77" t="s">
        <v>68</v>
      </c>
      <c r="S1122" s="78" t="s">
        <v>5325</v>
      </c>
      <c r="T1122" s="77" t="s">
        <v>68</v>
      </c>
      <c r="U1122" s="80" t="s">
        <v>5334</v>
      </c>
      <c r="V1122" s="85" t="s">
        <v>134</v>
      </c>
      <c r="W1122" s="85" t="s">
        <v>134</v>
      </c>
    </row>
    <row r="1123" spans="1:23" s="48" customFormat="1" ht="60" x14ac:dyDescent="0.25">
      <c r="A1123" s="77">
        <v>13100700</v>
      </c>
      <c r="B1123" s="77" t="s">
        <v>14</v>
      </c>
      <c r="C1123" s="70">
        <v>6103</v>
      </c>
      <c r="D1123" s="77" t="s">
        <v>214</v>
      </c>
      <c r="E1123" s="77" t="s">
        <v>126</v>
      </c>
      <c r="F1123" s="77" t="s">
        <v>79</v>
      </c>
      <c r="G1123" s="77" t="s">
        <v>2533</v>
      </c>
      <c r="H1123" s="77" t="s">
        <v>56</v>
      </c>
      <c r="I1123" s="78" t="s">
        <v>2264</v>
      </c>
      <c r="J1123" s="77" t="s">
        <v>391</v>
      </c>
      <c r="K1123" s="77" t="s">
        <v>377</v>
      </c>
      <c r="L1123" s="71" t="s">
        <v>67</v>
      </c>
      <c r="M1123" s="74">
        <v>271364</v>
      </c>
      <c r="N1123" s="74">
        <v>0</v>
      </c>
      <c r="O1123" s="74">
        <v>271364</v>
      </c>
      <c r="P1123" s="79">
        <v>1</v>
      </c>
      <c r="Q1123" s="74">
        <v>271364</v>
      </c>
      <c r="R1123" s="77" t="s">
        <v>68</v>
      </c>
      <c r="S1123" s="78" t="s">
        <v>5325</v>
      </c>
      <c r="T1123" s="77" t="s">
        <v>134</v>
      </c>
      <c r="U1123" s="80"/>
      <c r="V1123" s="85" t="s">
        <v>134</v>
      </c>
      <c r="W1123" s="85" t="s">
        <v>134</v>
      </c>
    </row>
    <row r="1124" spans="1:23" s="48" customFormat="1" ht="60" x14ac:dyDescent="0.25">
      <c r="A1124" s="77">
        <v>13100700</v>
      </c>
      <c r="B1124" s="77" t="s">
        <v>14</v>
      </c>
      <c r="C1124" s="70">
        <v>6104</v>
      </c>
      <c r="D1124" s="77" t="s">
        <v>214</v>
      </c>
      <c r="E1124" s="77" t="s">
        <v>126</v>
      </c>
      <c r="F1124" s="77" t="s">
        <v>79</v>
      </c>
      <c r="G1124" s="77" t="s">
        <v>2534</v>
      </c>
      <c r="H1124" s="77" t="s">
        <v>56</v>
      </c>
      <c r="I1124" s="78" t="s">
        <v>2264</v>
      </c>
      <c r="J1124" s="77" t="s">
        <v>391</v>
      </c>
      <c r="K1124" s="77" t="s">
        <v>377</v>
      </c>
      <c r="L1124" s="71" t="s">
        <v>67</v>
      </c>
      <c r="M1124" s="74">
        <v>447260</v>
      </c>
      <c r="N1124" s="74">
        <v>0</v>
      </c>
      <c r="O1124" s="74">
        <v>447260</v>
      </c>
      <c r="P1124" s="79">
        <v>1</v>
      </c>
      <c r="Q1124" s="74">
        <v>447260</v>
      </c>
      <c r="R1124" s="77" t="s">
        <v>68</v>
      </c>
      <c r="S1124" s="78" t="s">
        <v>5325</v>
      </c>
      <c r="T1124" s="77" t="s">
        <v>134</v>
      </c>
      <c r="U1124" s="80"/>
      <c r="V1124" s="85" t="s">
        <v>134</v>
      </c>
      <c r="W1124" s="85" t="s">
        <v>134</v>
      </c>
    </row>
    <row r="1125" spans="1:23" s="48" customFormat="1" ht="60" x14ac:dyDescent="0.25">
      <c r="A1125" s="77">
        <v>13100700</v>
      </c>
      <c r="B1125" s="77" t="s">
        <v>14</v>
      </c>
      <c r="C1125" s="70">
        <v>6105</v>
      </c>
      <c r="D1125" s="77" t="s">
        <v>214</v>
      </c>
      <c r="E1125" s="77" t="s">
        <v>126</v>
      </c>
      <c r="F1125" s="77" t="s">
        <v>79</v>
      </c>
      <c r="G1125" s="77" t="s">
        <v>2535</v>
      </c>
      <c r="H1125" s="77" t="s">
        <v>56</v>
      </c>
      <c r="I1125" s="78" t="s">
        <v>2264</v>
      </c>
      <c r="J1125" s="77" t="s">
        <v>391</v>
      </c>
      <c r="K1125" s="77" t="s">
        <v>377</v>
      </c>
      <c r="L1125" s="71" t="s">
        <v>67</v>
      </c>
      <c r="M1125" s="74">
        <v>52687</v>
      </c>
      <c r="N1125" s="74">
        <v>0</v>
      </c>
      <c r="O1125" s="74">
        <v>52687</v>
      </c>
      <c r="P1125" s="79">
        <v>1</v>
      </c>
      <c r="Q1125" s="74">
        <v>52687</v>
      </c>
      <c r="R1125" s="77" t="s">
        <v>68</v>
      </c>
      <c r="S1125" s="78" t="s">
        <v>5325</v>
      </c>
      <c r="T1125" s="77" t="s">
        <v>134</v>
      </c>
      <c r="U1125" s="80"/>
      <c r="V1125" s="85" t="s">
        <v>134</v>
      </c>
      <c r="W1125" s="85" t="s">
        <v>134</v>
      </c>
    </row>
    <row r="1126" spans="1:23" s="48" customFormat="1" ht="60" x14ac:dyDescent="0.25">
      <c r="A1126" s="77">
        <v>13100700</v>
      </c>
      <c r="B1126" s="77" t="s">
        <v>14</v>
      </c>
      <c r="C1126" s="70">
        <v>6106</v>
      </c>
      <c r="D1126" s="77" t="s">
        <v>214</v>
      </c>
      <c r="E1126" s="77" t="s">
        <v>126</v>
      </c>
      <c r="F1126" s="77" t="s">
        <v>79</v>
      </c>
      <c r="G1126" s="77" t="s">
        <v>2536</v>
      </c>
      <c r="H1126" s="77" t="s">
        <v>56</v>
      </c>
      <c r="I1126" s="78" t="s">
        <v>2264</v>
      </c>
      <c r="J1126" s="77" t="s">
        <v>391</v>
      </c>
      <c r="K1126" s="77" t="s">
        <v>377</v>
      </c>
      <c r="L1126" s="71" t="s">
        <v>67</v>
      </c>
      <c r="M1126" s="74">
        <v>115994</v>
      </c>
      <c r="N1126" s="74">
        <v>0</v>
      </c>
      <c r="O1126" s="74">
        <v>115994</v>
      </c>
      <c r="P1126" s="79">
        <v>1</v>
      </c>
      <c r="Q1126" s="74">
        <v>115994</v>
      </c>
      <c r="R1126" s="77" t="s">
        <v>68</v>
      </c>
      <c r="S1126" s="78" t="s">
        <v>5325</v>
      </c>
      <c r="T1126" s="77" t="s">
        <v>134</v>
      </c>
      <c r="U1126" s="80"/>
      <c r="V1126" s="85" t="s">
        <v>134</v>
      </c>
      <c r="W1126" s="85" t="s">
        <v>134</v>
      </c>
    </row>
    <row r="1127" spans="1:23" s="48" customFormat="1" ht="60" x14ac:dyDescent="0.25">
      <c r="A1127" s="77">
        <v>13100700</v>
      </c>
      <c r="B1127" s="77" t="s">
        <v>14</v>
      </c>
      <c r="C1127" s="70">
        <v>6107</v>
      </c>
      <c r="D1127" s="77" t="s">
        <v>214</v>
      </c>
      <c r="E1127" s="77" t="s">
        <v>126</v>
      </c>
      <c r="F1127" s="77" t="s">
        <v>79</v>
      </c>
      <c r="G1127" s="77" t="s">
        <v>2537</v>
      </c>
      <c r="H1127" s="77" t="s">
        <v>56</v>
      </c>
      <c r="I1127" s="78" t="s">
        <v>2264</v>
      </c>
      <c r="J1127" s="77" t="s">
        <v>391</v>
      </c>
      <c r="K1127" s="77" t="s">
        <v>377</v>
      </c>
      <c r="L1127" s="71" t="s">
        <v>67</v>
      </c>
      <c r="M1127" s="74">
        <v>323180</v>
      </c>
      <c r="N1127" s="74">
        <v>0</v>
      </c>
      <c r="O1127" s="74">
        <v>323180</v>
      </c>
      <c r="P1127" s="79">
        <v>1</v>
      </c>
      <c r="Q1127" s="74">
        <v>323180</v>
      </c>
      <c r="R1127" s="77" t="s">
        <v>68</v>
      </c>
      <c r="S1127" s="78" t="s">
        <v>5325</v>
      </c>
      <c r="T1127" s="77" t="s">
        <v>134</v>
      </c>
      <c r="U1127" s="80"/>
      <c r="V1127" s="85" t="s">
        <v>134</v>
      </c>
      <c r="W1127" s="85" t="s">
        <v>134</v>
      </c>
    </row>
    <row r="1128" spans="1:23" s="48" customFormat="1" ht="60" x14ac:dyDescent="0.25">
      <c r="A1128" s="77">
        <v>13100700</v>
      </c>
      <c r="B1128" s="77" t="s">
        <v>14</v>
      </c>
      <c r="C1128" s="70">
        <v>6108</v>
      </c>
      <c r="D1128" s="77" t="s">
        <v>214</v>
      </c>
      <c r="E1128" s="77" t="s">
        <v>126</v>
      </c>
      <c r="F1128" s="77" t="s">
        <v>79</v>
      </c>
      <c r="G1128" s="77" t="s">
        <v>2538</v>
      </c>
      <c r="H1128" s="77" t="s">
        <v>56</v>
      </c>
      <c r="I1128" s="78" t="s">
        <v>2264</v>
      </c>
      <c r="J1128" s="77" t="s">
        <v>2498</v>
      </c>
      <c r="K1128" s="77" t="s">
        <v>377</v>
      </c>
      <c r="L1128" s="71" t="s">
        <v>67</v>
      </c>
      <c r="M1128" s="74">
        <v>84300</v>
      </c>
      <c r="N1128" s="74">
        <v>0</v>
      </c>
      <c r="O1128" s="74">
        <v>84300</v>
      </c>
      <c r="P1128" s="79">
        <v>1</v>
      </c>
      <c r="Q1128" s="74">
        <v>84300</v>
      </c>
      <c r="R1128" s="77" t="s">
        <v>68</v>
      </c>
      <c r="S1128" s="78" t="s">
        <v>5325</v>
      </c>
      <c r="T1128" s="77" t="s">
        <v>134</v>
      </c>
      <c r="U1128" s="80"/>
      <c r="V1128" s="85" t="s">
        <v>134</v>
      </c>
      <c r="W1128" s="85" t="s">
        <v>134</v>
      </c>
    </row>
    <row r="1129" spans="1:23" s="48" customFormat="1" ht="60" x14ac:dyDescent="0.25">
      <c r="A1129" s="77">
        <v>13100700</v>
      </c>
      <c r="B1129" s="77" t="s">
        <v>14</v>
      </c>
      <c r="C1129" s="70">
        <v>6109</v>
      </c>
      <c r="D1129" s="77" t="s">
        <v>214</v>
      </c>
      <c r="E1129" s="77" t="s">
        <v>126</v>
      </c>
      <c r="F1129" s="77" t="s">
        <v>79</v>
      </c>
      <c r="G1129" s="77" t="s">
        <v>2539</v>
      </c>
      <c r="H1129" s="77" t="s">
        <v>56</v>
      </c>
      <c r="I1129" s="78" t="s">
        <v>2264</v>
      </c>
      <c r="J1129" s="77" t="s">
        <v>2498</v>
      </c>
      <c r="K1129" s="77" t="s">
        <v>377</v>
      </c>
      <c r="L1129" s="71" t="s">
        <v>67</v>
      </c>
      <c r="M1129" s="74">
        <v>526873</v>
      </c>
      <c r="N1129" s="74">
        <v>0</v>
      </c>
      <c r="O1129" s="74">
        <v>526873</v>
      </c>
      <c r="P1129" s="79">
        <v>1</v>
      </c>
      <c r="Q1129" s="74">
        <v>526873</v>
      </c>
      <c r="R1129" s="77" t="s">
        <v>68</v>
      </c>
      <c r="S1129" s="78" t="s">
        <v>5325</v>
      </c>
      <c r="T1129" s="77" t="s">
        <v>134</v>
      </c>
      <c r="U1129" s="80"/>
      <c r="V1129" s="85" t="s">
        <v>134</v>
      </c>
      <c r="W1129" s="85" t="s">
        <v>134</v>
      </c>
    </row>
    <row r="1130" spans="1:23" s="48" customFormat="1" ht="60" x14ac:dyDescent="0.25">
      <c r="A1130" s="77">
        <v>13100700</v>
      </c>
      <c r="B1130" s="77" t="s">
        <v>14</v>
      </c>
      <c r="C1130" s="70">
        <v>6110</v>
      </c>
      <c r="D1130" s="77" t="s">
        <v>214</v>
      </c>
      <c r="E1130" s="77" t="s">
        <v>126</v>
      </c>
      <c r="F1130" s="77" t="s">
        <v>79</v>
      </c>
      <c r="G1130" s="77" t="s">
        <v>2540</v>
      </c>
      <c r="H1130" s="77" t="s">
        <v>56</v>
      </c>
      <c r="I1130" s="78" t="s">
        <v>2264</v>
      </c>
      <c r="J1130" s="77" t="s">
        <v>2498</v>
      </c>
      <c r="K1130" s="77" t="s">
        <v>377</v>
      </c>
      <c r="L1130" s="71" t="s">
        <v>67</v>
      </c>
      <c r="M1130" s="74">
        <v>316124</v>
      </c>
      <c r="N1130" s="74">
        <v>0</v>
      </c>
      <c r="O1130" s="74">
        <v>316124</v>
      </c>
      <c r="P1130" s="79">
        <v>1</v>
      </c>
      <c r="Q1130" s="74">
        <v>316124</v>
      </c>
      <c r="R1130" s="77" t="s">
        <v>68</v>
      </c>
      <c r="S1130" s="78" t="s">
        <v>5325</v>
      </c>
      <c r="T1130" s="77" t="s">
        <v>134</v>
      </c>
      <c r="U1130" s="80"/>
      <c r="V1130" s="85" t="s">
        <v>134</v>
      </c>
      <c r="W1130" s="85" t="s">
        <v>134</v>
      </c>
    </row>
    <row r="1131" spans="1:23" s="48" customFormat="1" ht="60" x14ac:dyDescent="0.25">
      <c r="A1131" s="77">
        <v>13100700</v>
      </c>
      <c r="B1131" s="77" t="s">
        <v>14</v>
      </c>
      <c r="C1131" s="70">
        <v>6111</v>
      </c>
      <c r="D1131" s="77" t="s">
        <v>214</v>
      </c>
      <c r="E1131" s="77" t="s">
        <v>126</v>
      </c>
      <c r="F1131" s="77" t="s">
        <v>79</v>
      </c>
      <c r="G1131" s="77" t="s">
        <v>2541</v>
      </c>
      <c r="H1131" s="77" t="s">
        <v>56</v>
      </c>
      <c r="I1131" s="78" t="s">
        <v>2264</v>
      </c>
      <c r="J1131" s="77" t="s">
        <v>2498</v>
      </c>
      <c r="K1131" s="77" t="s">
        <v>377</v>
      </c>
      <c r="L1131" s="71" t="s">
        <v>67</v>
      </c>
      <c r="M1131" s="74">
        <v>126449</v>
      </c>
      <c r="N1131" s="74">
        <v>0</v>
      </c>
      <c r="O1131" s="74">
        <v>126449</v>
      </c>
      <c r="P1131" s="79">
        <v>1</v>
      </c>
      <c r="Q1131" s="74">
        <v>126449</v>
      </c>
      <c r="R1131" s="77" t="s">
        <v>68</v>
      </c>
      <c r="S1131" s="78" t="s">
        <v>5325</v>
      </c>
      <c r="T1131" s="77" t="s">
        <v>134</v>
      </c>
      <c r="U1131" s="80"/>
      <c r="V1131" s="85" t="s">
        <v>134</v>
      </c>
      <c r="W1131" s="85" t="s">
        <v>134</v>
      </c>
    </row>
    <row r="1132" spans="1:23" s="48" customFormat="1" ht="60" x14ac:dyDescent="0.25">
      <c r="A1132" s="77">
        <v>13100700</v>
      </c>
      <c r="B1132" s="77" t="s">
        <v>14</v>
      </c>
      <c r="C1132" s="70">
        <v>6112</v>
      </c>
      <c r="D1132" s="77" t="s">
        <v>214</v>
      </c>
      <c r="E1132" s="77" t="s">
        <v>126</v>
      </c>
      <c r="F1132" s="77" t="s">
        <v>79</v>
      </c>
      <c r="G1132" s="77" t="s">
        <v>2542</v>
      </c>
      <c r="H1132" s="77" t="s">
        <v>56</v>
      </c>
      <c r="I1132" s="78" t="s">
        <v>2264</v>
      </c>
      <c r="J1132" s="77" t="s">
        <v>2498</v>
      </c>
      <c r="K1132" s="77" t="s">
        <v>377</v>
      </c>
      <c r="L1132" s="71" t="s">
        <v>67</v>
      </c>
      <c r="M1132" s="74">
        <v>526873</v>
      </c>
      <c r="N1132" s="74">
        <v>0</v>
      </c>
      <c r="O1132" s="74">
        <v>526873</v>
      </c>
      <c r="P1132" s="79">
        <v>1</v>
      </c>
      <c r="Q1132" s="74">
        <v>526873</v>
      </c>
      <c r="R1132" s="77" t="s">
        <v>68</v>
      </c>
      <c r="S1132" s="78" t="s">
        <v>5325</v>
      </c>
      <c r="T1132" s="77" t="s">
        <v>134</v>
      </c>
      <c r="U1132" s="80"/>
      <c r="V1132" s="85" t="s">
        <v>134</v>
      </c>
      <c r="W1132" s="85" t="s">
        <v>134</v>
      </c>
    </row>
    <row r="1133" spans="1:23" s="48" customFormat="1" ht="60" x14ac:dyDescent="0.25">
      <c r="A1133" s="77">
        <v>13100700</v>
      </c>
      <c r="B1133" s="77" t="s">
        <v>14</v>
      </c>
      <c r="C1133" s="70">
        <v>6113</v>
      </c>
      <c r="D1133" s="77" t="s">
        <v>214</v>
      </c>
      <c r="E1133" s="77" t="s">
        <v>126</v>
      </c>
      <c r="F1133" s="77" t="s">
        <v>79</v>
      </c>
      <c r="G1133" s="77" t="s">
        <v>2543</v>
      </c>
      <c r="H1133" s="77" t="s">
        <v>56</v>
      </c>
      <c r="I1133" s="78" t="s">
        <v>2264</v>
      </c>
      <c r="J1133" s="77" t="s">
        <v>2498</v>
      </c>
      <c r="K1133" s="77" t="s">
        <v>377</v>
      </c>
      <c r="L1133" s="71" t="s">
        <v>67</v>
      </c>
      <c r="M1133" s="74">
        <v>210749</v>
      </c>
      <c r="N1133" s="74">
        <v>0</v>
      </c>
      <c r="O1133" s="74">
        <v>210749</v>
      </c>
      <c r="P1133" s="79">
        <v>1</v>
      </c>
      <c r="Q1133" s="74">
        <v>210749</v>
      </c>
      <c r="R1133" s="77" t="s">
        <v>68</v>
      </c>
      <c r="S1133" s="78" t="s">
        <v>5325</v>
      </c>
      <c r="T1133" s="77" t="s">
        <v>134</v>
      </c>
      <c r="U1133" s="80"/>
      <c r="V1133" s="85" t="s">
        <v>134</v>
      </c>
      <c r="W1133" s="85" t="s">
        <v>134</v>
      </c>
    </row>
    <row r="1134" spans="1:23" s="48" customFormat="1" ht="60" x14ac:dyDescent="0.25">
      <c r="A1134" s="77">
        <v>13100700</v>
      </c>
      <c r="B1134" s="77" t="s">
        <v>14</v>
      </c>
      <c r="C1134" s="70">
        <v>6114</v>
      </c>
      <c r="D1134" s="77" t="s">
        <v>214</v>
      </c>
      <c r="E1134" s="77" t="s">
        <v>126</v>
      </c>
      <c r="F1134" s="77" t="s">
        <v>79</v>
      </c>
      <c r="G1134" s="77" t="s">
        <v>2544</v>
      </c>
      <c r="H1134" s="77" t="s">
        <v>56</v>
      </c>
      <c r="I1134" s="78" t="s">
        <v>2264</v>
      </c>
      <c r="J1134" s="77" t="s">
        <v>2498</v>
      </c>
      <c r="K1134" s="77" t="s">
        <v>377</v>
      </c>
      <c r="L1134" s="71" t="s">
        <v>67</v>
      </c>
      <c r="M1134" s="74">
        <v>316124</v>
      </c>
      <c r="N1134" s="74">
        <v>0</v>
      </c>
      <c r="O1134" s="74">
        <v>316124</v>
      </c>
      <c r="P1134" s="79">
        <v>1</v>
      </c>
      <c r="Q1134" s="74">
        <v>316124</v>
      </c>
      <c r="R1134" s="77" t="s">
        <v>68</v>
      </c>
      <c r="S1134" s="78" t="s">
        <v>5325</v>
      </c>
      <c r="T1134" s="77" t="s">
        <v>134</v>
      </c>
      <c r="U1134" s="80"/>
      <c r="V1134" s="85" t="s">
        <v>134</v>
      </c>
      <c r="W1134" s="85" t="s">
        <v>134</v>
      </c>
    </row>
    <row r="1135" spans="1:23" s="48" customFormat="1" ht="60" x14ac:dyDescent="0.25">
      <c r="A1135" s="77">
        <v>13100700</v>
      </c>
      <c r="B1135" s="77" t="s">
        <v>14</v>
      </c>
      <c r="C1135" s="70">
        <v>6115</v>
      </c>
      <c r="D1135" s="77" t="s">
        <v>214</v>
      </c>
      <c r="E1135" s="77" t="s">
        <v>126</v>
      </c>
      <c r="F1135" s="77" t="s">
        <v>79</v>
      </c>
      <c r="G1135" s="77" t="s">
        <v>2545</v>
      </c>
      <c r="H1135" s="77" t="s">
        <v>56</v>
      </c>
      <c r="I1135" s="78" t="s">
        <v>2264</v>
      </c>
      <c r="J1135" s="77" t="s">
        <v>2498</v>
      </c>
      <c r="K1135" s="77" t="s">
        <v>377</v>
      </c>
      <c r="L1135" s="71" t="s">
        <v>67</v>
      </c>
      <c r="M1135" s="74">
        <v>63225</v>
      </c>
      <c r="N1135" s="74">
        <v>0</v>
      </c>
      <c r="O1135" s="74">
        <v>63225</v>
      </c>
      <c r="P1135" s="79">
        <v>1</v>
      </c>
      <c r="Q1135" s="74">
        <v>63225</v>
      </c>
      <c r="R1135" s="77" t="s">
        <v>68</v>
      </c>
      <c r="S1135" s="78" t="s">
        <v>5325</v>
      </c>
      <c r="T1135" s="77" t="s">
        <v>134</v>
      </c>
      <c r="U1135" s="80"/>
      <c r="V1135" s="85" t="s">
        <v>134</v>
      </c>
      <c r="W1135" s="85" t="s">
        <v>134</v>
      </c>
    </row>
    <row r="1136" spans="1:23" s="48" customFormat="1" ht="60" x14ac:dyDescent="0.25">
      <c r="A1136" s="77">
        <v>13100700</v>
      </c>
      <c r="B1136" s="77" t="s">
        <v>14</v>
      </c>
      <c r="C1136" s="70">
        <v>6116</v>
      </c>
      <c r="D1136" s="77" t="s">
        <v>214</v>
      </c>
      <c r="E1136" s="77" t="s">
        <v>126</v>
      </c>
      <c r="F1136" s="77" t="s">
        <v>79</v>
      </c>
      <c r="G1136" s="77" t="s">
        <v>2546</v>
      </c>
      <c r="H1136" s="77" t="s">
        <v>56</v>
      </c>
      <c r="I1136" s="78" t="s">
        <v>2264</v>
      </c>
      <c r="J1136" s="77" t="s">
        <v>2498</v>
      </c>
      <c r="K1136" s="77" t="s">
        <v>377</v>
      </c>
      <c r="L1136" s="71" t="s">
        <v>67</v>
      </c>
      <c r="M1136" s="74">
        <v>168599</v>
      </c>
      <c r="N1136" s="74">
        <v>0</v>
      </c>
      <c r="O1136" s="74">
        <v>168599</v>
      </c>
      <c r="P1136" s="79">
        <v>1</v>
      </c>
      <c r="Q1136" s="74">
        <v>168599</v>
      </c>
      <c r="R1136" s="77" t="s">
        <v>68</v>
      </c>
      <c r="S1136" s="78" t="s">
        <v>5325</v>
      </c>
      <c r="T1136" s="77" t="s">
        <v>134</v>
      </c>
      <c r="U1136" s="80"/>
      <c r="V1136" s="85" t="s">
        <v>134</v>
      </c>
      <c r="W1136" s="85" t="s">
        <v>134</v>
      </c>
    </row>
    <row r="1137" spans="1:23" s="48" customFormat="1" ht="60" x14ac:dyDescent="0.25">
      <c r="A1137" s="77">
        <v>13100700</v>
      </c>
      <c r="B1137" s="77" t="s">
        <v>14</v>
      </c>
      <c r="C1137" s="70">
        <v>6117</v>
      </c>
      <c r="D1137" s="77" t="s">
        <v>214</v>
      </c>
      <c r="E1137" s="77" t="s">
        <v>126</v>
      </c>
      <c r="F1137" s="77" t="s">
        <v>79</v>
      </c>
      <c r="G1137" s="77" t="s">
        <v>2547</v>
      </c>
      <c r="H1137" s="77" t="s">
        <v>56</v>
      </c>
      <c r="I1137" s="78" t="s">
        <v>2264</v>
      </c>
      <c r="J1137" s="77" t="s">
        <v>2498</v>
      </c>
      <c r="K1137" s="77" t="s">
        <v>377</v>
      </c>
      <c r="L1137" s="71" t="s">
        <v>67</v>
      </c>
      <c r="M1137" s="74">
        <v>105375</v>
      </c>
      <c r="N1137" s="74">
        <v>0</v>
      </c>
      <c r="O1137" s="74">
        <v>105375</v>
      </c>
      <c r="P1137" s="79">
        <v>1</v>
      </c>
      <c r="Q1137" s="74">
        <v>105375</v>
      </c>
      <c r="R1137" s="77" t="s">
        <v>68</v>
      </c>
      <c r="S1137" s="78" t="s">
        <v>5325</v>
      </c>
      <c r="T1137" s="77" t="s">
        <v>134</v>
      </c>
      <c r="U1137" s="80"/>
      <c r="V1137" s="85" t="s">
        <v>134</v>
      </c>
      <c r="W1137" s="85" t="s">
        <v>134</v>
      </c>
    </row>
    <row r="1138" spans="1:23" s="48" customFormat="1" ht="60" x14ac:dyDescent="0.25">
      <c r="A1138" s="77">
        <v>13100700</v>
      </c>
      <c r="B1138" s="77" t="s">
        <v>14</v>
      </c>
      <c r="C1138" s="70">
        <v>6118</v>
      </c>
      <c r="D1138" s="77" t="s">
        <v>214</v>
      </c>
      <c r="E1138" s="77" t="s">
        <v>126</v>
      </c>
      <c r="F1138" s="77" t="s">
        <v>79</v>
      </c>
      <c r="G1138" s="77" t="s">
        <v>2548</v>
      </c>
      <c r="H1138" s="77" t="s">
        <v>56</v>
      </c>
      <c r="I1138" s="78" t="s">
        <v>2264</v>
      </c>
      <c r="J1138" s="77" t="s">
        <v>2498</v>
      </c>
      <c r="K1138" s="77" t="s">
        <v>377</v>
      </c>
      <c r="L1138" s="71" t="s">
        <v>67</v>
      </c>
      <c r="M1138" s="74">
        <v>3380550</v>
      </c>
      <c r="N1138" s="74">
        <v>0</v>
      </c>
      <c r="O1138" s="74">
        <v>3380550</v>
      </c>
      <c r="P1138" s="79">
        <v>1</v>
      </c>
      <c r="Q1138" s="74">
        <v>3380550</v>
      </c>
      <c r="R1138" s="77" t="s">
        <v>68</v>
      </c>
      <c r="S1138" s="78" t="s">
        <v>2149</v>
      </c>
      <c r="T1138" s="77" t="s">
        <v>134</v>
      </c>
      <c r="U1138" s="80"/>
      <c r="V1138" s="85" t="s">
        <v>134</v>
      </c>
      <c r="W1138" s="85" t="s">
        <v>134</v>
      </c>
    </row>
    <row r="1139" spans="1:23" s="48" customFormat="1" ht="60" x14ac:dyDescent="0.25">
      <c r="A1139" s="77">
        <v>13100700</v>
      </c>
      <c r="B1139" s="77" t="s">
        <v>14</v>
      </c>
      <c r="C1139" s="70">
        <v>6121</v>
      </c>
      <c r="D1139" s="77" t="s">
        <v>214</v>
      </c>
      <c r="E1139" s="77" t="s">
        <v>126</v>
      </c>
      <c r="F1139" s="77" t="s">
        <v>79</v>
      </c>
      <c r="G1139" s="77" t="s">
        <v>2549</v>
      </c>
      <c r="H1139" s="77" t="s">
        <v>56</v>
      </c>
      <c r="I1139" s="78" t="s">
        <v>2550</v>
      </c>
      <c r="J1139" s="77" t="s">
        <v>2551</v>
      </c>
      <c r="K1139" s="77" t="s">
        <v>377</v>
      </c>
      <c r="L1139" s="71" t="s">
        <v>67</v>
      </c>
      <c r="M1139" s="74">
        <v>905305</v>
      </c>
      <c r="N1139" s="74">
        <v>0</v>
      </c>
      <c r="O1139" s="74">
        <v>905305</v>
      </c>
      <c r="P1139" s="79">
        <v>1</v>
      </c>
      <c r="Q1139" s="74">
        <v>905305</v>
      </c>
      <c r="R1139" s="77" t="s">
        <v>134</v>
      </c>
      <c r="S1139" s="78" t="s">
        <v>5325</v>
      </c>
      <c r="T1139" s="77" t="s">
        <v>134</v>
      </c>
      <c r="U1139" s="80"/>
      <c r="V1139" s="85" t="s">
        <v>134</v>
      </c>
      <c r="W1139" s="85" t="s">
        <v>134</v>
      </c>
    </row>
    <row r="1140" spans="1:23" s="48" customFormat="1" ht="60" x14ac:dyDescent="0.25">
      <c r="A1140" s="77">
        <v>13100700</v>
      </c>
      <c r="B1140" s="77" t="s">
        <v>14</v>
      </c>
      <c r="C1140" s="70">
        <v>6122</v>
      </c>
      <c r="D1140" s="77" t="s">
        <v>214</v>
      </c>
      <c r="E1140" s="77" t="s">
        <v>126</v>
      </c>
      <c r="F1140" s="77" t="s">
        <v>79</v>
      </c>
      <c r="G1140" s="77" t="s">
        <v>2552</v>
      </c>
      <c r="H1140" s="77" t="s">
        <v>56</v>
      </c>
      <c r="I1140" s="78" t="s">
        <v>2264</v>
      </c>
      <c r="J1140" s="77" t="s">
        <v>2553</v>
      </c>
      <c r="K1140" s="77" t="s">
        <v>377</v>
      </c>
      <c r="L1140" s="71" t="s">
        <v>67</v>
      </c>
      <c r="M1140" s="74">
        <v>230550</v>
      </c>
      <c r="N1140" s="74">
        <v>0</v>
      </c>
      <c r="O1140" s="74">
        <v>230550</v>
      </c>
      <c r="P1140" s="79">
        <v>1</v>
      </c>
      <c r="Q1140" s="74">
        <v>230550</v>
      </c>
      <c r="R1140" s="77" t="s">
        <v>68</v>
      </c>
      <c r="S1140" s="78" t="s">
        <v>5325</v>
      </c>
      <c r="T1140" s="77" t="s">
        <v>134</v>
      </c>
      <c r="U1140" s="80"/>
      <c r="V1140" s="85" t="s">
        <v>134</v>
      </c>
      <c r="W1140" s="85" t="s">
        <v>134</v>
      </c>
    </row>
    <row r="1141" spans="1:23" s="48" customFormat="1" ht="60" x14ac:dyDescent="0.25">
      <c r="A1141" s="77">
        <v>13100700</v>
      </c>
      <c r="B1141" s="77" t="s">
        <v>14</v>
      </c>
      <c r="C1141" s="70">
        <v>6123</v>
      </c>
      <c r="D1141" s="77" t="s">
        <v>214</v>
      </c>
      <c r="E1141" s="77" t="s">
        <v>126</v>
      </c>
      <c r="F1141" s="77" t="s">
        <v>79</v>
      </c>
      <c r="G1141" s="77" t="s">
        <v>2554</v>
      </c>
      <c r="H1141" s="77" t="s">
        <v>56</v>
      </c>
      <c r="I1141" s="78" t="s">
        <v>2555</v>
      </c>
      <c r="J1141" s="77" t="s">
        <v>2556</v>
      </c>
      <c r="K1141" s="77" t="s">
        <v>377</v>
      </c>
      <c r="L1141" s="71" t="s">
        <v>67</v>
      </c>
      <c r="M1141" s="74">
        <v>296814</v>
      </c>
      <c r="N1141" s="74">
        <v>0</v>
      </c>
      <c r="O1141" s="74">
        <v>296814</v>
      </c>
      <c r="P1141" s="79">
        <v>1</v>
      </c>
      <c r="Q1141" s="74">
        <v>296814</v>
      </c>
      <c r="R1141" s="77" t="s">
        <v>134</v>
      </c>
      <c r="S1141" s="78" t="s">
        <v>5325</v>
      </c>
      <c r="T1141" s="77" t="s">
        <v>134</v>
      </c>
      <c r="U1141" s="80"/>
      <c r="V1141" s="85" t="s">
        <v>134</v>
      </c>
      <c r="W1141" s="85" t="s">
        <v>134</v>
      </c>
    </row>
    <row r="1142" spans="1:23" s="48" customFormat="1" ht="60" x14ac:dyDescent="0.25">
      <c r="A1142" s="77">
        <v>13100700</v>
      </c>
      <c r="B1142" s="77" t="s">
        <v>14</v>
      </c>
      <c r="C1142" s="70">
        <v>6124</v>
      </c>
      <c r="D1142" s="77" t="s">
        <v>214</v>
      </c>
      <c r="E1142" s="77" t="s">
        <v>126</v>
      </c>
      <c r="F1142" s="77" t="s">
        <v>79</v>
      </c>
      <c r="G1142" s="77" t="s">
        <v>2557</v>
      </c>
      <c r="H1142" s="77" t="s">
        <v>56</v>
      </c>
      <c r="I1142" s="78" t="s">
        <v>2558</v>
      </c>
      <c r="J1142" s="77" t="s">
        <v>2559</v>
      </c>
      <c r="K1142" s="77" t="s">
        <v>377</v>
      </c>
      <c r="L1142" s="71" t="s">
        <v>67</v>
      </c>
      <c r="M1142" s="74">
        <v>146203</v>
      </c>
      <c r="N1142" s="74">
        <v>0</v>
      </c>
      <c r="O1142" s="74">
        <v>146203</v>
      </c>
      <c r="P1142" s="79">
        <v>1</v>
      </c>
      <c r="Q1142" s="74">
        <v>146203</v>
      </c>
      <c r="R1142" s="77" t="s">
        <v>134</v>
      </c>
      <c r="S1142" s="78" t="s">
        <v>5325</v>
      </c>
      <c r="T1142" s="77" t="s">
        <v>134</v>
      </c>
      <c r="U1142" s="80"/>
      <c r="V1142" s="85" t="s">
        <v>134</v>
      </c>
      <c r="W1142" s="85" t="s">
        <v>134</v>
      </c>
    </row>
    <row r="1143" spans="1:23" s="48" customFormat="1" ht="60" x14ac:dyDescent="0.25">
      <c r="A1143" s="77">
        <v>13100700</v>
      </c>
      <c r="B1143" s="77" t="s">
        <v>14</v>
      </c>
      <c r="C1143" s="70">
        <v>6125</v>
      </c>
      <c r="D1143" s="77" t="s">
        <v>214</v>
      </c>
      <c r="E1143" s="77" t="s">
        <v>126</v>
      </c>
      <c r="F1143" s="77" t="s">
        <v>79</v>
      </c>
      <c r="G1143" s="77" t="s">
        <v>2560</v>
      </c>
      <c r="H1143" s="77" t="s">
        <v>56</v>
      </c>
      <c r="I1143" s="78" t="s">
        <v>2264</v>
      </c>
      <c r="J1143" s="77" t="s">
        <v>2561</v>
      </c>
      <c r="K1143" s="77" t="s">
        <v>377</v>
      </c>
      <c r="L1143" s="71" t="s">
        <v>73</v>
      </c>
      <c r="M1143" s="74">
        <v>1220811</v>
      </c>
      <c r="N1143" s="74">
        <v>0</v>
      </c>
      <c r="O1143" s="74">
        <v>1220811</v>
      </c>
      <c r="P1143" s="79">
        <v>1</v>
      </c>
      <c r="Q1143" s="74">
        <v>1220811</v>
      </c>
      <c r="R1143" s="77" t="s">
        <v>134</v>
      </c>
      <c r="S1143" s="78" t="s">
        <v>5325</v>
      </c>
      <c r="T1143" s="77" t="s">
        <v>134</v>
      </c>
      <c r="U1143" s="80"/>
      <c r="V1143" s="85" t="s">
        <v>134</v>
      </c>
      <c r="W1143" s="85" t="s">
        <v>134</v>
      </c>
    </row>
    <row r="1144" spans="1:23" s="48" customFormat="1" ht="60" x14ac:dyDescent="0.25">
      <c r="A1144" s="77">
        <v>13100700</v>
      </c>
      <c r="B1144" s="77" t="s">
        <v>14</v>
      </c>
      <c r="C1144" s="70">
        <v>6127</v>
      </c>
      <c r="D1144" s="77" t="s">
        <v>214</v>
      </c>
      <c r="E1144" s="77" t="s">
        <v>126</v>
      </c>
      <c r="F1144" s="77" t="s">
        <v>79</v>
      </c>
      <c r="G1144" s="77" t="s">
        <v>2562</v>
      </c>
      <c r="H1144" s="77" t="s">
        <v>56</v>
      </c>
      <c r="I1144" s="78" t="s">
        <v>2563</v>
      </c>
      <c r="J1144" s="77" t="s">
        <v>2564</v>
      </c>
      <c r="K1144" s="77" t="s">
        <v>377</v>
      </c>
      <c r="L1144" s="71" t="s">
        <v>73</v>
      </c>
      <c r="M1144" s="74">
        <v>81983</v>
      </c>
      <c r="N1144" s="74">
        <v>0</v>
      </c>
      <c r="O1144" s="74">
        <v>81983</v>
      </c>
      <c r="P1144" s="79">
        <v>1</v>
      </c>
      <c r="Q1144" s="74">
        <v>81983</v>
      </c>
      <c r="R1144" s="77" t="s">
        <v>134</v>
      </c>
      <c r="S1144" s="78" t="s">
        <v>5325</v>
      </c>
      <c r="T1144" s="77" t="s">
        <v>134</v>
      </c>
      <c r="U1144" s="80"/>
      <c r="V1144" s="85" t="s">
        <v>134</v>
      </c>
      <c r="W1144" s="85" t="s">
        <v>134</v>
      </c>
    </row>
    <row r="1145" spans="1:23" s="48" customFormat="1" ht="60" x14ac:dyDescent="0.25">
      <c r="A1145" s="77">
        <v>13100700</v>
      </c>
      <c r="B1145" s="77" t="s">
        <v>14</v>
      </c>
      <c r="C1145" s="70">
        <v>6128</v>
      </c>
      <c r="D1145" s="77" t="s">
        <v>214</v>
      </c>
      <c r="E1145" s="77" t="s">
        <v>126</v>
      </c>
      <c r="F1145" s="77" t="s">
        <v>79</v>
      </c>
      <c r="G1145" s="77" t="s">
        <v>2565</v>
      </c>
      <c r="H1145" s="77" t="s">
        <v>56</v>
      </c>
      <c r="I1145" s="78" t="s">
        <v>2566</v>
      </c>
      <c r="J1145" s="77" t="s">
        <v>2567</v>
      </c>
      <c r="K1145" s="77" t="s">
        <v>377</v>
      </c>
      <c r="L1145" s="71" t="s">
        <v>4380</v>
      </c>
      <c r="M1145" s="74"/>
      <c r="N1145" s="74"/>
      <c r="O1145" s="74"/>
      <c r="P1145" s="79"/>
      <c r="Q1145" s="74"/>
      <c r="R1145" s="77" t="s">
        <v>134</v>
      </c>
      <c r="S1145" s="78" t="s">
        <v>5325</v>
      </c>
      <c r="T1145" s="77" t="s">
        <v>68</v>
      </c>
      <c r="U1145" s="80" t="s">
        <v>5338</v>
      </c>
      <c r="V1145" s="85" t="s">
        <v>134</v>
      </c>
      <c r="W1145" s="85" t="s">
        <v>134</v>
      </c>
    </row>
    <row r="1146" spans="1:23" s="48" customFormat="1" ht="60" x14ac:dyDescent="0.25">
      <c r="A1146" s="77">
        <v>13100700</v>
      </c>
      <c r="B1146" s="77" t="s">
        <v>14</v>
      </c>
      <c r="C1146" s="70">
        <v>6130</v>
      </c>
      <c r="D1146" s="77" t="s">
        <v>214</v>
      </c>
      <c r="E1146" s="77" t="s">
        <v>126</v>
      </c>
      <c r="F1146" s="77" t="s">
        <v>79</v>
      </c>
      <c r="G1146" s="77" t="s">
        <v>2568</v>
      </c>
      <c r="H1146" s="77" t="s">
        <v>56</v>
      </c>
      <c r="I1146" s="78" t="s">
        <v>2569</v>
      </c>
      <c r="J1146" s="77" t="s">
        <v>2570</v>
      </c>
      <c r="K1146" s="77" t="s">
        <v>377</v>
      </c>
      <c r="L1146" s="71" t="s">
        <v>67</v>
      </c>
      <c r="M1146" s="74">
        <v>483014</v>
      </c>
      <c r="N1146" s="74">
        <v>0</v>
      </c>
      <c r="O1146" s="74">
        <v>483014</v>
      </c>
      <c r="P1146" s="79">
        <v>1</v>
      </c>
      <c r="Q1146" s="74">
        <v>483014</v>
      </c>
      <c r="R1146" s="77" t="s">
        <v>134</v>
      </c>
      <c r="S1146" s="78" t="s">
        <v>5325</v>
      </c>
      <c r="T1146" s="77" t="s">
        <v>134</v>
      </c>
      <c r="U1146" s="80"/>
      <c r="V1146" s="85" t="s">
        <v>134</v>
      </c>
      <c r="W1146" s="85" t="s">
        <v>134</v>
      </c>
    </row>
    <row r="1147" spans="1:23" s="48" customFormat="1" ht="60" x14ac:dyDescent="0.25">
      <c r="A1147" s="77">
        <v>13100700</v>
      </c>
      <c r="B1147" s="77" t="s">
        <v>14</v>
      </c>
      <c r="C1147" s="70">
        <v>6132</v>
      </c>
      <c r="D1147" s="77" t="s">
        <v>214</v>
      </c>
      <c r="E1147" s="77" t="s">
        <v>126</v>
      </c>
      <c r="F1147" s="77" t="s">
        <v>79</v>
      </c>
      <c r="G1147" s="77" t="s">
        <v>2571</v>
      </c>
      <c r="H1147" s="77" t="s">
        <v>56</v>
      </c>
      <c r="I1147" s="78" t="s">
        <v>2572</v>
      </c>
      <c r="J1147" s="77" t="s">
        <v>244</v>
      </c>
      <c r="K1147" s="77" t="s">
        <v>377</v>
      </c>
      <c r="L1147" s="71" t="s">
        <v>67</v>
      </c>
      <c r="M1147" s="74">
        <v>74444</v>
      </c>
      <c r="N1147" s="74">
        <v>0</v>
      </c>
      <c r="O1147" s="74">
        <v>74444</v>
      </c>
      <c r="P1147" s="79">
        <v>1</v>
      </c>
      <c r="Q1147" s="74">
        <v>74444</v>
      </c>
      <c r="R1147" s="77" t="s">
        <v>134</v>
      </c>
      <c r="S1147" s="78" t="s">
        <v>5325</v>
      </c>
      <c r="T1147" s="77" t="s">
        <v>134</v>
      </c>
      <c r="U1147" s="80"/>
      <c r="V1147" s="85" t="s">
        <v>134</v>
      </c>
      <c r="W1147" s="85" t="s">
        <v>134</v>
      </c>
    </row>
    <row r="1148" spans="1:23" s="48" customFormat="1" ht="60" x14ac:dyDescent="0.25">
      <c r="A1148" s="77">
        <v>13100700</v>
      </c>
      <c r="B1148" s="77" t="s">
        <v>14</v>
      </c>
      <c r="C1148" s="70">
        <v>6134</v>
      </c>
      <c r="D1148" s="77" t="s">
        <v>214</v>
      </c>
      <c r="E1148" s="77" t="s">
        <v>126</v>
      </c>
      <c r="F1148" s="77" t="s">
        <v>79</v>
      </c>
      <c r="G1148" s="77" t="s">
        <v>2573</v>
      </c>
      <c r="H1148" s="77" t="s">
        <v>56</v>
      </c>
      <c r="I1148" s="78" t="s">
        <v>2572</v>
      </c>
      <c r="J1148" s="77" t="s">
        <v>244</v>
      </c>
      <c r="K1148" s="77" t="s">
        <v>377</v>
      </c>
      <c r="L1148" s="71" t="s">
        <v>67</v>
      </c>
      <c r="M1148" s="74">
        <v>112454</v>
      </c>
      <c r="N1148" s="74">
        <v>0</v>
      </c>
      <c r="O1148" s="74">
        <v>112454</v>
      </c>
      <c r="P1148" s="79">
        <v>1</v>
      </c>
      <c r="Q1148" s="74">
        <v>112454</v>
      </c>
      <c r="R1148" s="77" t="s">
        <v>134</v>
      </c>
      <c r="S1148" s="78" t="s">
        <v>5325</v>
      </c>
      <c r="T1148" s="77" t="s">
        <v>134</v>
      </c>
      <c r="U1148" s="80"/>
      <c r="V1148" s="85" t="s">
        <v>134</v>
      </c>
      <c r="W1148" s="85" t="s">
        <v>134</v>
      </c>
    </row>
    <row r="1149" spans="1:23" s="48" customFormat="1" ht="60" x14ac:dyDescent="0.25">
      <c r="A1149" s="77">
        <v>13100700</v>
      </c>
      <c r="B1149" s="77" t="s">
        <v>14</v>
      </c>
      <c r="C1149" s="70">
        <v>6136</v>
      </c>
      <c r="D1149" s="77" t="s">
        <v>214</v>
      </c>
      <c r="E1149" s="77" t="s">
        <v>126</v>
      </c>
      <c r="F1149" s="77" t="s">
        <v>79</v>
      </c>
      <c r="G1149" s="77" t="s">
        <v>2574</v>
      </c>
      <c r="H1149" s="77" t="s">
        <v>56</v>
      </c>
      <c r="I1149" s="78" t="s">
        <v>2575</v>
      </c>
      <c r="J1149" s="77" t="s">
        <v>2576</v>
      </c>
      <c r="K1149" s="77" t="s">
        <v>377</v>
      </c>
      <c r="L1149" s="71" t="s">
        <v>73</v>
      </c>
      <c r="M1149" s="74">
        <v>194687</v>
      </c>
      <c r="N1149" s="74">
        <v>0</v>
      </c>
      <c r="O1149" s="74">
        <v>194687</v>
      </c>
      <c r="P1149" s="79">
        <v>1</v>
      </c>
      <c r="Q1149" s="74">
        <v>194687</v>
      </c>
      <c r="R1149" s="77" t="s">
        <v>134</v>
      </c>
      <c r="S1149" s="78" t="s">
        <v>5325</v>
      </c>
      <c r="T1149" s="77" t="s">
        <v>134</v>
      </c>
      <c r="U1149" s="80"/>
      <c r="V1149" s="85" t="s">
        <v>134</v>
      </c>
      <c r="W1149" s="85" t="s">
        <v>134</v>
      </c>
    </row>
    <row r="1150" spans="1:23" s="48" customFormat="1" ht="60" x14ac:dyDescent="0.25">
      <c r="A1150" s="77">
        <v>13100700</v>
      </c>
      <c r="B1150" s="77" t="s">
        <v>14</v>
      </c>
      <c r="C1150" s="70">
        <v>6137</v>
      </c>
      <c r="D1150" s="77" t="s">
        <v>214</v>
      </c>
      <c r="E1150" s="77" t="s">
        <v>126</v>
      </c>
      <c r="F1150" s="77" t="s">
        <v>79</v>
      </c>
      <c r="G1150" s="77" t="s">
        <v>2577</v>
      </c>
      <c r="H1150" s="77" t="s">
        <v>56</v>
      </c>
      <c r="I1150" s="78" t="s">
        <v>2578</v>
      </c>
      <c r="J1150" s="77" t="s">
        <v>2576</v>
      </c>
      <c r="K1150" s="77" t="s">
        <v>377</v>
      </c>
      <c r="L1150" s="71" t="s">
        <v>4380</v>
      </c>
      <c r="M1150" s="74"/>
      <c r="N1150" s="74"/>
      <c r="O1150" s="74"/>
      <c r="P1150" s="79"/>
      <c r="Q1150" s="74"/>
      <c r="R1150" s="77" t="s">
        <v>134</v>
      </c>
      <c r="S1150" s="78" t="s">
        <v>5325</v>
      </c>
      <c r="T1150" s="77" t="s">
        <v>68</v>
      </c>
      <c r="U1150" s="80" t="s">
        <v>5339</v>
      </c>
      <c r="V1150" s="85" t="s">
        <v>134</v>
      </c>
      <c r="W1150" s="85" t="s">
        <v>134</v>
      </c>
    </row>
    <row r="1151" spans="1:23" s="48" customFormat="1" ht="60" x14ac:dyDescent="0.25">
      <c r="A1151" s="77">
        <v>13100700</v>
      </c>
      <c r="B1151" s="77" t="s">
        <v>14</v>
      </c>
      <c r="C1151" s="70">
        <v>6139</v>
      </c>
      <c r="D1151" s="77" t="s">
        <v>214</v>
      </c>
      <c r="E1151" s="77" t="s">
        <v>126</v>
      </c>
      <c r="F1151" s="77" t="s">
        <v>79</v>
      </c>
      <c r="G1151" s="77" t="s">
        <v>2579</v>
      </c>
      <c r="H1151" s="77" t="s">
        <v>56</v>
      </c>
      <c r="I1151" s="78" t="s">
        <v>2575</v>
      </c>
      <c r="J1151" s="77" t="s">
        <v>2576</v>
      </c>
      <c r="K1151" s="77" t="s">
        <v>377</v>
      </c>
      <c r="L1151" s="71" t="s">
        <v>73</v>
      </c>
      <c r="M1151" s="74">
        <v>489944</v>
      </c>
      <c r="N1151" s="74">
        <v>0</v>
      </c>
      <c r="O1151" s="74">
        <v>489944</v>
      </c>
      <c r="P1151" s="79">
        <v>1</v>
      </c>
      <c r="Q1151" s="74">
        <v>489944</v>
      </c>
      <c r="R1151" s="77" t="s">
        <v>134</v>
      </c>
      <c r="S1151" s="78" t="s">
        <v>5325</v>
      </c>
      <c r="T1151" s="77" t="s">
        <v>134</v>
      </c>
      <c r="U1151" s="80"/>
      <c r="V1151" s="85" t="s">
        <v>134</v>
      </c>
      <c r="W1151" s="85" t="s">
        <v>134</v>
      </c>
    </row>
    <row r="1152" spans="1:23" s="48" customFormat="1" ht="60" x14ac:dyDescent="0.25">
      <c r="A1152" s="77">
        <v>13100700</v>
      </c>
      <c r="B1152" s="77" t="s">
        <v>14</v>
      </c>
      <c r="C1152" s="70">
        <v>6140</v>
      </c>
      <c r="D1152" s="77" t="s">
        <v>214</v>
      </c>
      <c r="E1152" s="77" t="s">
        <v>126</v>
      </c>
      <c r="F1152" s="77" t="s">
        <v>79</v>
      </c>
      <c r="G1152" s="77" t="s">
        <v>2580</v>
      </c>
      <c r="H1152" s="77" t="s">
        <v>56</v>
      </c>
      <c r="I1152" s="78" t="s">
        <v>2578</v>
      </c>
      <c r="J1152" s="77" t="s">
        <v>244</v>
      </c>
      <c r="K1152" s="77" t="s">
        <v>377</v>
      </c>
      <c r="L1152" s="71" t="s">
        <v>4380</v>
      </c>
      <c r="M1152" s="74"/>
      <c r="N1152" s="74"/>
      <c r="O1152" s="74"/>
      <c r="P1152" s="79"/>
      <c r="Q1152" s="74"/>
      <c r="R1152" s="77" t="s">
        <v>134</v>
      </c>
      <c r="S1152" s="78" t="s">
        <v>5325</v>
      </c>
      <c r="T1152" s="77" t="s">
        <v>68</v>
      </c>
      <c r="U1152" s="80" t="s">
        <v>5339</v>
      </c>
      <c r="V1152" s="85" t="s">
        <v>134</v>
      </c>
      <c r="W1152" s="85" t="s">
        <v>134</v>
      </c>
    </row>
    <row r="1153" spans="1:23" s="48" customFormat="1" ht="60" x14ac:dyDescent="0.25">
      <c r="A1153" s="77">
        <v>13100700</v>
      </c>
      <c r="B1153" s="77" t="s">
        <v>14</v>
      </c>
      <c r="C1153" s="70">
        <v>6142</v>
      </c>
      <c r="D1153" s="77" t="s">
        <v>214</v>
      </c>
      <c r="E1153" s="77" t="s">
        <v>126</v>
      </c>
      <c r="F1153" s="77" t="s">
        <v>79</v>
      </c>
      <c r="G1153" s="77" t="s">
        <v>2581</v>
      </c>
      <c r="H1153" s="77" t="s">
        <v>56</v>
      </c>
      <c r="I1153" s="78" t="s">
        <v>2582</v>
      </c>
      <c r="J1153" s="77" t="s">
        <v>2583</v>
      </c>
      <c r="K1153" s="77" t="s">
        <v>377</v>
      </c>
      <c r="L1153" s="71" t="s">
        <v>67</v>
      </c>
      <c r="M1153" s="74">
        <v>1550098</v>
      </c>
      <c r="N1153" s="74">
        <v>0</v>
      </c>
      <c r="O1153" s="74">
        <v>1550098</v>
      </c>
      <c r="P1153" s="79">
        <v>1</v>
      </c>
      <c r="Q1153" s="74">
        <v>1550098</v>
      </c>
      <c r="R1153" s="77" t="s">
        <v>134</v>
      </c>
      <c r="S1153" s="78" t="s">
        <v>5325</v>
      </c>
      <c r="T1153" s="77" t="s">
        <v>134</v>
      </c>
      <c r="U1153" s="80"/>
      <c r="V1153" s="85" t="s">
        <v>134</v>
      </c>
      <c r="W1153" s="85" t="s">
        <v>134</v>
      </c>
    </row>
    <row r="1154" spans="1:23" s="48" customFormat="1" ht="60" x14ac:dyDescent="0.25">
      <c r="A1154" s="77">
        <v>13100700</v>
      </c>
      <c r="B1154" s="77" t="s">
        <v>14</v>
      </c>
      <c r="C1154" s="70">
        <v>6143</v>
      </c>
      <c r="D1154" s="77" t="s">
        <v>214</v>
      </c>
      <c r="E1154" s="77" t="s">
        <v>126</v>
      </c>
      <c r="F1154" s="77" t="s">
        <v>79</v>
      </c>
      <c r="G1154" s="77" t="s">
        <v>2584</v>
      </c>
      <c r="H1154" s="77" t="s">
        <v>56</v>
      </c>
      <c r="I1154" s="78" t="s">
        <v>2585</v>
      </c>
      <c r="J1154" s="77" t="s">
        <v>2586</v>
      </c>
      <c r="K1154" s="77" t="s">
        <v>377</v>
      </c>
      <c r="L1154" s="71" t="s">
        <v>73</v>
      </c>
      <c r="M1154" s="74">
        <v>149494</v>
      </c>
      <c r="N1154" s="74">
        <v>0</v>
      </c>
      <c r="O1154" s="74">
        <v>149494</v>
      </c>
      <c r="P1154" s="79">
        <v>1</v>
      </c>
      <c r="Q1154" s="74">
        <v>149494</v>
      </c>
      <c r="R1154" s="77" t="s">
        <v>134</v>
      </c>
      <c r="S1154" s="78" t="s">
        <v>5325</v>
      </c>
      <c r="T1154" s="77" t="s">
        <v>134</v>
      </c>
      <c r="U1154" s="80"/>
      <c r="V1154" s="85" t="s">
        <v>134</v>
      </c>
      <c r="W1154" s="85" t="s">
        <v>134</v>
      </c>
    </row>
    <row r="1155" spans="1:23" s="48" customFormat="1" ht="60" x14ac:dyDescent="0.25">
      <c r="A1155" s="77">
        <v>13100700</v>
      </c>
      <c r="B1155" s="77" t="s">
        <v>14</v>
      </c>
      <c r="C1155" s="70">
        <v>6144</v>
      </c>
      <c r="D1155" s="77" t="s">
        <v>214</v>
      </c>
      <c r="E1155" s="77" t="s">
        <v>126</v>
      </c>
      <c r="F1155" s="77" t="s">
        <v>79</v>
      </c>
      <c r="G1155" s="77" t="s">
        <v>2587</v>
      </c>
      <c r="H1155" s="77" t="s">
        <v>56</v>
      </c>
      <c r="I1155" s="78" t="s">
        <v>2588</v>
      </c>
      <c r="J1155" s="77" t="s">
        <v>2583</v>
      </c>
      <c r="K1155" s="77" t="s">
        <v>377</v>
      </c>
      <c r="L1155" s="71" t="s">
        <v>73</v>
      </c>
      <c r="M1155" s="74">
        <v>50697</v>
      </c>
      <c r="N1155" s="74">
        <v>0</v>
      </c>
      <c r="O1155" s="74">
        <v>50697</v>
      </c>
      <c r="P1155" s="79">
        <v>1</v>
      </c>
      <c r="Q1155" s="74">
        <v>50697</v>
      </c>
      <c r="R1155" s="77" t="s">
        <v>134</v>
      </c>
      <c r="S1155" s="78" t="s">
        <v>5325</v>
      </c>
      <c r="T1155" s="77" t="s">
        <v>134</v>
      </c>
      <c r="U1155" s="80"/>
      <c r="V1155" s="85" t="s">
        <v>134</v>
      </c>
      <c r="W1155" s="85" t="s">
        <v>134</v>
      </c>
    </row>
    <row r="1156" spans="1:23" s="48" customFormat="1" ht="60" x14ac:dyDescent="0.25">
      <c r="A1156" s="77">
        <v>13100700</v>
      </c>
      <c r="B1156" s="77" t="s">
        <v>14</v>
      </c>
      <c r="C1156" s="70">
        <v>6145</v>
      </c>
      <c r="D1156" s="77" t="s">
        <v>214</v>
      </c>
      <c r="E1156" s="77" t="s">
        <v>126</v>
      </c>
      <c r="F1156" s="77" t="s">
        <v>79</v>
      </c>
      <c r="G1156" s="77" t="s">
        <v>2589</v>
      </c>
      <c r="H1156" s="77" t="s">
        <v>56</v>
      </c>
      <c r="I1156" s="78" t="s">
        <v>2264</v>
      </c>
      <c r="J1156" s="77" t="s">
        <v>2590</v>
      </c>
      <c r="K1156" s="77" t="s">
        <v>377</v>
      </c>
      <c r="L1156" s="71" t="s">
        <v>67</v>
      </c>
      <c r="M1156" s="74">
        <v>115275</v>
      </c>
      <c r="N1156" s="74">
        <v>0</v>
      </c>
      <c r="O1156" s="74">
        <v>115275</v>
      </c>
      <c r="P1156" s="79">
        <v>1</v>
      </c>
      <c r="Q1156" s="74">
        <v>115275</v>
      </c>
      <c r="R1156" s="77" t="s">
        <v>134</v>
      </c>
      <c r="S1156" s="78" t="s">
        <v>5325</v>
      </c>
      <c r="T1156" s="77" t="s">
        <v>134</v>
      </c>
      <c r="U1156" s="80"/>
      <c r="V1156" s="85" t="s">
        <v>134</v>
      </c>
      <c r="W1156" s="85" t="s">
        <v>134</v>
      </c>
    </row>
    <row r="1157" spans="1:23" s="48" customFormat="1" ht="60" x14ac:dyDescent="0.25">
      <c r="A1157" s="77">
        <v>13100700</v>
      </c>
      <c r="B1157" s="77" t="s">
        <v>14</v>
      </c>
      <c r="C1157" s="70">
        <v>6147</v>
      </c>
      <c r="D1157" s="77" t="s">
        <v>214</v>
      </c>
      <c r="E1157" s="77" t="s">
        <v>126</v>
      </c>
      <c r="F1157" s="77" t="s">
        <v>79</v>
      </c>
      <c r="G1157" s="77" t="s">
        <v>1178</v>
      </c>
      <c r="H1157" s="77" t="s">
        <v>56</v>
      </c>
      <c r="I1157" s="78" t="s">
        <v>2264</v>
      </c>
      <c r="J1157" s="77" t="s">
        <v>2591</v>
      </c>
      <c r="K1157" s="77" t="s">
        <v>377</v>
      </c>
      <c r="L1157" s="71" t="s">
        <v>67</v>
      </c>
      <c r="M1157" s="74">
        <v>1981808</v>
      </c>
      <c r="N1157" s="74">
        <v>0</v>
      </c>
      <c r="O1157" s="74">
        <v>1981808</v>
      </c>
      <c r="P1157" s="79">
        <v>1</v>
      </c>
      <c r="Q1157" s="74">
        <v>1981808</v>
      </c>
      <c r="R1157" s="77" t="s">
        <v>134</v>
      </c>
      <c r="S1157" s="78" t="s">
        <v>5325</v>
      </c>
      <c r="T1157" s="77" t="s">
        <v>134</v>
      </c>
      <c r="U1157" s="80"/>
      <c r="V1157" s="85" t="s">
        <v>134</v>
      </c>
      <c r="W1157" s="85" t="s">
        <v>134</v>
      </c>
    </row>
    <row r="1158" spans="1:23" s="48" customFormat="1" ht="60" x14ac:dyDescent="0.25">
      <c r="A1158" s="77">
        <v>13100700</v>
      </c>
      <c r="B1158" s="77" t="s">
        <v>14</v>
      </c>
      <c r="C1158" s="70">
        <v>6148</v>
      </c>
      <c r="D1158" s="77" t="s">
        <v>214</v>
      </c>
      <c r="E1158" s="77" t="s">
        <v>126</v>
      </c>
      <c r="F1158" s="77" t="s">
        <v>79</v>
      </c>
      <c r="G1158" s="77" t="s">
        <v>2592</v>
      </c>
      <c r="H1158" s="77" t="s">
        <v>56</v>
      </c>
      <c r="I1158" s="78" t="s">
        <v>2593</v>
      </c>
      <c r="J1158" s="77" t="s">
        <v>244</v>
      </c>
      <c r="K1158" s="77" t="s">
        <v>377</v>
      </c>
      <c r="L1158" s="71" t="s">
        <v>73</v>
      </c>
      <c r="M1158" s="74">
        <v>39466</v>
      </c>
      <c r="N1158" s="74">
        <v>0</v>
      </c>
      <c r="O1158" s="74">
        <v>39466</v>
      </c>
      <c r="P1158" s="79">
        <v>1</v>
      </c>
      <c r="Q1158" s="74">
        <v>39466</v>
      </c>
      <c r="R1158" s="77" t="s">
        <v>134</v>
      </c>
      <c r="S1158" s="78" t="s">
        <v>5325</v>
      </c>
      <c r="T1158" s="77" t="s">
        <v>134</v>
      </c>
      <c r="U1158" s="80"/>
      <c r="V1158" s="85" t="s">
        <v>134</v>
      </c>
      <c r="W1158" s="85" t="s">
        <v>134</v>
      </c>
    </row>
    <row r="1159" spans="1:23" s="48" customFormat="1" ht="60" x14ac:dyDescent="0.25">
      <c r="A1159" s="77">
        <v>13100700</v>
      </c>
      <c r="B1159" s="77" t="s">
        <v>14</v>
      </c>
      <c r="C1159" s="70">
        <v>6150</v>
      </c>
      <c r="D1159" s="77" t="s">
        <v>214</v>
      </c>
      <c r="E1159" s="77" t="s">
        <v>126</v>
      </c>
      <c r="F1159" s="77" t="s">
        <v>79</v>
      </c>
      <c r="G1159" s="77" t="s">
        <v>2594</v>
      </c>
      <c r="H1159" s="77" t="s">
        <v>56</v>
      </c>
      <c r="I1159" s="78" t="s">
        <v>2264</v>
      </c>
      <c r="J1159" s="77" t="s">
        <v>272</v>
      </c>
      <c r="K1159" s="77" t="s">
        <v>377</v>
      </c>
      <c r="L1159" s="71" t="s">
        <v>67</v>
      </c>
      <c r="M1159" s="74">
        <v>14141774</v>
      </c>
      <c r="N1159" s="74">
        <v>0</v>
      </c>
      <c r="O1159" s="74">
        <v>14141774</v>
      </c>
      <c r="P1159" s="79">
        <v>1</v>
      </c>
      <c r="Q1159" s="74">
        <v>14141774</v>
      </c>
      <c r="R1159" s="77" t="s">
        <v>134</v>
      </c>
      <c r="S1159" s="78" t="s">
        <v>5325</v>
      </c>
      <c r="T1159" s="77" t="s">
        <v>134</v>
      </c>
      <c r="U1159" s="80"/>
      <c r="V1159" s="85" t="s">
        <v>134</v>
      </c>
      <c r="W1159" s="85" t="s">
        <v>134</v>
      </c>
    </row>
    <row r="1160" spans="1:23" s="48" customFormat="1" ht="60" x14ac:dyDescent="0.25">
      <c r="A1160" s="77">
        <v>13100700</v>
      </c>
      <c r="B1160" s="77" t="s">
        <v>14</v>
      </c>
      <c r="C1160" s="70">
        <v>6151</v>
      </c>
      <c r="D1160" s="77" t="s">
        <v>214</v>
      </c>
      <c r="E1160" s="77" t="s">
        <v>126</v>
      </c>
      <c r="F1160" s="77" t="s">
        <v>79</v>
      </c>
      <c r="G1160" s="77" t="s">
        <v>2595</v>
      </c>
      <c r="H1160" s="77" t="s">
        <v>56</v>
      </c>
      <c r="I1160" s="78" t="s">
        <v>2596</v>
      </c>
      <c r="J1160" s="77" t="s">
        <v>244</v>
      </c>
      <c r="K1160" s="77" t="s">
        <v>377</v>
      </c>
      <c r="L1160" s="71" t="s">
        <v>73</v>
      </c>
      <c r="M1160" s="74">
        <v>33205</v>
      </c>
      <c r="N1160" s="74">
        <v>0</v>
      </c>
      <c r="O1160" s="74">
        <v>33205</v>
      </c>
      <c r="P1160" s="79">
        <v>1</v>
      </c>
      <c r="Q1160" s="74">
        <v>33205</v>
      </c>
      <c r="R1160" s="77" t="s">
        <v>134</v>
      </c>
      <c r="S1160" s="78" t="s">
        <v>5325</v>
      </c>
      <c r="T1160" s="77" t="s">
        <v>134</v>
      </c>
      <c r="U1160" s="80"/>
      <c r="V1160" s="85" t="s">
        <v>134</v>
      </c>
      <c r="W1160" s="85" t="s">
        <v>134</v>
      </c>
    </row>
    <row r="1161" spans="1:23" s="48" customFormat="1" ht="60" x14ac:dyDescent="0.25">
      <c r="A1161" s="77">
        <v>13100700</v>
      </c>
      <c r="B1161" s="77" t="s">
        <v>14</v>
      </c>
      <c r="C1161" s="70">
        <v>6153</v>
      </c>
      <c r="D1161" s="77" t="s">
        <v>214</v>
      </c>
      <c r="E1161" s="77" t="s">
        <v>126</v>
      </c>
      <c r="F1161" s="77" t="s">
        <v>79</v>
      </c>
      <c r="G1161" s="77" t="s">
        <v>2597</v>
      </c>
      <c r="H1161" s="77" t="s">
        <v>56</v>
      </c>
      <c r="I1161" s="78" t="s">
        <v>2264</v>
      </c>
      <c r="J1161" s="77" t="s">
        <v>2598</v>
      </c>
      <c r="K1161" s="77" t="s">
        <v>377</v>
      </c>
      <c r="L1161" s="71" t="s">
        <v>73</v>
      </c>
      <c r="M1161" s="74">
        <v>353877</v>
      </c>
      <c r="N1161" s="74">
        <v>0</v>
      </c>
      <c r="O1161" s="74">
        <v>353877</v>
      </c>
      <c r="P1161" s="79">
        <v>1</v>
      </c>
      <c r="Q1161" s="74">
        <v>353877</v>
      </c>
      <c r="R1161" s="77" t="s">
        <v>134</v>
      </c>
      <c r="S1161" s="78" t="s">
        <v>5325</v>
      </c>
      <c r="T1161" s="77" t="s">
        <v>134</v>
      </c>
      <c r="U1161" s="80"/>
      <c r="V1161" s="85" t="s">
        <v>134</v>
      </c>
      <c r="W1161" s="85" t="s">
        <v>134</v>
      </c>
    </row>
    <row r="1162" spans="1:23" s="48" customFormat="1" ht="60" x14ac:dyDescent="0.25">
      <c r="A1162" s="77">
        <v>13100700</v>
      </c>
      <c r="B1162" s="77" t="s">
        <v>14</v>
      </c>
      <c r="C1162" s="70">
        <v>6154</v>
      </c>
      <c r="D1162" s="77" t="s">
        <v>214</v>
      </c>
      <c r="E1162" s="77" t="s">
        <v>126</v>
      </c>
      <c r="F1162" s="77" t="s">
        <v>79</v>
      </c>
      <c r="G1162" s="77" t="s">
        <v>2599</v>
      </c>
      <c r="H1162" s="77" t="s">
        <v>56</v>
      </c>
      <c r="I1162" s="78" t="s">
        <v>2578</v>
      </c>
      <c r="J1162" s="77" t="s">
        <v>244</v>
      </c>
      <c r="K1162" s="77" t="s">
        <v>377</v>
      </c>
      <c r="L1162" s="71" t="s">
        <v>73</v>
      </c>
      <c r="M1162" s="74">
        <v>1277656</v>
      </c>
      <c r="N1162" s="74">
        <v>0</v>
      </c>
      <c r="O1162" s="74">
        <v>1277656</v>
      </c>
      <c r="P1162" s="79">
        <v>1</v>
      </c>
      <c r="Q1162" s="74">
        <v>1277656</v>
      </c>
      <c r="R1162" s="77" t="s">
        <v>134</v>
      </c>
      <c r="S1162" s="78" t="s">
        <v>5325</v>
      </c>
      <c r="T1162" s="77" t="s">
        <v>134</v>
      </c>
      <c r="U1162" s="80"/>
      <c r="V1162" s="85" t="s">
        <v>134</v>
      </c>
      <c r="W1162" s="85" t="s">
        <v>134</v>
      </c>
    </row>
    <row r="1163" spans="1:23" s="48" customFormat="1" ht="60" x14ac:dyDescent="0.25">
      <c r="A1163" s="77">
        <v>13100700</v>
      </c>
      <c r="B1163" s="77" t="s">
        <v>14</v>
      </c>
      <c r="C1163" s="70">
        <v>6155</v>
      </c>
      <c r="D1163" s="77" t="s">
        <v>214</v>
      </c>
      <c r="E1163" s="77" t="s">
        <v>126</v>
      </c>
      <c r="F1163" s="77" t="s">
        <v>79</v>
      </c>
      <c r="G1163" s="77" t="s">
        <v>2600</v>
      </c>
      <c r="H1163" s="77" t="s">
        <v>56</v>
      </c>
      <c r="I1163" s="78" t="s">
        <v>2585</v>
      </c>
      <c r="J1163" s="77" t="s">
        <v>244</v>
      </c>
      <c r="K1163" s="77" t="s">
        <v>377</v>
      </c>
      <c r="L1163" s="71" t="s">
        <v>73</v>
      </c>
      <c r="M1163" s="74">
        <v>38068</v>
      </c>
      <c r="N1163" s="74">
        <v>0</v>
      </c>
      <c r="O1163" s="74">
        <v>38068</v>
      </c>
      <c r="P1163" s="79">
        <v>1</v>
      </c>
      <c r="Q1163" s="74">
        <v>38068</v>
      </c>
      <c r="R1163" s="77" t="s">
        <v>134</v>
      </c>
      <c r="S1163" s="78" t="s">
        <v>5325</v>
      </c>
      <c r="T1163" s="77" t="s">
        <v>134</v>
      </c>
      <c r="U1163" s="80"/>
      <c r="V1163" s="85" t="s">
        <v>134</v>
      </c>
      <c r="W1163" s="85" t="s">
        <v>134</v>
      </c>
    </row>
    <row r="1164" spans="1:23" s="48" customFormat="1" ht="60" x14ac:dyDescent="0.25">
      <c r="A1164" s="77">
        <v>13100700</v>
      </c>
      <c r="B1164" s="77" t="s">
        <v>14</v>
      </c>
      <c r="C1164" s="70">
        <v>6156</v>
      </c>
      <c r="D1164" s="77" t="s">
        <v>214</v>
      </c>
      <c r="E1164" s="77" t="s">
        <v>126</v>
      </c>
      <c r="F1164" s="77" t="s">
        <v>79</v>
      </c>
      <c r="G1164" s="77" t="s">
        <v>2601</v>
      </c>
      <c r="H1164" s="77" t="s">
        <v>56</v>
      </c>
      <c r="I1164" s="78" t="s">
        <v>2602</v>
      </c>
      <c r="J1164" s="77" t="s">
        <v>2603</v>
      </c>
      <c r="K1164" s="77" t="s">
        <v>377</v>
      </c>
      <c r="L1164" s="71" t="s">
        <v>73</v>
      </c>
      <c r="M1164" s="74">
        <v>294725</v>
      </c>
      <c r="N1164" s="74">
        <v>0</v>
      </c>
      <c r="O1164" s="74">
        <v>294725</v>
      </c>
      <c r="P1164" s="79">
        <v>1</v>
      </c>
      <c r="Q1164" s="74">
        <v>294725</v>
      </c>
      <c r="R1164" s="77" t="s">
        <v>134</v>
      </c>
      <c r="S1164" s="78" t="s">
        <v>5325</v>
      </c>
      <c r="T1164" s="77" t="s">
        <v>134</v>
      </c>
      <c r="U1164" s="80"/>
      <c r="V1164" s="85" t="s">
        <v>134</v>
      </c>
      <c r="W1164" s="85" t="s">
        <v>134</v>
      </c>
    </row>
    <row r="1165" spans="1:23" s="48" customFormat="1" ht="60" x14ac:dyDescent="0.25">
      <c r="A1165" s="77">
        <v>13100700</v>
      </c>
      <c r="B1165" s="77" t="s">
        <v>14</v>
      </c>
      <c r="C1165" s="70">
        <v>6157</v>
      </c>
      <c r="D1165" s="77" t="s">
        <v>214</v>
      </c>
      <c r="E1165" s="77" t="s">
        <v>126</v>
      </c>
      <c r="F1165" s="77" t="s">
        <v>79</v>
      </c>
      <c r="G1165" s="77" t="s">
        <v>2604</v>
      </c>
      <c r="H1165" s="77" t="s">
        <v>56</v>
      </c>
      <c r="I1165" s="78" t="s">
        <v>2264</v>
      </c>
      <c r="J1165" s="77" t="s">
        <v>244</v>
      </c>
      <c r="K1165" s="77" t="s">
        <v>377</v>
      </c>
      <c r="L1165" s="71" t="s">
        <v>67</v>
      </c>
      <c r="M1165" s="74">
        <v>60067</v>
      </c>
      <c r="N1165" s="74">
        <v>0</v>
      </c>
      <c r="O1165" s="74">
        <v>60067</v>
      </c>
      <c r="P1165" s="79">
        <v>1</v>
      </c>
      <c r="Q1165" s="74">
        <v>60067</v>
      </c>
      <c r="R1165" s="77" t="s">
        <v>134</v>
      </c>
      <c r="S1165" s="78" t="s">
        <v>5325</v>
      </c>
      <c r="T1165" s="77" t="s">
        <v>134</v>
      </c>
      <c r="U1165" s="80"/>
      <c r="V1165" s="85" t="s">
        <v>134</v>
      </c>
      <c r="W1165" s="85" t="s">
        <v>134</v>
      </c>
    </row>
    <row r="1166" spans="1:23" s="48" customFormat="1" ht="60" x14ac:dyDescent="0.25">
      <c r="A1166" s="77">
        <v>13100700</v>
      </c>
      <c r="B1166" s="77" t="s">
        <v>14</v>
      </c>
      <c r="C1166" s="70">
        <v>6159</v>
      </c>
      <c r="D1166" s="77" t="s">
        <v>214</v>
      </c>
      <c r="E1166" s="77" t="s">
        <v>126</v>
      </c>
      <c r="F1166" s="77" t="s">
        <v>79</v>
      </c>
      <c r="G1166" s="77" t="s">
        <v>2605</v>
      </c>
      <c r="H1166" s="77" t="s">
        <v>56</v>
      </c>
      <c r="I1166" s="78" t="s">
        <v>2606</v>
      </c>
      <c r="J1166" s="77" t="s">
        <v>2607</v>
      </c>
      <c r="K1166" s="77" t="s">
        <v>377</v>
      </c>
      <c r="L1166" s="71" t="s">
        <v>67</v>
      </c>
      <c r="M1166" s="74">
        <v>304597</v>
      </c>
      <c r="N1166" s="74">
        <v>0</v>
      </c>
      <c r="O1166" s="74">
        <v>304597</v>
      </c>
      <c r="P1166" s="79">
        <v>1</v>
      </c>
      <c r="Q1166" s="74">
        <v>304597</v>
      </c>
      <c r="R1166" s="77" t="s">
        <v>134</v>
      </c>
      <c r="S1166" s="78" t="s">
        <v>5325</v>
      </c>
      <c r="T1166" s="77" t="s">
        <v>134</v>
      </c>
      <c r="U1166" s="80"/>
      <c r="V1166" s="85" t="s">
        <v>134</v>
      </c>
      <c r="W1166" s="85" t="s">
        <v>134</v>
      </c>
    </row>
    <row r="1167" spans="1:23" s="48" customFormat="1" ht="60" x14ac:dyDescent="0.25">
      <c r="A1167" s="77">
        <v>13100700</v>
      </c>
      <c r="B1167" s="77" t="s">
        <v>14</v>
      </c>
      <c r="C1167" s="70">
        <v>6160</v>
      </c>
      <c r="D1167" s="77" t="s">
        <v>214</v>
      </c>
      <c r="E1167" s="77" t="s">
        <v>126</v>
      </c>
      <c r="F1167" s="77" t="s">
        <v>79</v>
      </c>
      <c r="G1167" s="77" t="s">
        <v>2608</v>
      </c>
      <c r="H1167" s="77" t="s">
        <v>56</v>
      </c>
      <c r="I1167" s="78" t="s">
        <v>2264</v>
      </c>
      <c r="J1167" s="77" t="s">
        <v>244</v>
      </c>
      <c r="K1167" s="77" t="s">
        <v>377</v>
      </c>
      <c r="L1167" s="71" t="s">
        <v>67</v>
      </c>
      <c r="M1167" s="74">
        <v>804468</v>
      </c>
      <c r="N1167" s="74">
        <v>0</v>
      </c>
      <c r="O1167" s="74">
        <v>804468</v>
      </c>
      <c r="P1167" s="79">
        <v>1</v>
      </c>
      <c r="Q1167" s="74">
        <v>804468</v>
      </c>
      <c r="R1167" s="77" t="s">
        <v>134</v>
      </c>
      <c r="S1167" s="78" t="s">
        <v>5325</v>
      </c>
      <c r="T1167" s="77" t="s">
        <v>134</v>
      </c>
      <c r="U1167" s="80"/>
      <c r="V1167" s="85" t="s">
        <v>134</v>
      </c>
      <c r="W1167" s="85" t="s">
        <v>134</v>
      </c>
    </row>
    <row r="1168" spans="1:23" s="48" customFormat="1" ht="60" x14ac:dyDescent="0.25">
      <c r="A1168" s="77">
        <v>13100700</v>
      </c>
      <c r="B1168" s="77" t="s">
        <v>14</v>
      </c>
      <c r="C1168" s="70">
        <v>6163</v>
      </c>
      <c r="D1168" s="77" t="s">
        <v>214</v>
      </c>
      <c r="E1168" s="77" t="s">
        <v>126</v>
      </c>
      <c r="F1168" s="77" t="s">
        <v>79</v>
      </c>
      <c r="G1168" s="77" t="s">
        <v>2609</v>
      </c>
      <c r="H1168" s="77" t="s">
        <v>56</v>
      </c>
      <c r="I1168" s="78" t="s">
        <v>2264</v>
      </c>
      <c r="J1168" s="77" t="s">
        <v>2610</v>
      </c>
      <c r="K1168" s="77" t="s">
        <v>377</v>
      </c>
      <c r="L1168" s="71" t="s">
        <v>67</v>
      </c>
      <c r="M1168" s="74">
        <v>110404</v>
      </c>
      <c r="N1168" s="74">
        <v>0</v>
      </c>
      <c r="O1168" s="74">
        <v>110404</v>
      </c>
      <c r="P1168" s="79">
        <v>1</v>
      </c>
      <c r="Q1168" s="74">
        <v>110404</v>
      </c>
      <c r="R1168" s="77" t="s">
        <v>134</v>
      </c>
      <c r="S1168" s="78" t="s">
        <v>5325</v>
      </c>
      <c r="T1168" s="77" t="s">
        <v>134</v>
      </c>
      <c r="U1168" s="80"/>
      <c r="V1168" s="85" t="s">
        <v>134</v>
      </c>
      <c r="W1168" s="85" t="s">
        <v>134</v>
      </c>
    </row>
    <row r="1169" spans="1:23" s="48" customFormat="1" ht="60" x14ac:dyDescent="0.25">
      <c r="A1169" s="77">
        <v>13100700</v>
      </c>
      <c r="B1169" s="77" t="s">
        <v>14</v>
      </c>
      <c r="C1169" s="70">
        <v>6165</v>
      </c>
      <c r="D1169" s="77" t="s">
        <v>214</v>
      </c>
      <c r="E1169" s="77" t="s">
        <v>126</v>
      </c>
      <c r="F1169" s="77" t="s">
        <v>79</v>
      </c>
      <c r="G1169" s="77" t="s">
        <v>2611</v>
      </c>
      <c r="H1169" s="77" t="s">
        <v>56</v>
      </c>
      <c r="I1169" s="78" t="s">
        <v>2612</v>
      </c>
      <c r="J1169" s="77" t="s">
        <v>2613</v>
      </c>
      <c r="K1169" s="77" t="s">
        <v>377</v>
      </c>
      <c r="L1169" s="71" t="s">
        <v>73</v>
      </c>
      <c r="M1169" s="74">
        <v>76850</v>
      </c>
      <c r="N1169" s="74">
        <v>0</v>
      </c>
      <c r="O1169" s="74">
        <v>76850</v>
      </c>
      <c r="P1169" s="79">
        <v>1</v>
      </c>
      <c r="Q1169" s="74">
        <v>76850</v>
      </c>
      <c r="R1169" s="77" t="s">
        <v>134</v>
      </c>
      <c r="S1169" s="78" t="s">
        <v>5325</v>
      </c>
      <c r="T1169" s="77" t="s">
        <v>134</v>
      </c>
      <c r="U1169" s="80"/>
      <c r="V1169" s="85" t="s">
        <v>134</v>
      </c>
      <c r="W1169" s="85" t="s">
        <v>134</v>
      </c>
    </row>
    <row r="1170" spans="1:23" s="48" customFormat="1" ht="60" x14ac:dyDescent="0.25">
      <c r="A1170" s="77">
        <v>13100700</v>
      </c>
      <c r="B1170" s="77" t="s">
        <v>14</v>
      </c>
      <c r="C1170" s="70">
        <v>6166</v>
      </c>
      <c r="D1170" s="77" t="s">
        <v>214</v>
      </c>
      <c r="E1170" s="77" t="s">
        <v>126</v>
      </c>
      <c r="F1170" s="77" t="s">
        <v>79</v>
      </c>
      <c r="G1170" s="77" t="s">
        <v>2614</v>
      </c>
      <c r="H1170" s="77" t="s">
        <v>56</v>
      </c>
      <c r="I1170" s="78" t="s">
        <v>2615</v>
      </c>
      <c r="J1170" s="77" t="s">
        <v>244</v>
      </c>
      <c r="K1170" s="77" t="s">
        <v>377</v>
      </c>
      <c r="L1170" s="71" t="s">
        <v>67</v>
      </c>
      <c r="M1170" s="74">
        <v>195908</v>
      </c>
      <c r="N1170" s="74">
        <v>0</v>
      </c>
      <c r="O1170" s="74">
        <v>195908</v>
      </c>
      <c r="P1170" s="79">
        <v>1</v>
      </c>
      <c r="Q1170" s="74">
        <v>195908</v>
      </c>
      <c r="R1170" s="77" t="s">
        <v>134</v>
      </c>
      <c r="S1170" s="78" t="s">
        <v>5325</v>
      </c>
      <c r="T1170" s="77" t="s">
        <v>134</v>
      </c>
      <c r="U1170" s="80"/>
      <c r="V1170" s="85" t="s">
        <v>134</v>
      </c>
      <c r="W1170" s="85" t="s">
        <v>134</v>
      </c>
    </row>
    <row r="1171" spans="1:23" s="48" customFormat="1" ht="60" x14ac:dyDescent="0.25">
      <c r="A1171" s="77">
        <v>13100700</v>
      </c>
      <c r="B1171" s="77" t="s">
        <v>14</v>
      </c>
      <c r="C1171" s="70">
        <v>6167</v>
      </c>
      <c r="D1171" s="77" t="s">
        <v>214</v>
      </c>
      <c r="E1171" s="77" t="s">
        <v>126</v>
      </c>
      <c r="F1171" s="77" t="s">
        <v>79</v>
      </c>
      <c r="G1171" s="77" t="s">
        <v>2616</v>
      </c>
      <c r="H1171" s="77" t="s">
        <v>56</v>
      </c>
      <c r="I1171" s="78" t="s">
        <v>2617</v>
      </c>
      <c r="J1171" s="77" t="s">
        <v>244</v>
      </c>
      <c r="K1171" s="77" t="s">
        <v>377</v>
      </c>
      <c r="L1171" s="71" t="s">
        <v>73</v>
      </c>
      <c r="M1171" s="74">
        <v>101216</v>
      </c>
      <c r="N1171" s="74">
        <v>0</v>
      </c>
      <c r="O1171" s="74">
        <v>101216</v>
      </c>
      <c r="P1171" s="79">
        <v>1</v>
      </c>
      <c r="Q1171" s="74">
        <v>101216</v>
      </c>
      <c r="R1171" s="77" t="s">
        <v>134</v>
      </c>
      <c r="S1171" s="78" t="s">
        <v>5325</v>
      </c>
      <c r="T1171" s="77" t="s">
        <v>134</v>
      </c>
      <c r="U1171" s="80"/>
      <c r="V1171" s="85" t="s">
        <v>134</v>
      </c>
      <c r="W1171" s="85" t="s">
        <v>134</v>
      </c>
    </row>
    <row r="1172" spans="1:23" s="48" customFormat="1" ht="60" x14ac:dyDescent="0.25">
      <c r="A1172" s="77">
        <v>13100700</v>
      </c>
      <c r="B1172" s="77" t="s">
        <v>14</v>
      </c>
      <c r="C1172" s="70">
        <v>6168</v>
      </c>
      <c r="D1172" s="77" t="s">
        <v>214</v>
      </c>
      <c r="E1172" s="77" t="s">
        <v>126</v>
      </c>
      <c r="F1172" s="77" t="s">
        <v>79</v>
      </c>
      <c r="G1172" s="77" t="s">
        <v>2618</v>
      </c>
      <c r="H1172" s="77" t="s">
        <v>56</v>
      </c>
      <c r="I1172" s="78" t="s">
        <v>2619</v>
      </c>
      <c r="J1172" s="77" t="s">
        <v>244</v>
      </c>
      <c r="K1172" s="77" t="s">
        <v>377</v>
      </c>
      <c r="L1172" s="71" t="s">
        <v>73</v>
      </c>
      <c r="M1172" s="74">
        <v>48125</v>
      </c>
      <c r="N1172" s="74">
        <v>0</v>
      </c>
      <c r="O1172" s="74">
        <v>48125</v>
      </c>
      <c r="P1172" s="79">
        <v>1</v>
      </c>
      <c r="Q1172" s="74">
        <v>48125</v>
      </c>
      <c r="R1172" s="77" t="s">
        <v>134</v>
      </c>
      <c r="S1172" s="78" t="s">
        <v>5325</v>
      </c>
      <c r="T1172" s="77" t="s">
        <v>134</v>
      </c>
      <c r="U1172" s="80"/>
      <c r="V1172" s="85" t="s">
        <v>134</v>
      </c>
      <c r="W1172" s="85" t="s">
        <v>134</v>
      </c>
    </row>
    <row r="1173" spans="1:23" s="48" customFormat="1" ht="60" x14ac:dyDescent="0.25">
      <c r="A1173" s="77">
        <v>13100700</v>
      </c>
      <c r="B1173" s="77" t="s">
        <v>14</v>
      </c>
      <c r="C1173" s="70">
        <v>6170</v>
      </c>
      <c r="D1173" s="77" t="s">
        <v>214</v>
      </c>
      <c r="E1173" s="77" t="s">
        <v>126</v>
      </c>
      <c r="F1173" s="77" t="s">
        <v>79</v>
      </c>
      <c r="G1173" s="77" t="s">
        <v>2620</v>
      </c>
      <c r="H1173" s="77" t="s">
        <v>56</v>
      </c>
      <c r="I1173" s="78" t="s">
        <v>2264</v>
      </c>
      <c r="J1173" s="77" t="s">
        <v>2570</v>
      </c>
      <c r="K1173" s="77" t="s">
        <v>377</v>
      </c>
      <c r="L1173" s="71" t="s">
        <v>67</v>
      </c>
      <c r="M1173" s="74">
        <v>2224637</v>
      </c>
      <c r="N1173" s="74">
        <v>0</v>
      </c>
      <c r="O1173" s="74">
        <v>2224637</v>
      </c>
      <c r="P1173" s="79">
        <v>1</v>
      </c>
      <c r="Q1173" s="74">
        <v>2224637</v>
      </c>
      <c r="R1173" s="77" t="s">
        <v>134</v>
      </c>
      <c r="S1173" s="78" t="s">
        <v>5325</v>
      </c>
      <c r="T1173" s="77" t="s">
        <v>134</v>
      </c>
      <c r="U1173" s="80"/>
      <c r="V1173" s="85" t="s">
        <v>134</v>
      </c>
      <c r="W1173" s="85" t="s">
        <v>134</v>
      </c>
    </row>
    <row r="1174" spans="1:23" s="48" customFormat="1" ht="60" x14ac:dyDescent="0.25">
      <c r="A1174" s="77">
        <v>13100700</v>
      </c>
      <c r="B1174" s="77" t="s">
        <v>14</v>
      </c>
      <c r="C1174" s="70">
        <v>6171</v>
      </c>
      <c r="D1174" s="77" t="s">
        <v>214</v>
      </c>
      <c r="E1174" s="77" t="s">
        <v>126</v>
      </c>
      <c r="F1174" s="77" t="s">
        <v>79</v>
      </c>
      <c r="G1174" s="77" t="s">
        <v>2621</v>
      </c>
      <c r="H1174" s="77" t="s">
        <v>56</v>
      </c>
      <c r="I1174" s="78" t="s">
        <v>2578</v>
      </c>
      <c r="J1174" s="77" t="s">
        <v>244</v>
      </c>
      <c r="K1174" s="77" t="s">
        <v>377</v>
      </c>
      <c r="L1174" s="71" t="s">
        <v>4380</v>
      </c>
      <c r="M1174" s="74"/>
      <c r="N1174" s="74"/>
      <c r="O1174" s="74"/>
      <c r="P1174" s="79"/>
      <c r="Q1174" s="74"/>
      <c r="R1174" s="77" t="s">
        <v>134</v>
      </c>
      <c r="S1174" s="78" t="s">
        <v>5325</v>
      </c>
      <c r="T1174" s="77" t="s">
        <v>68</v>
      </c>
      <c r="U1174" s="80" t="s">
        <v>5339</v>
      </c>
      <c r="V1174" s="85" t="s">
        <v>134</v>
      </c>
      <c r="W1174" s="85" t="s">
        <v>134</v>
      </c>
    </row>
    <row r="1175" spans="1:23" s="48" customFormat="1" ht="60" x14ac:dyDescent="0.25">
      <c r="A1175" s="77">
        <v>13100700</v>
      </c>
      <c r="B1175" s="77" t="s">
        <v>14</v>
      </c>
      <c r="C1175" s="70">
        <v>6172</v>
      </c>
      <c r="D1175" s="77" t="s">
        <v>214</v>
      </c>
      <c r="E1175" s="77" t="s">
        <v>126</v>
      </c>
      <c r="F1175" s="77" t="s">
        <v>79</v>
      </c>
      <c r="G1175" s="77" t="s">
        <v>2622</v>
      </c>
      <c r="H1175" s="77" t="s">
        <v>56</v>
      </c>
      <c r="I1175" s="78" t="s">
        <v>2617</v>
      </c>
      <c r="J1175" s="77" t="s">
        <v>244</v>
      </c>
      <c r="K1175" s="77" t="s">
        <v>377</v>
      </c>
      <c r="L1175" s="71" t="s">
        <v>4380</v>
      </c>
      <c r="M1175" s="74"/>
      <c r="N1175" s="74"/>
      <c r="O1175" s="74"/>
      <c r="P1175" s="79"/>
      <c r="Q1175" s="74"/>
      <c r="R1175" s="77" t="s">
        <v>134</v>
      </c>
      <c r="S1175" s="78" t="s">
        <v>5325</v>
      </c>
      <c r="T1175" s="77" t="s">
        <v>68</v>
      </c>
      <c r="U1175" s="80" t="s">
        <v>5338</v>
      </c>
      <c r="V1175" s="85" t="s">
        <v>134</v>
      </c>
      <c r="W1175" s="85" t="s">
        <v>134</v>
      </c>
    </row>
    <row r="1176" spans="1:23" s="48" customFormat="1" ht="60" x14ac:dyDescent="0.25">
      <c r="A1176" s="77">
        <v>13100700</v>
      </c>
      <c r="B1176" s="77" t="s">
        <v>14</v>
      </c>
      <c r="C1176" s="70">
        <v>6173</v>
      </c>
      <c r="D1176" s="77" t="s">
        <v>214</v>
      </c>
      <c r="E1176" s="77" t="s">
        <v>126</v>
      </c>
      <c r="F1176" s="77" t="s">
        <v>79</v>
      </c>
      <c r="G1176" s="77" t="s">
        <v>2623</v>
      </c>
      <c r="H1176" s="77" t="s">
        <v>56</v>
      </c>
      <c r="I1176" s="78" t="s">
        <v>2578</v>
      </c>
      <c r="J1176" s="77" t="s">
        <v>244</v>
      </c>
      <c r="K1176" s="77" t="s">
        <v>377</v>
      </c>
      <c r="L1176" s="71" t="s">
        <v>67</v>
      </c>
      <c r="M1176" s="74">
        <v>89658</v>
      </c>
      <c r="N1176" s="74">
        <v>0</v>
      </c>
      <c r="O1176" s="74">
        <v>89658</v>
      </c>
      <c r="P1176" s="79">
        <v>1</v>
      </c>
      <c r="Q1176" s="74">
        <v>89658</v>
      </c>
      <c r="R1176" s="77" t="s">
        <v>134</v>
      </c>
      <c r="S1176" s="78" t="s">
        <v>5325</v>
      </c>
      <c r="T1176" s="77" t="s">
        <v>134</v>
      </c>
      <c r="U1176" s="80"/>
      <c r="V1176" s="85" t="s">
        <v>134</v>
      </c>
      <c r="W1176" s="85" t="s">
        <v>134</v>
      </c>
    </row>
    <row r="1177" spans="1:23" s="48" customFormat="1" ht="60" x14ac:dyDescent="0.25">
      <c r="A1177" s="77">
        <v>13100700</v>
      </c>
      <c r="B1177" s="77" t="s">
        <v>14</v>
      </c>
      <c r="C1177" s="70">
        <v>6174</v>
      </c>
      <c r="D1177" s="77" t="s">
        <v>214</v>
      </c>
      <c r="E1177" s="77" t="s">
        <v>126</v>
      </c>
      <c r="F1177" s="77" t="s">
        <v>79</v>
      </c>
      <c r="G1177" s="77" t="s">
        <v>2624</v>
      </c>
      <c r="H1177" s="77" t="s">
        <v>56</v>
      </c>
      <c r="I1177" s="78" t="s">
        <v>2578</v>
      </c>
      <c r="J1177" s="77" t="s">
        <v>244</v>
      </c>
      <c r="K1177" s="77" t="s">
        <v>377</v>
      </c>
      <c r="L1177" s="71" t="s">
        <v>4380</v>
      </c>
      <c r="M1177" s="74"/>
      <c r="N1177" s="74"/>
      <c r="O1177" s="74"/>
      <c r="P1177" s="79"/>
      <c r="Q1177" s="74"/>
      <c r="R1177" s="77" t="s">
        <v>134</v>
      </c>
      <c r="S1177" s="78" t="s">
        <v>5325</v>
      </c>
      <c r="T1177" s="77" t="s">
        <v>68</v>
      </c>
      <c r="U1177" s="80" t="s">
        <v>5339</v>
      </c>
      <c r="V1177" s="85" t="s">
        <v>134</v>
      </c>
      <c r="W1177" s="85" t="s">
        <v>134</v>
      </c>
    </row>
    <row r="1178" spans="1:23" s="48" customFormat="1" ht="60" x14ac:dyDescent="0.25">
      <c r="A1178" s="77">
        <v>13100700</v>
      </c>
      <c r="B1178" s="77" t="s">
        <v>14</v>
      </c>
      <c r="C1178" s="70">
        <v>6175</v>
      </c>
      <c r="D1178" s="77" t="s">
        <v>214</v>
      </c>
      <c r="E1178" s="77" t="s">
        <v>126</v>
      </c>
      <c r="F1178" s="77" t="s">
        <v>79</v>
      </c>
      <c r="G1178" s="77" t="s">
        <v>2625</v>
      </c>
      <c r="H1178" s="77" t="s">
        <v>56</v>
      </c>
      <c r="I1178" s="78" t="s">
        <v>2626</v>
      </c>
      <c r="J1178" s="77" t="s">
        <v>244</v>
      </c>
      <c r="K1178" s="77" t="s">
        <v>377</v>
      </c>
      <c r="L1178" s="71" t="s">
        <v>4380</v>
      </c>
      <c r="M1178" s="74"/>
      <c r="N1178" s="74"/>
      <c r="O1178" s="74"/>
      <c r="P1178" s="79"/>
      <c r="Q1178" s="74"/>
      <c r="R1178" s="77" t="s">
        <v>134</v>
      </c>
      <c r="S1178" s="78" t="s">
        <v>5325</v>
      </c>
      <c r="T1178" s="77" t="s">
        <v>68</v>
      </c>
      <c r="U1178" s="80" t="s">
        <v>5338</v>
      </c>
      <c r="V1178" s="85" t="s">
        <v>134</v>
      </c>
      <c r="W1178" s="85" t="s">
        <v>134</v>
      </c>
    </row>
    <row r="1179" spans="1:23" s="48" customFormat="1" ht="60" x14ac:dyDescent="0.25">
      <c r="A1179" s="77">
        <v>13100700</v>
      </c>
      <c r="B1179" s="77" t="s">
        <v>14</v>
      </c>
      <c r="C1179" s="70">
        <v>6177</v>
      </c>
      <c r="D1179" s="77" t="s">
        <v>214</v>
      </c>
      <c r="E1179" s="77" t="s">
        <v>126</v>
      </c>
      <c r="F1179" s="77" t="s">
        <v>79</v>
      </c>
      <c r="G1179" s="77" t="s">
        <v>2627</v>
      </c>
      <c r="H1179" s="77" t="s">
        <v>56</v>
      </c>
      <c r="I1179" s="78" t="s">
        <v>2264</v>
      </c>
      <c r="J1179" s="77" t="s">
        <v>2607</v>
      </c>
      <c r="K1179" s="77" t="s">
        <v>377</v>
      </c>
      <c r="L1179" s="71" t="s">
        <v>67</v>
      </c>
      <c r="M1179" s="74">
        <v>703317</v>
      </c>
      <c r="N1179" s="74">
        <v>0</v>
      </c>
      <c r="O1179" s="74">
        <v>703317</v>
      </c>
      <c r="P1179" s="79">
        <v>1</v>
      </c>
      <c r="Q1179" s="74">
        <v>703317</v>
      </c>
      <c r="R1179" s="77" t="s">
        <v>134</v>
      </c>
      <c r="S1179" s="78" t="s">
        <v>5325</v>
      </c>
      <c r="T1179" s="77" t="s">
        <v>134</v>
      </c>
      <c r="U1179" s="80"/>
      <c r="V1179" s="85" t="s">
        <v>134</v>
      </c>
      <c r="W1179" s="85" t="s">
        <v>134</v>
      </c>
    </row>
    <row r="1180" spans="1:23" s="48" customFormat="1" ht="60" x14ac:dyDescent="0.25">
      <c r="A1180" s="77">
        <v>13100700</v>
      </c>
      <c r="B1180" s="77" t="s">
        <v>14</v>
      </c>
      <c r="C1180" s="70">
        <v>6179</v>
      </c>
      <c r="D1180" s="77" t="s">
        <v>214</v>
      </c>
      <c r="E1180" s="77" t="s">
        <v>126</v>
      </c>
      <c r="F1180" s="77" t="s">
        <v>79</v>
      </c>
      <c r="G1180" s="77" t="s">
        <v>2628</v>
      </c>
      <c r="H1180" s="77" t="s">
        <v>56</v>
      </c>
      <c r="I1180" s="78" t="s">
        <v>2617</v>
      </c>
      <c r="J1180" s="77" t="s">
        <v>244</v>
      </c>
      <c r="K1180" s="77" t="s">
        <v>377</v>
      </c>
      <c r="L1180" s="71" t="s">
        <v>4380</v>
      </c>
      <c r="M1180" s="74"/>
      <c r="N1180" s="74"/>
      <c r="O1180" s="74"/>
      <c r="P1180" s="79"/>
      <c r="Q1180" s="74"/>
      <c r="R1180" s="77" t="s">
        <v>134</v>
      </c>
      <c r="S1180" s="78" t="s">
        <v>5325</v>
      </c>
      <c r="T1180" s="77" t="s">
        <v>68</v>
      </c>
      <c r="U1180" s="80" t="s">
        <v>5340</v>
      </c>
      <c r="V1180" s="85" t="s">
        <v>134</v>
      </c>
      <c r="W1180" s="85" t="s">
        <v>134</v>
      </c>
    </row>
    <row r="1181" spans="1:23" s="48" customFormat="1" ht="60" x14ac:dyDescent="0.25">
      <c r="A1181" s="77">
        <v>13100700</v>
      </c>
      <c r="B1181" s="77" t="s">
        <v>14</v>
      </c>
      <c r="C1181" s="70">
        <v>6180</v>
      </c>
      <c r="D1181" s="77" t="s">
        <v>214</v>
      </c>
      <c r="E1181" s="77" t="s">
        <v>126</v>
      </c>
      <c r="F1181" s="77" t="s">
        <v>79</v>
      </c>
      <c r="G1181" s="77" t="s">
        <v>2629</v>
      </c>
      <c r="H1181" s="77" t="s">
        <v>56</v>
      </c>
      <c r="I1181" s="78" t="s">
        <v>2630</v>
      </c>
      <c r="J1181" s="77" t="s">
        <v>244</v>
      </c>
      <c r="K1181" s="77" t="s">
        <v>377</v>
      </c>
      <c r="L1181" s="71" t="s">
        <v>73</v>
      </c>
      <c r="M1181" s="74">
        <v>150698</v>
      </c>
      <c r="N1181" s="74">
        <v>0</v>
      </c>
      <c r="O1181" s="74">
        <v>150698</v>
      </c>
      <c r="P1181" s="79">
        <v>1</v>
      </c>
      <c r="Q1181" s="74">
        <v>150698</v>
      </c>
      <c r="R1181" s="77" t="s">
        <v>134</v>
      </c>
      <c r="S1181" s="78" t="s">
        <v>5325</v>
      </c>
      <c r="T1181" s="77" t="s">
        <v>134</v>
      </c>
      <c r="U1181" s="80"/>
      <c r="V1181" s="85" t="s">
        <v>134</v>
      </c>
      <c r="W1181" s="85" t="s">
        <v>134</v>
      </c>
    </row>
    <row r="1182" spans="1:23" s="48" customFormat="1" ht="60" x14ac:dyDescent="0.25">
      <c r="A1182" s="77">
        <v>13100700</v>
      </c>
      <c r="B1182" s="77" t="s">
        <v>14</v>
      </c>
      <c r="C1182" s="70">
        <v>6182</v>
      </c>
      <c r="D1182" s="77" t="s">
        <v>214</v>
      </c>
      <c r="E1182" s="77" t="s">
        <v>126</v>
      </c>
      <c r="F1182" s="77" t="s">
        <v>79</v>
      </c>
      <c r="G1182" s="77" t="s">
        <v>2631</v>
      </c>
      <c r="H1182" s="77" t="s">
        <v>56</v>
      </c>
      <c r="I1182" s="78" t="s">
        <v>2632</v>
      </c>
      <c r="J1182" s="77" t="s">
        <v>244</v>
      </c>
      <c r="K1182" s="77" t="s">
        <v>377</v>
      </c>
      <c r="L1182" s="71" t="s">
        <v>73</v>
      </c>
      <c r="M1182" s="74">
        <v>215116</v>
      </c>
      <c r="N1182" s="74">
        <v>0</v>
      </c>
      <c r="O1182" s="74">
        <v>215116</v>
      </c>
      <c r="P1182" s="79">
        <v>1</v>
      </c>
      <c r="Q1182" s="74">
        <v>215116</v>
      </c>
      <c r="R1182" s="77" t="s">
        <v>134</v>
      </c>
      <c r="S1182" s="78" t="s">
        <v>5325</v>
      </c>
      <c r="T1182" s="77" t="s">
        <v>134</v>
      </c>
      <c r="U1182" s="80"/>
      <c r="V1182" s="85" t="s">
        <v>134</v>
      </c>
      <c r="W1182" s="85" t="s">
        <v>134</v>
      </c>
    </row>
    <row r="1183" spans="1:23" s="48" customFormat="1" ht="60" x14ac:dyDescent="0.25">
      <c r="A1183" s="77">
        <v>13100700</v>
      </c>
      <c r="B1183" s="77" t="s">
        <v>14</v>
      </c>
      <c r="C1183" s="70">
        <v>6183</v>
      </c>
      <c r="D1183" s="77" t="s">
        <v>214</v>
      </c>
      <c r="E1183" s="77" t="s">
        <v>126</v>
      </c>
      <c r="F1183" s="77" t="s">
        <v>79</v>
      </c>
      <c r="G1183" s="77" t="s">
        <v>2633</v>
      </c>
      <c r="H1183" s="77" t="s">
        <v>56</v>
      </c>
      <c r="I1183" s="78" t="s">
        <v>2264</v>
      </c>
      <c r="J1183" s="77" t="s">
        <v>2634</v>
      </c>
      <c r="K1183" s="77" t="s">
        <v>377</v>
      </c>
      <c r="L1183" s="71" t="s">
        <v>67</v>
      </c>
      <c r="M1183" s="74">
        <v>5463567</v>
      </c>
      <c r="N1183" s="74">
        <v>0</v>
      </c>
      <c r="O1183" s="74">
        <v>5463567</v>
      </c>
      <c r="P1183" s="79">
        <v>1</v>
      </c>
      <c r="Q1183" s="74">
        <v>5463567</v>
      </c>
      <c r="R1183" s="77" t="s">
        <v>134</v>
      </c>
      <c r="S1183" s="78" t="s">
        <v>5325</v>
      </c>
      <c r="T1183" s="77" t="s">
        <v>134</v>
      </c>
      <c r="U1183" s="80"/>
      <c r="V1183" s="85" t="s">
        <v>134</v>
      </c>
      <c r="W1183" s="85" t="s">
        <v>134</v>
      </c>
    </row>
    <row r="1184" spans="1:23" s="48" customFormat="1" ht="60" x14ac:dyDescent="0.25">
      <c r="A1184" s="77">
        <v>13100700</v>
      </c>
      <c r="B1184" s="77" t="s">
        <v>14</v>
      </c>
      <c r="C1184" s="70">
        <v>6185</v>
      </c>
      <c r="D1184" s="77" t="s">
        <v>214</v>
      </c>
      <c r="E1184" s="77" t="s">
        <v>126</v>
      </c>
      <c r="F1184" s="77" t="s">
        <v>79</v>
      </c>
      <c r="G1184" s="77" t="s">
        <v>2635</v>
      </c>
      <c r="H1184" s="77" t="s">
        <v>56</v>
      </c>
      <c r="I1184" s="78" t="s">
        <v>2636</v>
      </c>
      <c r="J1184" s="77" t="s">
        <v>244</v>
      </c>
      <c r="K1184" s="77" t="s">
        <v>377</v>
      </c>
      <c r="L1184" s="71" t="s">
        <v>67</v>
      </c>
      <c r="M1184" s="74">
        <v>165959</v>
      </c>
      <c r="N1184" s="74">
        <v>0</v>
      </c>
      <c r="O1184" s="74">
        <v>165959</v>
      </c>
      <c r="P1184" s="79">
        <v>1</v>
      </c>
      <c r="Q1184" s="74">
        <v>165959</v>
      </c>
      <c r="R1184" s="77" t="s">
        <v>134</v>
      </c>
      <c r="S1184" s="78" t="s">
        <v>5325</v>
      </c>
      <c r="T1184" s="77" t="s">
        <v>134</v>
      </c>
      <c r="U1184" s="80"/>
      <c r="V1184" s="85" t="s">
        <v>134</v>
      </c>
      <c r="W1184" s="85" t="s">
        <v>134</v>
      </c>
    </row>
    <row r="1185" spans="1:23" s="48" customFormat="1" ht="60" x14ac:dyDescent="0.25">
      <c r="A1185" s="77">
        <v>13100700</v>
      </c>
      <c r="B1185" s="77" t="s">
        <v>14</v>
      </c>
      <c r="C1185" s="70">
        <v>6186</v>
      </c>
      <c r="D1185" s="77" t="s">
        <v>214</v>
      </c>
      <c r="E1185" s="77" t="s">
        <v>126</v>
      </c>
      <c r="F1185" s="77" t="s">
        <v>79</v>
      </c>
      <c r="G1185" s="77" t="s">
        <v>2637</v>
      </c>
      <c r="H1185" s="77" t="s">
        <v>56</v>
      </c>
      <c r="I1185" s="78" t="s">
        <v>2638</v>
      </c>
      <c r="J1185" s="77" t="s">
        <v>2639</v>
      </c>
      <c r="K1185" s="77" t="s">
        <v>377</v>
      </c>
      <c r="L1185" s="71" t="s">
        <v>67</v>
      </c>
      <c r="M1185" s="74">
        <v>3743185</v>
      </c>
      <c r="N1185" s="74">
        <v>0</v>
      </c>
      <c r="O1185" s="74">
        <v>3743185</v>
      </c>
      <c r="P1185" s="79">
        <v>1</v>
      </c>
      <c r="Q1185" s="74">
        <v>3743185</v>
      </c>
      <c r="R1185" s="77" t="s">
        <v>134</v>
      </c>
      <c r="S1185" s="78" t="s">
        <v>5325</v>
      </c>
      <c r="T1185" s="77" t="s">
        <v>134</v>
      </c>
      <c r="U1185" s="80"/>
      <c r="V1185" s="85" t="s">
        <v>134</v>
      </c>
      <c r="W1185" s="85" t="s">
        <v>134</v>
      </c>
    </row>
    <row r="1186" spans="1:23" s="48" customFormat="1" ht="60" x14ac:dyDescent="0.25">
      <c r="A1186" s="77">
        <v>13100700</v>
      </c>
      <c r="B1186" s="77" t="s">
        <v>14</v>
      </c>
      <c r="C1186" s="70">
        <v>6188</v>
      </c>
      <c r="D1186" s="77" t="s">
        <v>214</v>
      </c>
      <c r="E1186" s="77" t="s">
        <v>126</v>
      </c>
      <c r="F1186" s="77" t="s">
        <v>79</v>
      </c>
      <c r="G1186" s="77" t="s">
        <v>2640</v>
      </c>
      <c r="H1186" s="77" t="s">
        <v>56</v>
      </c>
      <c r="I1186" s="78" t="s">
        <v>2641</v>
      </c>
      <c r="J1186" s="77" t="s">
        <v>244</v>
      </c>
      <c r="K1186" s="77" t="s">
        <v>377</v>
      </c>
      <c r="L1186" s="71" t="s">
        <v>67</v>
      </c>
      <c r="M1186" s="74">
        <v>194072</v>
      </c>
      <c r="N1186" s="74">
        <v>0</v>
      </c>
      <c r="O1186" s="74">
        <v>194072</v>
      </c>
      <c r="P1186" s="79">
        <v>1</v>
      </c>
      <c r="Q1186" s="74">
        <v>194072</v>
      </c>
      <c r="R1186" s="77" t="s">
        <v>134</v>
      </c>
      <c r="S1186" s="78" t="s">
        <v>5325</v>
      </c>
      <c r="T1186" s="77" t="s">
        <v>134</v>
      </c>
      <c r="U1186" s="80"/>
      <c r="V1186" s="85" t="s">
        <v>134</v>
      </c>
      <c r="W1186" s="85" t="s">
        <v>134</v>
      </c>
    </row>
    <row r="1187" spans="1:23" s="48" customFormat="1" ht="60" x14ac:dyDescent="0.25">
      <c r="A1187" s="77">
        <v>13100700</v>
      </c>
      <c r="B1187" s="77" t="s">
        <v>14</v>
      </c>
      <c r="C1187" s="70">
        <v>6190</v>
      </c>
      <c r="D1187" s="77" t="s">
        <v>214</v>
      </c>
      <c r="E1187" s="77" t="s">
        <v>126</v>
      </c>
      <c r="F1187" s="77" t="s">
        <v>79</v>
      </c>
      <c r="G1187" s="77" t="s">
        <v>2642</v>
      </c>
      <c r="H1187" s="77" t="s">
        <v>56</v>
      </c>
      <c r="I1187" s="78" t="s">
        <v>2575</v>
      </c>
      <c r="J1187" s="77" t="s">
        <v>2561</v>
      </c>
      <c r="K1187" s="77" t="s">
        <v>377</v>
      </c>
      <c r="L1187" s="71" t="s">
        <v>73</v>
      </c>
      <c r="M1187" s="74">
        <v>1349174</v>
      </c>
      <c r="N1187" s="74">
        <v>0</v>
      </c>
      <c r="O1187" s="74">
        <v>1349174</v>
      </c>
      <c r="P1187" s="79">
        <v>1</v>
      </c>
      <c r="Q1187" s="74">
        <v>1349174</v>
      </c>
      <c r="R1187" s="77" t="s">
        <v>134</v>
      </c>
      <c r="S1187" s="78" t="s">
        <v>5325</v>
      </c>
      <c r="T1187" s="77" t="s">
        <v>134</v>
      </c>
      <c r="U1187" s="80"/>
      <c r="V1187" s="85" t="s">
        <v>134</v>
      </c>
      <c r="W1187" s="85" t="s">
        <v>134</v>
      </c>
    </row>
    <row r="1188" spans="1:23" s="48" customFormat="1" ht="60" x14ac:dyDescent="0.25">
      <c r="A1188" s="77">
        <v>13100700</v>
      </c>
      <c r="B1188" s="77" t="s">
        <v>14</v>
      </c>
      <c r="C1188" s="70">
        <v>6192</v>
      </c>
      <c r="D1188" s="77" t="s">
        <v>214</v>
      </c>
      <c r="E1188" s="77" t="s">
        <v>126</v>
      </c>
      <c r="F1188" s="77" t="s">
        <v>79</v>
      </c>
      <c r="G1188" s="77" t="s">
        <v>2643</v>
      </c>
      <c r="H1188" s="77" t="s">
        <v>56</v>
      </c>
      <c r="I1188" s="78" t="s">
        <v>2644</v>
      </c>
      <c r="J1188" s="77" t="s">
        <v>2645</v>
      </c>
      <c r="K1188" s="77" t="s">
        <v>377</v>
      </c>
      <c r="L1188" s="71" t="s">
        <v>67</v>
      </c>
      <c r="M1188" s="74">
        <v>2864714</v>
      </c>
      <c r="N1188" s="74">
        <v>0</v>
      </c>
      <c r="O1188" s="74">
        <v>2864714</v>
      </c>
      <c r="P1188" s="79">
        <v>1</v>
      </c>
      <c r="Q1188" s="74">
        <v>2864714</v>
      </c>
      <c r="R1188" s="77" t="s">
        <v>134</v>
      </c>
      <c r="S1188" s="78" t="s">
        <v>5325</v>
      </c>
      <c r="T1188" s="77" t="s">
        <v>134</v>
      </c>
      <c r="U1188" s="80"/>
      <c r="V1188" s="85" t="s">
        <v>134</v>
      </c>
      <c r="W1188" s="85" t="s">
        <v>134</v>
      </c>
    </row>
    <row r="1189" spans="1:23" s="48" customFormat="1" ht="60" x14ac:dyDescent="0.25">
      <c r="A1189" s="77">
        <v>13100700</v>
      </c>
      <c r="B1189" s="77" t="s">
        <v>14</v>
      </c>
      <c r="C1189" s="70">
        <v>6195</v>
      </c>
      <c r="D1189" s="77" t="s">
        <v>214</v>
      </c>
      <c r="E1189" s="77" t="s">
        <v>126</v>
      </c>
      <c r="F1189" s="77" t="s">
        <v>79</v>
      </c>
      <c r="G1189" s="77" t="s">
        <v>2646</v>
      </c>
      <c r="H1189" s="77" t="s">
        <v>56</v>
      </c>
      <c r="I1189" s="78" t="s">
        <v>2647</v>
      </c>
      <c r="J1189" s="77" t="s">
        <v>2648</v>
      </c>
      <c r="K1189" s="77" t="s">
        <v>377</v>
      </c>
      <c r="L1189" s="71" t="s">
        <v>73</v>
      </c>
      <c r="M1189" s="74">
        <v>1900027</v>
      </c>
      <c r="N1189" s="74">
        <v>0</v>
      </c>
      <c r="O1189" s="74">
        <v>1900027</v>
      </c>
      <c r="P1189" s="79">
        <v>1</v>
      </c>
      <c r="Q1189" s="74">
        <v>1900027</v>
      </c>
      <c r="R1189" s="77" t="s">
        <v>134</v>
      </c>
      <c r="S1189" s="78" t="s">
        <v>5325</v>
      </c>
      <c r="T1189" s="77" t="s">
        <v>134</v>
      </c>
      <c r="U1189" s="80"/>
      <c r="V1189" s="85" t="s">
        <v>134</v>
      </c>
      <c r="W1189" s="85" t="s">
        <v>134</v>
      </c>
    </row>
    <row r="1190" spans="1:23" s="48" customFormat="1" ht="60" x14ac:dyDescent="0.25">
      <c r="A1190" s="77">
        <v>13100700</v>
      </c>
      <c r="B1190" s="77" t="s">
        <v>14</v>
      </c>
      <c r="C1190" s="70">
        <v>6196</v>
      </c>
      <c r="D1190" s="77" t="s">
        <v>214</v>
      </c>
      <c r="E1190" s="77" t="s">
        <v>126</v>
      </c>
      <c r="F1190" s="77" t="s">
        <v>79</v>
      </c>
      <c r="G1190" s="77" t="s">
        <v>5341</v>
      </c>
      <c r="H1190" s="77" t="s">
        <v>56</v>
      </c>
      <c r="I1190" s="78" t="s">
        <v>2649</v>
      </c>
      <c r="J1190" s="77" t="s">
        <v>391</v>
      </c>
      <c r="K1190" s="77" t="s">
        <v>377</v>
      </c>
      <c r="L1190" s="71" t="s">
        <v>73</v>
      </c>
      <c r="M1190" s="74">
        <v>76976</v>
      </c>
      <c r="N1190" s="74">
        <v>0</v>
      </c>
      <c r="O1190" s="74">
        <v>76976</v>
      </c>
      <c r="P1190" s="79">
        <v>1</v>
      </c>
      <c r="Q1190" s="74">
        <v>76976</v>
      </c>
      <c r="R1190" s="77" t="s">
        <v>134</v>
      </c>
      <c r="S1190" s="78" t="s">
        <v>5325</v>
      </c>
      <c r="T1190" s="77" t="s">
        <v>134</v>
      </c>
      <c r="U1190" s="80"/>
      <c r="V1190" s="85" t="s">
        <v>134</v>
      </c>
      <c r="W1190" s="85" t="s">
        <v>134</v>
      </c>
    </row>
    <row r="1191" spans="1:23" s="48" customFormat="1" ht="60" x14ac:dyDescent="0.25">
      <c r="A1191" s="77">
        <v>13100700</v>
      </c>
      <c r="B1191" s="77" t="s">
        <v>14</v>
      </c>
      <c r="C1191" s="70">
        <v>6197</v>
      </c>
      <c r="D1191" s="77" t="s">
        <v>214</v>
      </c>
      <c r="E1191" s="77" t="s">
        <v>126</v>
      </c>
      <c r="F1191" s="77" t="s">
        <v>79</v>
      </c>
      <c r="G1191" s="77" t="s">
        <v>2650</v>
      </c>
      <c r="H1191" s="77" t="s">
        <v>56</v>
      </c>
      <c r="I1191" s="78" t="s">
        <v>2651</v>
      </c>
      <c r="J1191" s="77" t="s">
        <v>244</v>
      </c>
      <c r="K1191" s="77" t="s">
        <v>377</v>
      </c>
      <c r="L1191" s="71" t="s">
        <v>4380</v>
      </c>
      <c r="M1191" s="74"/>
      <c r="N1191" s="74"/>
      <c r="O1191" s="74"/>
      <c r="P1191" s="79"/>
      <c r="Q1191" s="74"/>
      <c r="R1191" s="77" t="s">
        <v>134</v>
      </c>
      <c r="S1191" s="78" t="s">
        <v>5325</v>
      </c>
      <c r="T1191" s="77" t="s">
        <v>68</v>
      </c>
      <c r="U1191" s="80" t="s">
        <v>5340</v>
      </c>
      <c r="V1191" s="85" t="s">
        <v>134</v>
      </c>
      <c r="W1191" s="85" t="s">
        <v>134</v>
      </c>
    </row>
    <row r="1192" spans="1:23" s="48" customFormat="1" ht="60" x14ac:dyDescent="0.25">
      <c r="A1192" s="77">
        <v>13100700</v>
      </c>
      <c r="B1192" s="77" t="s">
        <v>14</v>
      </c>
      <c r="C1192" s="70">
        <v>6198</v>
      </c>
      <c r="D1192" s="77" t="s">
        <v>214</v>
      </c>
      <c r="E1192" s="77" t="s">
        <v>126</v>
      </c>
      <c r="F1192" s="77" t="s">
        <v>79</v>
      </c>
      <c r="G1192" s="77" t="s">
        <v>2652</v>
      </c>
      <c r="H1192" s="77" t="s">
        <v>56</v>
      </c>
      <c r="I1192" s="78" t="s">
        <v>2264</v>
      </c>
      <c r="J1192" s="77" t="s">
        <v>2653</v>
      </c>
      <c r="K1192" s="77" t="s">
        <v>377</v>
      </c>
      <c r="L1192" s="71" t="s">
        <v>73</v>
      </c>
      <c r="M1192" s="74">
        <v>587212</v>
      </c>
      <c r="N1192" s="74">
        <v>0</v>
      </c>
      <c r="O1192" s="74">
        <v>587212</v>
      </c>
      <c r="P1192" s="79">
        <v>1</v>
      </c>
      <c r="Q1192" s="74">
        <v>587212</v>
      </c>
      <c r="R1192" s="77" t="s">
        <v>134</v>
      </c>
      <c r="S1192" s="78" t="s">
        <v>5325</v>
      </c>
      <c r="T1192" s="77" t="s">
        <v>134</v>
      </c>
      <c r="U1192" s="80"/>
      <c r="V1192" s="85" t="s">
        <v>134</v>
      </c>
      <c r="W1192" s="85" t="s">
        <v>134</v>
      </c>
    </row>
    <row r="1193" spans="1:23" s="48" customFormat="1" ht="60" x14ac:dyDescent="0.25">
      <c r="A1193" s="77">
        <v>13100700</v>
      </c>
      <c r="B1193" s="77" t="s">
        <v>14</v>
      </c>
      <c r="C1193" s="70">
        <v>6200</v>
      </c>
      <c r="D1193" s="77" t="s">
        <v>214</v>
      </c>
      <c r="E1193" s="77" t="s">
        <v>126</v>
      </c>
      <c r="F1193" s="77" t="s">
        <v>79</v>
      </c>
      <c r="G1193" s="77" t="s">
        <v>2654</v>
      </c>
      <c r="H1193" s="77" t="s">
        <v>56</v>
      </c>
      <c r="I1193" s="78" t="s">
        <v>2655</v>
      </c>
      <c r="J1193" s="77" t="s">
        <v>2656</v>
      </c>
      <c r="K1193" s="77" t="s">
        <v>377</v>
      </c>
      <c r="L1193" s="71" t="s">
        <v>73</v>
      </c>
      <c r="M1193" s="74">
        <v>795300</v>
      </c>
      <c r="N1193" s="74">
        <v>0</v>
      </c>
      <c r="O1193" s="74">
        <v>795300</v>
      </c>
      <c r="P1193" s="79">
        <v>1</v>
      </c>
      <c r="Q1193" s="74">
        <v>795300</v>
      </c>
      <c r="R1193" s="77" t="s">
        <v>134</v>
      </c>
      <c r="S1193" s="78" t="s">
        <v>5325</v>
      </c>
      <c r="T1193" s="77" t="s">
        <v>134</v>
      </c>
      <c r="U1193" s="80"/>
      <c r="V1193" s="85" t="s">
        <v>134</v>
      </c>
      <c r="W1193" s="85" t="s">
        <v>134</v>
      </c>
    </row>
    <row r="1194" spans="1:23" s="48" customFormat="1" ht="60" x14ac:dyDescent="0.25">
      <c r="A1194" s="77">
        <v>13100700</v>
      </c>
      <c r="B1194" s="77" t="s">
        <v>14</v>
      </c>
      <c r="C1194" s="70">
        <v>6201</v>
      </c>
      <c r="D1194" s="77" t="s">
        <v>214</v>
      </c>
      <c r="E1194" s="77" t="s">
        <v>126</v>
      </c>
      <c r="F1194" s="77" t="s">
        <v>79</v>
      </c>
      <c r="G1194" s="77" t="s">
        <v>2657</v>
      </c>
      <c r="H1194" s="77" t="s">
        <v>56</v>
      </c>
      <c r="I1194" s="78" t="s">
        <v>2658</v>
      </c>
      <c r="J1194" s="77" t="s">
        <v>2659</v>
      </c>
      <c r="K1194" s="77" t="s">
        <v>377</v>
      </c>
      <c r="L1194" s="71" t="s">
        <v>73</v>
      </c>
      <c r="M1194" s="74">
        <v>455757</v>
      </c>
      <c r="N1194" s="74">
        <v>0</v>
      </c>
      <c r="O1194" s="74">
        <v>455757</v>
      </c>
      <c r="P1194" s="79">
        <v>1</v>
      </c>
      <c r="Q1194" s="74">
        <v>455757</v>
      </c>
      <c r="R1194" s="77" t="s">
        <v>134</v>
      </c>
      <c r="S1194" s="78" t="s">
        <v>5325</v>
      </c>
      <c r="T1194" s="77" t="s">
        <v>134</v>
      </c>
      <c r="U1194" s="80"/>
      <c r="V1194" s="85" t="s">
        <v>134</v>
      </c>
      <c r="W1194" s="85" t="s">
        <v>134</v>
      </c>
    </row>
    <row r="1195" spans="1:23" s="48" customFormat="1" ht="60" x14ac:dyDescent="0.25">
      <c r="A1195" s="77">
        <v>13100700</v>
      </c>
      <c r="B1195" s="77" t="s">
        <v>14</v>
      </c>
      <c r="C1195" s="70">
        <v>6203</v>
      </c>
      <c r="D1195" s="77" t="s">
        <v>214</v>
      </c>
      <c r="E1195" s="77" t="s">
        <v>126</v>
      </c>
      <c r="F1195" s="77" t="s">
        <v>79</v>
      </c>
      <c r="G1195" s="77" t="s">
        <v>1578</v>
      </c>
      <c r="H1195" s="77" t="s">
        <v>56</v>
      </c>
      <c r="I1195" s="78" t="s">
        <v>2649</v>
      </c>
      <c r="J1195" s="77" t="s">
        <v>2659</v>
      </c>
      <c r="K1195" s="77" t="s">
        <v>377</v>
      </c>
      <c r="L1195" s="71" t="s">
        <v>67</v>
      </c>
      <c r="M1195" s="74">
        <v>740599</v>
      </c>
      <c r="N1195" s="74">
        <v>0</v>
      </c>
      <c r="O1195" s="74">
        <v>740599</v>
      </c>
      <c r="P1195" s="79">
        <v>1</v>
      </c>
      <c r="Q1195" s="74">
        <v>740599</v>
      </c>
      <c r="R1195" s="77" t="s">
        <v>134</v>
      </c>
      <c r="S1195" s="78" t="s">
        <v>5325</v>
      </c>
      <c r="T1195" s="77" t="s">
        <v>134</v>
      </c>
      <c r="U1195" s="80"/>
      <c r="V1195" s="85" t="s">
        <v>134</v>
      </c>
      <c r="W1195" s="85" t="s">
        <v>134</v>
      </c>
    </row>
    <row r="1196" spans="1:23" s="48" customFormat="1" ht="60" x14ac:dyDescent="0.25">
      <c r="A1196" s="77">
        <v>13100700</v>
      </c>
      <c r="B1196" s="77" t="s">
        <v>14</v>
      </c>
      <c r="C1196" s="70">
        <v>6204</v>
      </c>
      <c r="D1196" s="77" t="s">
        <v>214</v>
      </c>
      <c r="E1196" s="77" t="s">
        <v>126</v>
      </c>
      <c r="F1196" s="77" t="s">
        <v>79</v>
      </c>
      <c r="G1196" s="77" t="s">
        <v>2660</v>
      </c>
      <c r="H1196" s="77" t="s">
        <v>56</v>
      </c>
      <c r="I1196" s="78" t="s">
        <v>2661</v>
      </c>
      <c r="J1196" s="77" t="s">
        <v>244</v>
      </c>
      <c r="K1196" s="77" t="s">
        <v>377</v>
      </c>
      <c r="L1196" s="71" t="s">
        <v>73</v>
      </c>
      <c r="M1196" s="74">
        <v>117118</v>
      </c>
      <c r="N1196" s="74">
        <v>0</v>
      </c>
      <c r="O1196" s="74">
        <v>117118</v>
      </c>
      <c r="P1196" s="79">
        <v>1</v>
      </c>
      <c r="Q1196" s="74">
        <v>117118</v>
      </c>
      <c r="R1196" s="77" t="s">
        <v>134</v>
      </c>
      <c r="S1196" s="78" t="s">
        <v>5325</v>
      </c>
      <c r="T1196" s="77" t="s">
        <v>134</v>
      </c>
      <c r="U1196" s="80"/>
      <c r="V1196" s="85" t="s">
        <v>134</v>
      </c>
      <c r="W1196" s="85" t="s">
        <v>134</v>
      </c>
    </row>
    <row r="1197" spans="1:23" s="48" customFormat="1" ht="60" x14ac:dyDescent="0.25">
      <c r="A1197" s="77">
        <v>13100700</v>
      </c>
      <c r="B1197" s="77" t="s">
        <v>14</v>
      </c>
      <c r="C1197" s="70">
        <v>6206</v>
      </c>
      <c r="D1197" s="77" t="s">
        <v>214</v>
      </c>
      <c r="E1197" s="77" t="s">
        <v>126</v>
      </c>
      <c r="F1197" s="77" t="s">
        <v>79</v>
      </c>
      <c r="G1197" s="77" t="s">
        <v>2662</v>
      </c>
      <c r="H1197" s="77" t="s">
        <v>56</v>
      </c>
      <c r="I1197" s="78" t="s">
        <v>2663</v>
      </c>
      <c r="J1197" s="77" t="s">
        <v>2583</v>
      </c>
      <c r="K1197" s="77" t="s">
        <v>377</v>
      </c>
      <c r="L1197" s="71" t="s">
        <v>73</v>
      </c>
      <c r="M1197" s="74">
        <v>644178</v>
      </c>
      <c r="N1197" s="74">
        <v>0</v>
      </c>
      <c r="O1197" s="74">
        <v>644178</v>
      </c>
      <c r="P1197" s="79">
        <v>1</v>
      </c>
      <c r="Q1197" s="74">
        <v>644178</v>
      </c>
      <c r="R1197" s="77" t="s">
        <v>134</v>
      </c>
      <c r="S1197" s="78" t="s">
        <v>5325</v>
      </c>
      <c r="T1197" s="77" t="s">
        <v>134</v>
      </c>
      <c r="U1197" s="80"/>
      <c r="V1197" s="85" t="s">
        <v>134</v>
      </c>
      <c r="W1197" s="85" t="s">
        <v>134</v>
      </c>
    </row>
    <row r="1198" spans="1:23" s="48" customFormat="1" ht="60" x14ac:dyDescent="0.25">
      <c r="A1198" s="77">
        <v>13100700</v>
      </c>
      <c r="B1198" s="77" t="s">
        <v>14</v>
      </c>
      <c r="C1198" s="70">
        <v>6207</v>
      </c>
      <c r="D1198" s="77" t="s">
        <v>214</v>
      </c>
      <c r="E1198" s="77" t="s">
        <v>126</v>
      </c>
      <c r="F1198" s="77" t="s">
        <v>79</v>
      </c>
      <c r="G1198" s="77" t="s">
        <v>2664</v>
      </c>
      <c r="H1198" s="77" t="s">
        <v>56</v>
      </c>
      <c r="I1198" s="78" t="s">
        <v>2665</v>
      </c>
      <c r="J1198" s="77" t="s">
        <v>244</v>
      </c>
      <c r="K1198" s="77" t="s">
        <v>377</v>
      </c>
      <c r="L1198" s="71" t="s">
        <v>4380</v>
      </c>
      <c r="M1198" s="74"/>
      <c r="N1198" s="74"/>
      <c r="O1198" s="74"/>
      <c r="P1198" s="79"/>
      <c r="Q1198" s="74"/>
      <c r="R1198" s="77" t="s">
        <v>134</v>
      </c>
      <c r="S1198" s="78" t="s">
        <v>5325</v>
      </c>
      <c r="T1198" s="77" t="s">
        <v>68</v>
      </c>
      <c r="U1198" s="80" t="s">
        <v>5342</v>
      </c>
      <c r="V1198" s="85" t="s">
        <v>134</v>
      </c>
      <c r="W1198" s="85" t="s">
        <v>134</v>
      </c>
    </row>
    <row r="1199" spans="1:23" s="48" customFormat="1" ht="60" x14ac:dyDescent="0.25">
      <c r="A1199" s="77">
        <v>13100700</v>
      </c>
      <c r="B1199" s="77" t="s">
        <v>14</v>
      </c>
      <c r="C1199" s="70">
        <v>6209</v>
      </c>
      <c r="D1199" s="77" t="s">
        <v>214</v>
      </c>
      <c r="E1199" s="77" t="s">
        <v>126</v>
      </c>
      <c r="F1199" s="77" t="s">
        <v>79</v>
      </c>
      <c r="G1199" s="77" t="s">
        <v>2666</v>
      </c>
      <c r="H1199" s="77" t="s">
        <v>56</v>
      </c>
      <c r="I1199" s="78" t="s">
        <v>2264</v>
      </c>
      <c r="J1199" s="77" t="s">
        <v>2561</v>
      </c>
      <c r="K1199" s="77" t="s">
        <v>377</v>
      </c>
      <c r="L1199" s="71" t="s">
        <v>67</v>
      </c>
      <c r="M1199" s="74">
        <v>10143439</v>
      </c>
      <c r="N1199" s="74">
        <v>0</v>
      </c>
      <c r="O1199" s="74">
        <v>10143439</v>
      </c>
      <c r="P1199" s="79">
        <v>1</v>
      </c>
      <c r="Q1199" s="74">
        <v>10143439</v>
      </c>
      <c r="R1199" s="77" t="s">
        <v>134</v>
      </c>
      <c r="S1199" s="78" t="s">
        <v>5325</v>
      </c>
      <c r="T1199" s="77" t="s">
        <v>134</v>
      </c>
      <c r="U1199" s="80"/>
      <c r="V1199" s="85" t="s">
        <v>134</v>
      </c>
      <c r="W1199" s="85" t="s">
        <v>134</v>
      </c>
    </row>
    <row r="1200" spans="1:23" s="48" customFormat="1" ht="60" x14ac:dyDescent="0.25">
      <c r="A1200" s="77">
        <v>13100700</v>
      </c>
      <c r="B1200" s="77" t="s">
        <v>14</v>
      </c>
      <c r="C1200" s="70">
        <v>6211</v>
      </c>
      <c r="D1200" s="77" t="s">
        <v>214</v>
      </c>
      <c r="E1200" s="77" t="s">
        <v>126</v>
      </c>
      <c r="F1200" s="77" t="s">
        <v>79</v>
      </c>
      <c r="G1200" s="77" t="s">
        <v>2667</v>
      </c>
      <c r="H1200" s="77" t="s">
        <v>56</v>
      </c>
      <c r="I1200" s="78" t="s">
        <v>2264</v>
      </c>
      <c r="J1200" s="77" t="s">
        <v>2561</v>
      </c>
      <c r="K1200" s="77" t="s">
        <v>377</v>
      </c>
      <c r="L1200" s="71" t="s">
        <v>4380</v>
      </c>
      <c r="M1200" s="74"/>
      <c r="N1200" s="74"/>
      <c r="O1200" s="74"/>
      <c r="P1200" s="79"/>
      <c r="Q1200" s="74"/>
      <c r="R1200" s="77" t="s">
        <v>134</v>
      </c>
      <c r="S1200" s="78" t="s">
        <v>5325</v>
      </c>
      <c r="T1200" s="77" t="s">
        <v>68</v>
      </c>
      <c r="U1200" s="80" t="s">
        <v>5343</v>
      </c>
      <c r="V1200" s="85" t="s">
        <v>134</v>
      </c>
      <c r="W1200" s="85" t="s">
        <v>134</v>
      </c>
    </row>
    <row r="1201" spans="1:23" s="48" customFormat="1" ht="60" x14ac:dyDescent="0.25">
      <c r="A1201" s="77">
        <v>13100700</v>
      </c>
      <c r="B1201" s="77" t="s">
        <v>14</v>
      </c>
      <c r="C1201" s="70">
        <v>6212</v>
      </c>
      <c r="D1201" s="77" t="s">
        <v>214</v>
      </c>
      <c r="E1201" s="77" t="s">
        <v>126</v>
      </c>
      <c r="F1201" s="77" t="s">
        <v>79</v>
      </c>
      <c r="G1201" s="77" t="s">
        <v>2668</v>
      </c>
      <c r="H1201" s="77" t="s">
        <v>56</v>
      </c>
      <c r="I1201" s="78" t="s">
        <v>2669</v>
      </c>
      <c r="J1201" s="77" t="s">
        <v>244</v>
      </c>
      <c r="K1201" s="77" t="s">
        <v>377</v>
      </c>
      <c r="L1201" s="71" t="s">
        <v>4380</v>
      </c>
      <c r="M1201" s="74"/>
      <c r="N1201" s="74"/>
      <c r="O1201" s="74"/>
      <c r="P1201" s="79"/>
      <c r="Q1201" s="74"/>
      <c r="R1201" s="77" t="s">
        <v>134</v>
      </c>
      <c r="S1201" s="78" t="s">
        <v>5325</v>
      </c>
      <c r="T1201" s="77" t="s">
        <v>68</v>
      </c>
      <c r="U1201" s="80" t="s">
        <v>5338</v>
      </c>
      <c r="V1201" s="85" t="s">
        <v>134</v>
      </c>
      <c r="W1201" s="85" t="s">
        <v>134</v>
      </c>
    </row>
    <row r="1202" spans="1:23" s="48" customFormat="1" ht="60" x14ac:dyDescent="0.25">
      <c r="A1202" s="77">
        <v>13100700</v>
      </c>
      <c r="B1202" s="77" t="s">
        <v>14</v>
      </c>
      <c r="C1202" s="70">
        <v>6214</v>
      </c>
      <c r="D1202" s="77" t="s">
        <v>214</v>
      </c>
      <c r="E1202" s="77" t="s">
        <v>126</v>
      </c>
      <c r="F1202" s="77" t="s">
        <v>79</v>
      </c>
      <c r="G1202" s="77" t="s">
        <v>2670</v>
      </c>
      <c r="H1202" s="77" t="s">
        <v>56</v>
      </c>
      <c r="I1202" s="78" t="s">
        <v>2671</v>
      </c>
      <c r="J1202" s="77" t="s">
        <v>391</v>
      </c>
      <c r="K1202" s="77" t="s">
        <v>377</v>
      </c>
      <c r="L1202" s="71" t="s">
        <v>67</v>
      </c>
      <c r="M1202" s="74">
        <v>390854</v>
      </c>
      <c r="N1202" s="74">
        <v>0</v>
      </c>
      <c r="O1202" s="74">
        <v>390854</v>
      </c>
      <c r="P1202" s="79">
        <v>1</v>
      </c>
      <c r="Q1202" s="74">
        <v>390854</v>
      </c>
      <c r="R1202" s="77" t="s">
        <v>134</v>
      </c>
      <c r="S1202" s="78" t="s">
        <v>5325</v>
      </c>
      <c r="T1202" s="77" t="s">
        <v>134</v>
      </c>
      <c r="U1202" s="80"/>
      <c r="V1202" s="85" t="s">
        <v>134</v>
      </c>
      <c r="W1202" s="85" t="s">
        <v>134</v>
      </c>
    </row>
    <row r="1203" spans="1:23" s="48" customFormat="1" ht="60" x14ac:dyDescent="0.25">
      <c r="A1203" s="77">
        <v>13100700</v>
      </c>
      <c r="B1203" s="77" t="s">
        <v>14</v>
      </c>
      <c r="C1203" s="70">
        <v>6216</v>
      </c>
      <c r="D1203" s="77" t="s">
        <v>214</v>
      </c>
      <c r="E1203" s="77" t="s">
        <v>126</v>
      </c>
      <c r="F1203" s="77" t="s">
        <v>79</v>
      </c>
      <c r="G1203" s="77" t="s">
        <v>2672</v>
      </c>
      <c r="H1203" s="77" t="s">
        <v>56</v>
      </c>
      <c r="I1203" s="78" t="s">
        <v>2658</v>
      </c>
      <c r="J1203" s="77" t="s">
        <v>2673</v>
      </c>
      <c r="K1203" s="77" t="s">
        <v>377</v>
      </c>
      <c r="L1203" s="71" t="s">
        <v>73</v>
      </c>
      <c r="M1203" s="74">
        <v>103077</v>
      </c>
      <c r="N1203" s="74">
        <v>0</v>
      </c>
      <c r="O1203" s="74">
        <v>103077</v>
      </c>
      <c r="P1203" s="79">
        <v>1</v>
      </c>
      <c r="Q1203" s="74">
        <v>103077</v>
      </c>
      <c r="R1203" s="77" t="s">
        <v>134</v>
      </c>
      <c r="S1203" s="78" t="s">
        <v>5325</v>
      </c>
      <c r="T1203" s="77" t="s">
        <v>134</v>
      </c>
      <c r="U1203" s="80"/>
      <c r="V1203" s="85" t="s">
        <v>134</v>
      </c>
      <c r="W1203" s="85" t="s">
        <v>134</v>
      </c>
    </row>
    <row r="1204" spans="1:23" s="48" customFormat="1" ht="60" x14ac:dyDescent="0.25">
      <c r="A1204" s="77">
        <v>13100700</v>
      </c>
      <c r="B1204" s="77" t="s">
        <v>14</v>
      </c>
      <c r="C1204" s="70">
        <v>6218</v>
      </c>
      <c r="D1204" s="77" t="s">
        <v>214</v>
      </c>
      <c r="E1204" s="77" t="s">
        <v>126</v>
      </c>
      <c r="F1204" s="77" t="s">
        <v>79</v>
      </c>
      <c r="G1204" s="77" t="s">
        <v>2674</v>
      </c>
      <c r="H1204" s="77" t="s">
        <v>56</v>
      </c>
      <c r="I1204" s="78" t="s">
        <v>2658</v>
      </c>
      <c r="J1204" s="77" t="s">
        <v>2673</v>
      </c>
      <c r="K1204" s="77" t="s">
        <v>377</v>
      </c>
      <c r="L1204" s="71" t="s">
        <v>73</v>
      </c>
      <c r="M1204" s="74">
        <v>91456</v>
      </c>
      <c r="N1204" s="74">
        <v>0</v>
      </c>
      <c r="O1204" s="74">
        <v>91456</v>
      </c>
      <c r="P1204" s="79">
        <v>1</v>
      </c>
      <c r="Q1204" s="74">
        <v>91456</v>
      </c>
      <c r="R1204" s="77" t="s">
        <v>134</v>
      </c>
      <c r="S1204" s="78" t="s">
        <v>5325</v>
      </c>
      <c r="T1204" s="77" t="s">
        <v>134</v>
      </c>
      <c r="U1204" s="80"/>
      <c r="V1204" s="85" t="s">
        <v>134</v>
      </c>
      <c r="W1204" s="85" t="s">
        <v>134</v>
      </c>
    </row>
    <row r="1205" spans="1:23" s="48" customFormat="1" ht="60" x14ac:dyDescent="0.25">
      <c r="A1205" s="77">
        <v>13100700</v>
      </c>
      <c r="B1205" s="77" t="s">
        <v>14</v>
      </c>
      <c r="C1205" s="70">
        <v>6220</v>
      </c>
      <c r="D1205" s="77" t="s">
        <v>214</v>
      </c>
      <c r="E1205" s="77" t="s">
        <v>126</v>
      </c>
      <c r="F1205" s="77" t="s">
        <v>79</v>
      </c>
      <c r="G1205" s="77" t="s">
        <v>2675</v>
      </c>
      <c r="H1205" s="77" t="s">
        <v>56</v>
      </c>
      <c r="I1205" s="78" t="s">
        <v>2658</v>
      </c>
      <c r="J1205" s="77" t="s">
        <v>2673</v>
      </c>
      <c r="K1205" s="77" t="s">
        <v>377</v>
      </c>
      <c r="L1205" s="71" t="s">
        <v>73</v>
      </c>
      <c r="M1205" s="74">
        <v>275739</v>
      </c>
      <c r="N1205" s="74">
        <v>0</v>
      </c>
      <c r="O1205" s="74">
        <v>275739</v>
      </c>
      <c r="P1205" s="79">
        <v>1</v>
      </c>
      <c r="Q1205" s="74">
        <v>275739</v>
      </c>
      <c r="R1205" s="77" t="s">
        <v>134</v>
      </c>
      <c r="S1205" s="78" t="s">
        <v>5325</v>
      </c>
      <c r="T1205" s="77" t="s">
        <v>134</v>
      </c>
      <c r="U1205" s="80"/>
      <c r="V1205" s="85" t="s">
        <v>134</v>
      </c>
      <c r="W1205" s="85" t="s">
        <v>134</v>
      </c>
    </row>
    <row r="1206" spans="1:23" s="48" customFormat="1" ht="60" x14ac:dyDescent="0.25">
      <c r="A1206" s="77">
        <v>13100700</v>
      </c>
      <c r="B1206" s="77" t="s">
        <v>14</v>
      </c>
      <c r="C1206" s="70">
        <v>6222</v>
      </c>
      <c r="D1206" s="77" t="s">
        <v>214</v>
      </c>
      <c r="E1206" s="77" t="s">
        <v>126</v>
      </c>
      <c r="F1206" s="77" t="s">
        <v>79</v>
      </c>
      <c r="G1206" s="77" t="s">
        <v>2676</v>
      </c>
      <c r="H1206" s="77" t="s">
        <v>56</v>
      </c>
      <c r="I1206" s="78" t="s">
        <v>5344</v>
      </c>
      <c r="J1206" s="77" t="s">
        <v>2677</v>
      </c>
      <c r="K1206" s="77" t="s">
        <v>377</v>
      </c>
      <c r="L1206" s="71" t="s">
        <v>67</v>
      </c>
      <c r="M1206" s="74">
        <v>423325</v>
      </c>
      <c r="N1206" s="74">
        <v>0</v>
      </c>
      <c r="O1206" s="74">
        <v>423325</v>
      </c>
      <c r="P1206" s="79">
        <v>1</v>
      </c>
      <c r="Q1206" s="74">
        <v>423325</v>
      </c>
      <c r="R1206" s="77" t="s">
        <v>134</v>
      </c>
      <c r="S1206" s="78" t="s">
        <v>5325</v>
      </c>
      <c r="T1206" s="77" t="s">
        <v>134</v>
      </c>
      <c r="U1206" s="80"/>
      <c r="V1206" s="85" t="s">
        <v>134</v>
      </c>
      <c r="W1206" s="85" t="s">
        <v>134</v>
      </c>
    </row>
    <row r="1207" spans="1:23" s="48" customFormat="1" ht="60" x14ac:dyDescent="0.25">
      <c r="A1207" s="77">
        <v>13100700</v>
      </c>
      <c r="B1207" s="77" t="s">
        <v>14</v>
      </c>
      <c r="C1207" s="70">
        <v>6223</v>
      </c>
      <c r="D1207" s="77" t="s">
        <v>214</v>
      </c>
      <c r="E1207" s="77" t="s">
        <v>126</v>
      </c>
      <c r="F1207" s="77" t="s">
        <v>79</v>
      </c>
      <c r="G1207" s="77" t="s">
        <v>2678</v>
      </c>
      <c r="H1207" s="77" t="s">
        <v>56</v>
      </c>
      <c r="I1207" s="78" t="s">
        <v>2679</v>
      </c>
      <c r="J1207" s="77" t="s">
        <v>244</v>
      </c>
      <c r="K1207" s="77" t="s">
        <v>377</v>
      </c>
      <c r="L1207" s="71" t="s">
        <v>73</v>
      </c>
      <c r="M1207" s="74">
        <v>25127</v>
      </c>
      <c r="N1207" s="74">
        <v>0</v>
      </c>
      <c r="O1207" s="74">
        <v>25127</v>
      </c>
      <c r="P1207" s="79">
        <v>1</v>
      </c>
      <c r="Q1207" s="74">
        <v>25127</v>
      </c>
      <c r="R1207" s="77" t="s">
        <v>134</v>
      </c>
      <c r="S1207" s="78" t="s">
        <v>5325</v>
      </c>
      <c r="T1207" s="77" t="s">
        <v>134</v>
      </c>
      <c r="U1207" s="80"/>
      <c r="V1207" s="85" t="s">
        <v>134</v>
      </c>
      <c r="W1207" s="85" t="s">
        <v>134</v>
      </c>
    </row>
    <row r="1208" spans="1:23" s="48" customFormat="1" ht="60" x14ac:dyDescent="0.25">
      <c r="A1208" s="77">
        <v>13100700</v>
      </c>
      <c r="B1208" s="77" t="s">
        <v>14</v>
      </c>
      <c r="C1208" s="70">
        <v>6225</v>
      </c>
      <c r="D1208" s="77" t="s">
        <v>214</v>
      </c>
      <c r="E1208" s="77" t="s">
        <v>126</v>
      </c>
      <c r="F1208" s="77" t="s">
        <v>79</v>
      </c>
      <c r="G1208" s="77" t="s">
        <v>2680</v>
      </c>
      <c r="H1208" s="77" t="s">
        <v>56</v>
      </c>
      <c r="I1208" s="78" t="s">
        <v>2582</v>
      </c>
      <c r="J1208" s="77" t="s">
        <v>2673</v>
      </c>
      <c r="K1208" s="77" t="s">
        <v>377</v>
      </c>
      <c r="L1208" s="71" t="s">
        <v>67</v>
      </c>
      <c r="M1208" s="74">
        <v>293411</v>
      </c>
      <c r="N1208" s="74">
        <v>0</v>
      </c>
      <c r="O1208" s="74">
        <v>293411</v>
      </c>
      <c r="P1208" s="79">
        <v>1</v>
      </c>
      <c r="Q1208" s="74">
        <v>293411</v>
      </c>
      <c r="R1208" s="77" t="s">
        <v>134</v>
      </c>
      <c r="S1208" s="78" t="s">
        <v>5325</v>
      </c>
      <c r="T1208" s="77" t="s">
        <v>134</v>
      </c>
      <c r="U1208" s="80"/>
      <c r="V1208" s="85" t="s">
        <v>134</v>
      </c>
      <c r="W1208" s="85" t="s">
        <v>134</v>
      </c>
    </row>
    <row r="1209" spans="1:23" s="48" customFormat="1" ht="60" x14ac:dyDescent="0.25">
      <c r="A1209" s="77">
        <v>13100700</v>
      </c>
      <c r="B1209" s="77" t="s">
        <v>14</v>
      </c>
      <c r="C1209" s="70">
        <v>6227</v>
      </c>
      <c r="D1209" s="77" t="s">
        <v>214</v>
      </c>
      <c r="E1209" s="77" t="s">
        <v>126</v>
      </c>
      <c r="F1209" s="77" t="s">
        <v>79</v>
      </c>
      <c r="G1209" s="77" t="s">
        <v>2681</v>
      </c>
      <c r="H1209" s="77" t="s">
        <v>56</v>
      </c>
      <c r="I1209" s="78" t="s">
        <v>2649</v>
      </c>
      <c r="J1209" s="77" t="s">
        <v>2673</v>
      </c>
      <c r="K1209" s="77" t="s">
        <v>377</v>
      </c>
      <c r="L1209" s="71" t="s">
        <v>67</v>
      </c>
      <c r="M1209" s="74">
        <v>1516648</v>
      </c>
      <c r="N1209" s="74">
        <v>0</v>
      </c>
      <c r="O1209" s="74">
        <v>1516648</v>
      </c>
      <c r="P1209" s="79">
        <v>1</v>
      </c>
      <c r="Q1209" s="74">
        <v>1516648</v>
      </c>
      <c r="R1209" s="77" t="s">
        <v>134</v>
      </c>
      <c r="S1209" s="78" t="s">
        <v>5325</v>
      </c>
      <c r="T1209" s="77" t="s">
        <v>134</v>
      </c>
      <c r="U1209" s="80"/>
      <c r="V1209" s="85" t="s">
        <v>134</v>
      </c>
      <c r="W1209" s="85" t="s">
        <v>134</v>
      </c>
    </row>
    <row r="1210" spans="1:23" s="48" customFormat="1" ht="60" x14ac:dyDescent="0.25">
      <c r="A1210" s="77">
        <v>13100700</v>
      </c>
      <c r="B1210" s="77" t="s">
        <v>14</v>
      </c>
      <c r="C1210" s="70">
        <v>6228</v>
      </c>
      <c r="D1210" s="77" t="s">
        <v>214</v>
      </c>
      <c r="E1210" s="77" t="s">
        <v>126</v>
      </c>
      <c r="F1210" s="77" t="s">
        <v>79</v>
      </c>
      <c r="G1210" s="77" t="s">
        <v>2682</v>
      </c>
      <c r="H1210" s="77" t="s">
        <v>56</v>
      </c>
      <c r="I1210" s="78" t="s">
        <v>2683</v>
      </c>
      <c r="J1210" s="77" t="s">
        <v>2561</v>
      </c>
      <c r="K1210" s="77" t="s">
        <v>377</v>
      </c>
      <c r="L1210" s="71" t="s">
        <v>67</v>
      </c>
      <c r="M1210" s="74">
        <v>280868</v>
      </c>
      <c r="N1210" s="74">
        <v>0</v>
      </c>
      <c r="O1210" s="74">
        <v>280868</v>
      </c>
      <c r="P1210" s="79">
        <v>1</v>
      </c>
      <c r="Q1210" s="74">
        <v>280868</v>
      </c>
      <c r="R1210" s="77" t="s">
        <v>134</v>
      </c>
      <c r="S1210" s="78" t="s">
        <v>5325</v>
      </c>
      <c r="T1210" s="77" t="s">
        <v>134</v>
      </c>
      <c r="U1210" s="80"/>
      <c r="V1210" s="85" t="s">
        <v>134</v>
      </c>
      <c r="W1210" s="85" t="s">
        <v>134</v>
      </c>
    </row>
    <row r="1211" spans="1:23" s="48" customFormat="1" ht="60" x14ac:dyDescent="0.25">
      <c r="A1211" s="77">
        <v>13100700</v>
      </c>
      <c r="B1211" s="77" t="s">
        <v>14</v>
      </c>
      <c r="C1211" s="70">
        <v>6230</v>
      </c>
      <c r="D1211" s="77" t="s">
        <v>214</v>
      </c>
      <c r="E1211" s="77" t="s">
        <v>126</v>
      </c>
      <c r="F1211" s="77" t="s">
        <v>79</v>
      </c>
      <c r="G1211" s="77" t="s">
        <v>2684</v>
      </c>
      <c r="H1211" s="77" t="s">
        <v>56</v>
      </c>
      <c r="I1211" s="78" t="s">
        <v>2649</v>
      </c>
      <c r="J1211" s="77" t="s">
        <v>2673</v>
      </c>
      <c r="K1211" s="77" t="s">
        <v>377</v>
      </c>
      <c r="L1211" s="71" t="s">
        <v>67</v>
      </c>
      <c r="M1211" s="74">
        <v>446504</v>
      </c>
      <c r="N1211" s="74">
        <v>0</v>
      </c>
      <c r="O1211" s="74">
        <v>446504</v>
      </c>
      <c r="P1211" s="79">
        <v>1</v>
      </c>
      <c r="Q1211" s="74">
        <v>446504</v>
      </c>
      <c r="R1211" s="77" t="s">
        <v>134</v>
      </c>
      <c r="S1211" s="78" t="s">
        <v>5325</v>
      </c>
      <c r="T1211" s="77" t="s">
        <v>134</v>
      </c>
      <c r="U1211" s="80"/>
      <c r="V1211" s="85" t="s">
        <v>134</v>
      </c>
      <c r="W1211" s="85" t="s">
        <v>134</v>
      </c>
    </row>
    <row r="1212" spans="1:23" s="48" customFormat="1" ht="60" x14ac:dyDescent="0.25">
      <c r="A1212" s="77">
        <v>13100700</v>
      </c>
      <c r="B1212" s="77" t="s">
        <v>14</v>
      </c>
      <c r="C1212" s="70">
        <v>6232</v>
      </c>
      <c r="D1212" s="77" t="s">
        <v>214</v>
      </c>
      <c r="E1212" s="77" t="s">
        <v>126</v>
      </c>
      <c r="F1212" s="77" t="s">
        <v>79</v>
      </c>
      <c r="G1212" s="77" t="s">
        <v>2685</v>
      </c>
      <c r="H1212" s="77" t="s">
        <v>56</v>
      </c>
      <c r="I1212" s="78" t="s">
        <v>2686</v>
      </c>
      <c r="J1212" s="77" t="s">
        <v>2687</v>
      </c>
      <c r="K1212" s="77" t="s">
        <v>377</v>
      </c>
      <c r="L1212" s="71" t="s">
        <v>73</v>
      </c>
      <c r="M1212" s="74">
        <v>442816</v>
      </c>
      <c r="N1212" s="74">
        <v>0</v>
      </c>
      <c r="O1212" s="74">
        <v>442816</v>
      </c>
      <c r="P1212" s="79">
        <v>1</v>
      </c>
      <c r="Q1212" s="74">
        <v>442816</v>
      </c>
      <c r="R1212" s="77" t="s">
        <v>134</v>
      </c>
      <c r="S1212" s="78" t="s">
        <v>5325</v>
      </c>
      <c r="T1212" s="77" t="s">
        <v>134</v>
      </c>
      <c r="U1212" s="80"/>
      <c r="V1212" s="85" t="s">
        <v>134</v>
      </c>
      <c r="W1212" s="85" t="s">
        <v>134</v>
      </c>
    </row>
    <row r="1213" spans="1:23" s="48" customFormat="1" ht="60" x14ac:dyDescent="0.25">
      <c r="A1213" s="77">
        <v>13100700</v>
      </c>
      <c r="B1213" s="77" t="s">
        <v>14</v>
      </c>
      <c r="C1213" s="70">
        <v>6234</v>
      </c>
      <c r="D1213" s="77" t="s">
        <v>214</v>
      </c>
      <c r="E1213" s="77" t="s">
        <v>126</v>
      </c>
      <c r="F1213" s="77" t="s">
        <v>79</v>
      </c>
      <c r="G1213" s="77" t="s">
        <v>2688</v>
      </c>
      <c r="H1213" s="77" t="s">
        <v>56</v>
      </c>
      <c r="I1213" s="78" t="s">
        <v>2649</v>
      </c>
      <c r="J1213" s="77" t="s">
        <v>2659</v>
      </c>
      <c r="K1213" s="77" t="s">
        <v>377</v>
      </c>
      <c r="L1213" s="71" t="s">
        <v>73</v>
      </c>
      <c r="M1213" s="74">
        <v>91126</v>
      </c>
      <c r="N1213" s="74">
        <v>0</v>
      </c>
      <c r="O1213" s="74">
        <v>91126</v>
      </c>
      <c r="P1213" s="79">
        <v>1</v>
      </c>
      <c r="Q1213" s="74">
        <v>91126</v>
      </c>
      <c r="R1213" s="77" t="s">
        <v>134</v>
      </c>
      <c r="S1213" s="78" t="s">
        <v>5325</v>
      </c>
      <c r="T1213" s="77" t="s">
        <v>68</v>
      </c>
      <c r="U1213" s="80" t="s">
        <v>5345</v>
      </c>
      <c r="V1213" s="85" t="s">
        <v>134</v>
      </c>
      <c r="W1213" s="85" t="s">
        <v>134</v>
      </c>
    </row>
    <row r="1214" spans="1:23" s="48" customFormat="1" ht="60" x14ac:dyDescent="0.25">
      <c r="A1214" s="77">
        <v>13100700</v>
      </c>
      <c r="B1214" s="77" t="s">
        <v>14</v>
      </c>
      <c r="C1214" s="70">
        <v>6236</v>
      </c>
      <c r="D1214" s="77" t="s">
        <v>214</v>
      </c>
      <c r="E1214" s="77" t="s">
        <v>126</v>
      </c>
      <c r="F1214" s="77" t="s">
        <v>79</v>
      </c>
      <c r="G1214" s="77" t="s">
        <v>2689</v>
      </c>
      <c r="H1214" s="77" t="s">
        <v>56</v>
      </c>
      <c r="I1214" s="78" t="s">
        <v>2649</v>
      </c>
      <c r="J1214" s="77" t="s">
        <v>2659</v>
      </c>
      <c r="K1214" s="77" t="s">
        <v>377</v>
      </c>
      <c r="L1214" s="71" t="s">
        <v>73</v>
      </c>
      <c r="M1214" s="74">
        <v>206652</v>
      </c>
      <c r="N1214" s="74">
        <v>0</v>
      </c>
      <c r="O1214" s="74">
        <v>206652</v>
      </c>
      <c r="P1214" s="79">
        <v>1</v>
      </c>
      <c r="Q1214" s="74">
        <v>206652</v>
      </c>
      <c r="R1214" s="77" t="s">
        <v>134</v>
      </c>
      <c r="S1214" s="78" t="s">
        <v>5325</v>
      </c>
      <c r="T1214" s="77" t="s">
        <v>134</v>
      </c>
      <c r="U1214" s="80"/>
      <c r="V1214" s="85" t="s">
        <v>134</v>
      </c>
      <c r="W1214" s="85" t="s">
        <v>134</v>
      </c>
    </row>
    <row r="1215" spans="1:23" s="48" customFormat="1" ht="60" x14ac:dyDescent="0.25">
      <c r="A1215" s="77">
        <v>13100700</v>
      </c>
      <c r="B1215" s="77" t="s">
        <v>14</v>
      </c>
      <c r="C1215" s="70">
        <v>6238</v>
      </c>
      <c r="D1215" s="77" t="s">
        <v>214</v>
      </c>
      <c r="E1215" s="77" t="s">
        <v>126</v>
      </c>
      <c r="F1215" s="77" t="s">
        <v>79</v>
      </c>
      <c r="G1215" s="77" t="s">
        <v>2690</v>
      </c>
      <c r="H1215" s="77" t="s">
        <v>56</v>
      </c>
      <c r="I1215" s="78" t="s">
        <v>2691</v>
      </c>
      <c r="J1215" s="77" t="s">
        <v>2576</v>
      </c>
      <c r="K1215" s="77" t="s">
        <v>377</v>
      </c>
      <c r="L1215" s="71" t="s">
        <v>67</v>
      </c>
      <c r="M1215" s="74">
        <v>1860117</v>
      </c>
      <c r="N1215" s="74">
        <v>0</v>
      </c>
      <c r="O1215" s="74">
        <v>1860117</v>
      </c>
      <c r="P1215" s="79">
        <v>1</v>
      </c>
      <c r="Q1215" s="74">
        <v>1860117</v>
      </c>
      <c r="R1215" s="77" t="s">
        <v>134</v>
      </c>
      <c r="S1215" s="78" t="s">
        <v>5325</v>
      </c>
      <c r="T1215" s="77" t="s">
        <v>134</v>
      </c>
      <c r="U1215" s="80"/>
      <c r="V1215" s="85" t="s">
        <v>134</v>
      </c>
      <c r="W1215" s="85" t="s">
        <v>134</v>
      </c>
    </row>
    <row r="1216" spans="1:23" s="48" customFormat="1" ht="60" x14ac:dyDescent="0.25">
      <c r="A1216" s="77">
        <v>13100700</v>
      </c>
      <c r="B1216" s="77" t="s">
        <v>14</v>
      </c>
      <c r="C1216" s="70">
        <v>6239</v>
      </c>
      <c r="D1216" s="77" t="s">
        <v>214</v>
      </c>
      <c r="E1216" s="77" t="s">
        <v>126</v>
      </c>
      <c r="F1216" s="77" t="s">
        <v>79</v>
      </c>
      <c r="G1216" s="77" t="s">
        <v>2692</v>
      </c>
      <c r="H1216" s="77" t="s">
        <v>56</v>
      </c>
      <c r="I1216" s="78" t="s">
        <v>2693</v>
      </c>
      <c r="J1216" s="77" t="s">
        <v>244</v>
      </c>
      <c r="K1216" s="77" t="s">
        <v>377</v>
      </c>
      <c r="L1216" s="71" t="s">
        <v>73</v>
      </c>
      <c r="M1216" s="74">
        <v>30212</v>
      </c>
      <c r="N1216" s="74">
        <v>0</v>
      </c>
      <c r="O1216" s="74">
        <v>30212</v>
      </c>
      <c r="P1216" s="79">
        <v>1</v>
      </c>
      <c r="Q1216" s="74">
        <v>30212</v>
      </c>
      <c r="R1216" s="77" t="s">
        <v>134</v>
      </c>
      <c r="S1216" s="78" t="s">
        <v>5325</v>
      </c>
      <c r="T1216" s="77" t="s">
        <v>134</v>
      </c>
      <c r="U1216" s="80"/>
      <c r="V1216" s="85" t="s">
        <v>134</v>
      </c>
      <c r="W1216" s="85" t="s">
        <v>134</v>
      </c>
    </row>
    <row r="1217" spans="1:23" s="48" customFormat="1" ht="75" x14ac:dyDescent="0.25">
      <c r="A1217" s="77">
        <v>13100700</v>
      </c>
      <c r="B1217" s="77" t="s">
        <v>14</v>
      </c>
      <c r="C1217" s="70">
        <v>6241</v>
      </c>
      <c r="D1217" s="77" t="s">
        <v>214</v>
      </c>
      <c r="E1217" s="77" t="s">
        <v>126</v>
      </c>
      <c r="F1217" s="77" t="s">
        <v>79</v>
      </c>
      <c r="G1217" s="77" t="s">
        <v>2694</v>
      </c>
      <c r="H1217" s="77" t="s">
        <v>56</v>
      </c>
      <c r="I1217" s="78" t="s">
        <v>5346</v>
      </c>
      <c r="J1217" s="77" t="s">
        <v>2564</v>
      </c>
      <c r="K1217" s="77" t="s">
        <v>377</v>
      </c>
      <c r="L1217" s="71" t="s">
        <v>67</v>
      </c>
      <c r="M1217" s="74">
        <v>352674</v>
      </c>
      <c r="N1217" s="74">
        <v>0</v>
      </c>
      <c r="O1217" s="74">
        <v>352674</v>
      </c>
      <c r="P1217" s="79">
        <v>1</v>
      </c>
      <c r="Q1217" s="74">
        <v>352674</v>
      </c>
      <c r="R1217" s="77" t="s">
        <v>134</v>
      </c>
      <c r="S1217" s="78" t="s">
        <v>5325</v>
      </c>
      <c r="T1217" s="77" t="s">
        <v>68</v>
      </c>
      <c r="U1217" s="80" t="s">
        <v>5347</v>
      </c>
      <c r="V1217" s="85" t="s">
        <v>134</v>
      </c>
      <c r="W1217" s="85" t="s">
        <v>134</v>
      </c>
    </row>
    <row r="1218" spans="1:23" s="48" customFormat="1" ht="60" x14ac:dyDescent="0.25">
      <c r="A1218" s="77">
        <v>13100700</v>
      </c>
      <c r="B1218" s="77" t="s">
        <v>14</v>
      </c>
      <c r="C1218" s="70">
        <v>6242</v>
      </c>
      <c r="D1218" s="77" t="s">
        <v>214</v>
      </c>
      <c r="E1218" s="77" t="s">
        <v>126</v>
      </c>
      <c r="F1218" s="77" t="s">
        <v>79</v>
      </c>
      <c r="G1218" s="77" t="s">
        <v>2695</v>
      </c>
      <c r="H1218" s="77" t="s">
        <v>56</v>
      </c>
      <c r="I1218" s="78" t="s">
        <v>2617</v>
      </c>
      <c r="J1218" s="77" t="s">
        <v>244</v>
      </c>
      <c r="K1218" s="77" t="s">
        <v>377</v>
      </c>
      <c r="L1218" s="71" t="s">
        <v>73</v>
      </c>
      <c r="M1218" s="74">
        <v>32546</v>
      </c>
      <c r="N1218" s="74">
        <v>0</v>
      </c>
      <c r="O1218" s="74">
        <v>32546</v>
      </c>
      <c r="P1218" s="79">
        <v>1</v>
      </c>
      <c r="Q1218" s="74">
        <v>32546</v>
      </c>
      <c r="R1218" s="77" t="s">
        <v>134</v>
      </c>
      <c r="S1218" s="78" t="s">
        <v>5325</v>
      </c>
      <c r="T1218" s="77" t="s">
        <v>134</v>
      </c>
      <c r="U1218" s="80"/>
      <c r="V1218" s="85" t="s">
        <v>134</v>
      </c>
      <c r="W1218" s="85" t="s">
        <v>134</v>
      </c>
    </row>
    <row r="1219" spans="1:23" s="48" customFormat="1" ht="60" x14ac:dyDescent="0.25">
      <c r="A1219" s="77">
        <v>13100700</v>
      </c>
      <c r="B1219" s="77" t="s">
        <v>14</v>
      </c>
      <c r="C1219" s="70">
        <v>6243</v>
      </c>
      <c r="D1219" s="77" t="s">
        <v>214</v>
      </c>
      <c r="E1219" s="77" t="s">
        <v>126</v>
      </c>
      <c r="F1219" s="77" t="s">
        <v>79</v>
      </c>
      <c r="G1219" s="77" t="s">
        <v>2696</v>
      </c>
      <c r="H1219" s="77" t="s">
        <v>56</v>
      </c>
      <c r="I1219" s="78" t="s">
        <v>2578</v>
      </c>
      <c r="J1219" s="77" t="s">
        <v>244</v>
      </c>
      <c r="K1219" s="77" t="s">
        <v>377</v>
      </c>
      <c r="L1219" s="71" t="s">
        <v>73</v>
      </c>
      <c r="M1219" s="74">
        <v>21847</v>
      </c>
      <c r="N1219" s="74">
        <v>0</v>
      </c>
      <c r="O1219" s="74">
        <v>21847</v>
      </c>
      <c r="P1219" s="79">
        <v>1</v>
      </c>
      <c r="Q1219" s="74">
        <v>21847</v>
      </c>
      <c r="R1219" s="77" t="s">
        <v>134</v>
      </c>
      <c r="S1219" s="78" t="s">
        <v>5325</v>
      </c>
      <c r="T1219" s="77" t="s">
        <v>134</v>
      </c>
      <c r="U1219" s="80"/>
      <c r="V1219" s="85" t="s">
        <v>134</v>
      </c>
      <c r="W1219" s="85" t="s">
        <v>134</v>
      </c>
    </row>
    <row r="1220" spans="1:23" s="48" customFormat="1" ht="60" x14ac:dyDescent="0.25">
      <c r="A1220" s="77">
        <v>13100700</v>
      </c>
      <c r="B1220" s="77" t="s">
        <v>14</v>
      </c>
      <c r="C1220" s="70">
        <v>6245</v>
      </c>
      <c r="D1220" s="77" t="s">
        <v>214</v>
      </c>
      <c r="E1220" s="77" t="s">
        <v>126</v>
      </c>
      <c r="F1220" s="77" t="s">
        <v>79</v>
      </c>
      <c r="G1220" s="77" t="s">
        <v>2697</v>
      </c>
      <c r="H1220" s="77" t="s">
        <v>56</v>
      </c>
      <c r="I1220" s="78" t="s">
        <v>2698</v>
      </c>
      <c r="J1220" s="77" t="s">
        <v>2561</v>
      </c>
      <c r="K1220" s="77" t="s">
        <v>377</v>
      </c>
      <c r="L1220" s="71" t="s">
        <v>67</v>
      </c>
      <c r="M1220" s="74">
        <v>1211196</v>
      </c>
      <c r="N1220" s="74">
        <v>0</v>
      </c>
      <c r="O1220" s="74">
        <v>1211196</v>
      </c>
      <c r="P1220" s="79">
        <v>1</v>
      </c>
      <c r="Q1220" s="74">
        <v>1211196</v>
      </c>
      <c r="R1220" s="77" t="s">
        <v>134</v>
      </c>
      <c r="S1220" s="78" t="s">
        <v>5325</v>
      </c>
      <c r="T1220" s="77" t="s">
        <v>134</v>
      </c>
      <c r="U1220" s="80"/>
      <c r="V1220" s="85" t="s">
        <v>134</v>
      </c>
      <c r="W1220" s="85" t="s">
        <v>134</v>
      </c>
    </row>
    <row r="1221" spans="1:23" s="48" customFormat="1" ht="60" x14ac:dyDescent="0.25">
      <c r="A1221" s="77">
        <v>13100700</v>
      </c>
      <c r="B1221" s="77" t="s">
        <v>14</v>
      </c>
      <c r="C1221" s="70">
        <v>6247</v>
      </c>
      <c r="D1221" s="77" t="s">
        <v>214</v>
      </c>
      <c r="E1221" s="77" t="s">
        <v>126</v>
      </c>
      <c r="F1221" s="77" t="s">
        <v>79</v>
      </c>
      <c r="G1221" s="77" t="s">
        <v>2699</v>
      </c>
      <c r="H1221" s="77" t="s">
        <v>56</v>
      </c>
      <c r="I1221" s="78" t="s">
        <v>2700</v>
      </c>
      <c r="J1221" s="77" t="s">
        <v>2673</v>
      </c>
      <c r="K1221" s="77" t="s">
        <v>377</v>
      </c>
      <c r="L1221" s="71" t="s">
        <v>67</v>
      </c>
      <c r="M1221" s="74">
        <v>906793</v>
      </c>
      <c r="N1221" s="74">
        <v>0</v>
      </c>
      <c r="O1221" s="74">
        <v>906793</v>
      </c>
      <c r="P1221" s="79">
        <v>1</v>
      </c>
      <c r="Q1221" s="74">
        <v>906793</v>
      </c>
      <c r="R1221" s="77" t="s">
        <v>134</v>
      </c>
      <c r="S1221" s="78" t="s">
        <v>5325</v>
      </c>
      <c r="T1221" s="77" t="s">
        <v>134</v>
      </c>
      <c r="U1221" s="80"/>
      <c r="V1221" s="85" t="s">
        <v>134</v>
      </c>
      <c r="W1221" s="85" t="s">
        <v>134</v>
      </c>
    </row>
    <row r="1222" spans="1:23" s="48" customFormat="1" ht="60" x14ac:dyDescent="0.25">
      <c r="A1222" s="77">
        <v>13100700</v>
      </c>
      <c r="B1222" s="77" t="s">
        <v>14</v>
      </c>
      <c r="C1222" s="70">
        <v>6248</v>
      </c>
      <c r="D1222" s="77" t="s">
        <v>214</v>
      </c>
      <c r="E1222" s="77" t="s">
        <v>126</v>
      </c>
      <c r="F1222" s="77" t="s">
        <v>79</v>
      </c>
      <c r="G1222" s="77" t="s">
        <v>2701</v>
      </c>
      <c r="H1222" s="77" t="s">
        <v>56</v>
      </c>
      <c r="I1222" s="78" t="s">
        <v>2582</v>
      </c>
      <c r="J1222" s="77" t="s">
        <v>391</v>
      </c>
      <c r="K1222" s="77" t="s">
        <v>377</v>
      </c>
      <c r="L1222" s="71" t="s">
        <v>67</v>
      </c>
      <c r="M1222" s="74">
        <v>67579</v>
      </c>
      <c r="N1222" s="74">
        <v>0</v>
      </c>
      <c r="O1222" s="74">
        <v>67579</v>
      </c>
      <c r="P1222" s="79">
        <v>1</v>
      </c>
      <c r="Q1222" s="74">
        <v>67579</v>
      </c>
      <c r="R1222" s="77" t="s">
        <v>134</v>
      </c>
      <c r="S1222" s="78" t="s">
        <v>5325</v>
      </c>
      <c r="T1222" s="77" t="s">
        <v>134</v>
      </c>
      <c r="U1222" s="80"/>
      <c r="V1222" s="85" t="s">
        <v>134</v>
      </c>
      <c r="W1222" s="85" t="s">
        <v>134</v>
      </c>
    </row>
    <row r="1223" spans="1:23" s="48" customFormat="1" ht="60" x14ac:dyDescent="0.25">
      <c r="A1223" s="77">
        <v>13100700</v>
      </c>
      <c r="B1223" s="77" t="s">
        <v>14</v>
      </c>
      <c r="C1223" s="70">
        <v>6249</v>
      </c>
      <c r="D1223" s="77" t="s">
        <v>214</v>
      </c>
      <c r="E1223" s="77" t="s">
        <v>126</v>
      </c>
      <c r="F1223" s="77" t="s">
        <v>79</v>
      </c>
      <c r="G1223" s="77" t="s">
        <v>2702</v>
      </c>
      <c r="H1223" s="77" t="s">
        <v>56</v>
      </c>
      <c r="I1223" s="78" t="s">
        <v>2703</v>
      </c>
      <c r="J1223" s="77" t="s">
        <v>5348</v>
      </c>
      <c r="K1223" s="77" t="s">
        <v>377</v>
      </c>
      <c r="L1223" s="71" t="s">
        <v>67</v>
      </c>
      <c r="M1223" s="74">
        <v>417891</v>
      </c>
      <c r="N1223" s="74">
        <v>0</v>
      </c>
      <c r="O1223" s="74">
        <v>417891</v>
      </c>
      <c r="P1223" s="79">
        <v>1</v>
      </c>
      <c r="Q1223" s="74">
        <v>417891</v>
      </c>
      <c r="R1223" s="77" t="s">
        <v>134</v>
      </c>
      <c r="S1223" s="78" t="s">
        <v>5325</v>
      </c>
      <c r="T1223" s="77" t="s">
        <v>134</v>
      </c>
      <c r="U1223" s="80"/>
      <c r="V1223" s="85" t="s">
        <v>134</v>
      </c>
      <c r="W1223" s="85" t="s">
        <v>134</v>
      </c>
    </row>
    <row r="1224" spans="1:23" s="48" customFormat="1" ht="60" x14ac:dyDescent="0.25">
      <c r="A1224" s="77">
        <v>13100700</v>
      </c>
      <c r="B1224" s="77" t="s">
        <v>14</v>
      </c>
      <c r="C1224" s="70">
        <v>6251</v>
      </c>
      <c r="D1224" s="77" t="s">
        <v>214</v>
      </c>
      <c r="E1224" s="77" t="s">
        <v>126</v>
      </c>
      <c r="F1224" s="77" t="s">
        <v>79</v>
      </c>
      <c r="G1224" s="77" t="s">
        <v>2704</v>
      </c>
      <c r="H1224" s="77" t="s">
        <v>56</v>
      </c>
      <c r="I1224" s="78" t="s">
        <v>2649</v>
      </c>
      <c r="J1224" s="77" t="s">
        <v>2610</v>
      </c>
      <c r="K1224" s="77" t="s">
        <v>377</v>
      </c>
      <c r="L1224" s="71" t="s">
        <v>73</v>
      </c>
      <c r="M1224" s="74">
        <v>163992</v>
      </c>
      <c r="N1224" s="74">
        <v>0</v>
      </c>
      <c r="O1224" s="74">
        <v>163992</v>
      </c>
      <c r="P1224" s="79">
        <v>1</v>
      </c>
      <c r="Q1224" s="74">
        <v>163992</v>
      </c>
      <c r="R1224" s="77" t="s">
        <v>134</v>
      </c>
      <c r="S1224" s="78" t="s">
        <v>5325</v>
      </c>
      <c r="T1224" s="77" t="s">
        <v>134</v>
      </c>
      <c r="U1224" s="80"/>
      <c r="V1224" s="85" t="s">
        <v>134</v>
      </c>
      <c r="W1224" s="85" t="s">
        <v>134</v>
      </c>
    </row>
    <row r="1225" spans="1:23" s="48" customFormat="1" ht="60" x14ac:dyDescent="0.25">
      <c r="A1225" s="77">
        <v>13100700</v>
      </c>
      <c r="B1225" s="77" t="s">
        <v>14</v>
      </c>
      <c r="C1225" s="70">
        <v>6252</v>
      </c>
      <c r="D1225" s="77" t="s">
        <v>214</v>
      </c>
      <c r="E1225" s="77" t="s">
        <v>126</v>
      </c>
      <c r="F1225" s="77" t="s">
        <v>79</v>
      </c>
      <c r="G1225" s="77" t="s">
        <v>2705</v>
      </c>
      <c r="H1225" s="77" t="s">
        <v>56</v>
      </c>
      <c r="I1225" s="78" t="s">
        <v>2649</v>
      </c>
      <c r="J1225" s="77" t="s">
        <v>244</v>
      </c>
      <c r="K1225" s="77" t="s">
        <v>377</v>
      </c>
      <c r="L1225" s="71" t="s">
        <v>67</v>
      </c>
      <c r="M1225" s="74">
        <v>257700</v>
      </c>
      <c r="N1225" s="74">
        <v>0</v>
      </c>
      <c r="O1225" s="74">
        <v>257700</v>
      </c>
      <c r="P1225" s="79">
        <v>1</v>
      </c>
      <c r="Q1225" s="74">
        <v>257700</v>
      </c>
      <c r="R1225" s="77" t="s">
        <v>134</v>
      </c>
      <c r="S1225" s="78" t="s">
        <v>5325</v>
      </c>
      <c r="T1225" s="77" t="s">
        <v>134</v>
      </c>
      <c r="U1225" s="80"/>
      <c r="V1225" s="85" t="s">
        <v>134</v>
      </c>
      <c r="W1225" s="85" t="s">
        <v>134</v>
      </c>
    </row>
    <row r="1226" spans="1:23" s="48" customFormat="1" ht="60" x14ac:dyDescent="0.25">
      <c r="A1226" s="77">
        <v>13100700</v>
      </c>
      <c r="B1226" s="77" t="s">
        <v>14</v>
      </c>
      <c r="C1226" s="70">
        <v>6254</v>
      </c>
      <c r="D1226" s="77" t="s">
        <v>214</v>
      </c>
      <c r="E1226" s="77" t="s">
        <v>126</v>
      </c>
      <c r="F1226" s="77" t="s">
        <v>79</v>
      </c>
      <c r="G1226" s="77" t="s">
        <v>2706</v>
      </c>
      <c r="H1226" s="77" t="s">
        <v>56</v>
      </c>
      <c r="I1226" s="78" t="s">
        <v>2707</v>
      </c>
      <c r="J1226" s="77" t="s">
        <v>2607</v>
      </c>
      <c r="K1226" s="77" t="s">
        <v>377</v>
      </c>
      <c r="L1226" s="71" t="s">
        <v>67</v>
      </c>
      <c r="M1226" s="74">
        <v>1407222</v>
      </c>
      <c r="N1226" s="74">
        <v>0</v>
      </c>
      <c r="O1226" s="74">
        <v>1407222</v>
      </c>
      <c r="P1226" s="79">
        <v>1</v>
      </c>
      <c r="Q1226" s="74">
        <v>1407222</v>
      </c>
      <c r="R1226" s="77" t="s">
        <v>134</v>
      </c>
      <c r="S1226" s="78" t="s">
        <v>5325</v>
      </c>
      <c r="T1226" s="77" t="s">
        <v>134</v>
      </c>
      <c r="U1226" s="80"/>
      <c r="V1226" s="85" t="s">
        <v>134</v>
      </c>
      <c r="W1226" s="85" t="s">
        <v>134</v>
      </c>
    </row>
    <row r="1227" spans="1:23" s="48" customFormat="1" ht="60" x14ac:dyDescent="0.25">
      <c r="A1227" s="77">
        <v>13100700</v>
      </c>
      <c r="B1227" s="77" t="s">
        <v>14</v>
      </c>
      <c r="C1227" s="70">
        <v>6256</v>
      </c>
      <c r="D1227" s="77" t="s">
        <v>214</v>
      </c>
      <c r="E1227" s="77" t="s">
        <v>126</v>
      </c>
      <c r="F1227" s="77" t="s">
        <v>79</v>
      </c>
      <c r="G1227" s="77" t="s">
        <v>5349</v>
      </c>
      <c r="H1227" s="77" t="s">
        <v>56</v>
      </c>
      <c r="I1227" s="78" t="s">
        <v>5350</v>
      </c>
      <c r="J1227" s="77" t="s">
        <v>5351</v>
      </c>
      <c r="K1227" s="77" t="s">
        <v>377</v>
      </c>
      <c r="L1227" s="71" t="s">
        <v>67</v>
      </c>
      <c r="M1227" s="74">
        <v>5954433</v>
      </c>
      <c r="N1227" s="74">
        <v>0</v>
      </c>
      <c r="O1227" s="74">
        <v>5954433</v>
      </c>
      <c r="P1227" s="79">
        <v>1</v>
      </c>
      <c r="Q1227" s="74">
        <v>5954433</v>
      </c>
      <c r="R1227" s="77" t="s">
        <v>134</v>
      </c>
      <c r="S1227" s="78" t="s">
        <v>5325</v>
      </c>
      <c r="T1227" s="77" t="s">
        <v>68</v>
      </c>
      <c r="U1227" s="78" t="s">
        <v>5352</v>
      </c>
      <c r="V1227" s="85" t="s">
        <v>134</v>
      </c>
      <c r="W1227" s="85" t="s">
        <v>134</v>
      </c>
    </row>
    <row r="1228" spans="1:23" s="48" customFormat="1" ht="60" x14ac:dyDescent="0.25">
      <c r="A1228" s="77">
        <v>13100700</v>
      </c>
      <c r="B1228" s="77" t="s">
        <v>14</v>
      </c>
      <c r="C1228" s="70">
        <v>6257</v>
      </c>
      <c r="D1228" s="77" t="s">
        <v>214</v>
      </c>
      <c r="E1228" s="77" t="s">
        <v>126</v>
      </c>
      <c r="F1228" s="77" t="s">
        <v>79</v>
      </c>
      <c r="G1228" s="77" t="s">
        <v>2708</v>
      </c>
      <c r="H1228" s="77" t="s">
        <v>56</v>
      </c>
      <c r="I1228" s="78" t="s">
        <v>2264</v>
      </c>
      <c r="J1228" s="77" t="s">
        <v>2709</v>
      </c>
      <c r="K1228" s="77" t="s">
        <v>377</v>
      </c>
      <c r="L1228" s="71" t="s">
        <v>67</v>
      </c>
      <c r="M1228" s="74">
        <v>1326022</v>
      </c>
      <c r="N1228" s="74">
        <v>0</v>
      </c>
      <c r="O1228" s="74">
        <v>1326022</v>
      </c>
      <c r="P1228" s="79">
        <v>1</v>
      </c>
      <c r="Q1228" s="74">
        <v>1326022</v>
      </c>
      <c r="R1228" s="77" t="s">
        <v>68</v>
      </c>
      <c r="S1228" s="78" t="s">
        <v>5325</v>
      </c>
      <c r="T1228" s="77" t="s">
        <v>68</v>
      </c>
      <c r="U1228" s="80" t="s">
        <v>5353</v>
      </c>
      <c r="V1228" s="85" t="s">
        <v>134</v>
      </c>
      <c r="W1228" s="85" t="s">
        <v>134</v>
      </c>
    </row>
    <row r="1229" spans="1:23" s="48" customFormat="1" ht="60" x14ac:dyDescent="0.25">
      <c r="A1229" s="77">
        <v>13100700</v>
      </c>
      <c r="B1229" s="77" t="s">
        <v>14</v>
      </c>
      <c r="C1229" s="70">
        <v>6259</v>
      </c>
      <c r="D1229" s="77" t="s">
        <v>214</v>
      </c>
      <c r="E1229" s="77" t="s">
        <v>126</v>
      </c>
      <c r="F1229" s="77" t="s">
        <v>79</v>
      </c>
      <c r="G1229" s="77" t="s">
        <v>2710</v>
      </c>
      <c r="H1229" s="77" t="s">
        <v>56</v>
      </c>
      <c r="I1229" s="78" t="s">
        <v>2264</v>
      </c>
      <c r="J1229" s="77" t="s">
        <v>2564</v>
      </c>
      <c r="K1229" s="77" t="s">
        <v>377</v>
      </c>
      <c r="L1229" s="71" t="s">
        <v>67</v>
      </c>
      <c r="M1229" s="74">
        <v>1013581</v>
      </c>
      <c r="N1229" s="74">
        <v>0</v>
      </c>
      <c r="O1229" s="74">
        <v>1013581</v>
      </c>
      <c r="P1229" s="79">
        <v>1</v>
      </c>
      <c r="Q1229" s="74">
        <v>1013581</v>
      </c>
      <c r="R1229" s="77" t="s">
        <v>134</v>
      </c>
      <c r="S1229" s="78" t="s">
        <v>5325</v>
      </c>
      <c r="T1229" s="77" t="s">
        <v>134</v>
      </c>
      <c r="U1229" s="80"/>
      <c r="V1229" s="85" t="s">
        <v>134</v>
      </c>
      <c r="W1229" s="85" t="s">
        <v>134</v>
      </c>
    </row>
    <row r="1230" spans="1:23" s="48" customFormat="1" ht="60" x14ac:dyDescent="0.25">
      <c r="A1230" s="77">
        <v>13100700</v>
      </c>
      <c r="B1230" s="77" t="s">
        <v>14</v>
      </c>
      <c r="C1230" s="70">
        <v>6261</v>
      </c>
      <c r="D1230" s="77" t="s">
        <v>214</v>
      </c>
      <c r="E1230" s="77" t="s">
        <v>126</v>
      </c>
      <c r="F1230" s="77" t="s">
        <v>79</v>
      </c>
      <c r="G1230" s="77" t="s">
        <v>1009</v>
      </c>
      <c r="H1230" s="77" t="s">
        <v>56</v>
      </c>
      <c r="I1230" s="78" t="s">
        <v>2264</v>
      </c>
      <c r="J1230" s="77" t="s">
        <v>2711</v>
      </c>
      <c r="K1230" s="77" t="s">
        <v>377</v>
      </c>
      <c r="L1230" s="71" t="s">
        <v>4380</v>
      </c>
      <c r="M1230" s="74"/>
      <c r="N1230" s="74"/>
      <c r="O1230" s="74"/>
      <c r="P1230" s="79"/>
      <c r="Q1230" s="74"/>
      <c r="R1230" s="77" t="s">
        <v>134</v>
      </c>
      <c r="S1230" s="78" t="s">
        <v>5325</v>
      </c>
      <c r="T1230" s="77" t="s">
        <v>68</v>
      </c>
      <c r="U1230" s="80" t="s">
        <v>5354</v>
      </c>
      <c r="V1230" s="85" t="s">
        <v>134</v>
      </c>
      <c r="W1230" s="85" t="s">
        <v>134</v>
      </c>
    </row>
    <row r="1231" spans="1:23" s="48" customFormat="1" ht="60" x14ac:dyDescent="0.25">
      <c r="A1231" s="77">
        <v>13100700</v>
      </c>
      <c r="B1231" s="77" t="s">
        <v>14</v>
      </c>
      <c r="C1231" s="70">
        <v>6263</v>
      </c>
      <c r="D1231" s="77" t="s">
        <v>214</v>
      </c>
      <c r="E1231" s="77" t="s">
        <v>126</v>
      </c>
      <c r="F1231" s="77" t="s">
        <v>79</v>
      </c>
      <c r="G1231" s="77" t="s">
        <v>2712</v>
      </c>
      <c r="H1231" s="77" t="s">
        <v>56</v>
      </c>
      <c r="I1231" s="78" t="s">
        <v>2264</v>
      </c>
      <c r="J1231" s="77" t="s">
        <v>2673</v>
      </c>
      <c r="K1231" s="77" t="s">
        <v>377</v>
      </c>
      <c r="L1231" s="71" t="s">
        <v>67</v>
      </c>
      <c r="M1231" s="74">
        <v>4217517</v>
      </c>
      <c r="N1231" s="74">
        <v>0</v>
      </c>
      <c r="O1231" s="74">
        <v>4217517</v>
      </c>
      <c r="P1231" s="79">
        <v>1</v>
      </c>
      <c r="Q1231" s="74">
        <v>4217517</v>
      </c>
      <c r="R1231" s="77" t="s">
        <v>134</v>
      </c>
      <c r="S1231" s="78" t="s">
        <v>5325</v>
      </c>
      <c r="T1231" s="77" t="s">
        <v>134</v>
      </c>
      <c r="U1231" s="80"/>
      <c r="V1231" s="85" t="s">
        <v>134</v>
      </c>
      <c r="W1231" s="85" t="s">
        <v>134</v>
      </c>
    </row>
    <row r="1232" spans="1:23" s="48" customFormat="1" ht="60" x14ac:dyDescent="0.25">
      <c r="A1232" s="77">
        <v>13100700</v>
      </c>
      <c r="B1232" s="77" t="s">
        <v>14</v>
      </c>
      <c r="C1232" s="70">
        <v>6265</v>
      </c>
      <c r="D1232" s="77" t="s">
        <v>214</v>
      </c>
      <c r="E1232" s="77" t="s">
        <v>126</v>
      </c>
      <c r="F1232" s="77" t="s">
        <v>79</v>
      </c>
      <c r="G1232" s="77" t="s">
        <v>2713</v>
      </c>
      <c r="H1232" s="77" t="s">
        <v>56</v>
      </c>
      <c r="I1232" s="78" t="s">
        <v>2714</v>
      </c>
      <c r="J1232" s="77" t="s">
        <v>2561</v>
      </c>
      <c r="K1232" s="77" t="s">
        <v>377</v>
      </c>
      <c r="L1232" s="71" t="s">
        <v>4380</v>
      </c>
      <c r="M1232" s="74"/>
      <c r="N1232" s="74"/>
      <c r="O1232" s="74"/>
      <c r="P1232" s="79"/>
      <c r="Q1232" s="74"/>
      <c r="R1232" s="77" t="s">
        <v>134</v>
      </c>
      <c r="S1232" s="78" t="s">
        <v>5325</v>
      </c>
      <c r="T1232" s="77" t="s">
        <v>68</v>
      </c>
      <c r="U1232" s="80" t="s">
        <v>5355</v>
      </c>
      <c r="V1232" s="85" t="s">
        <v>134</v>
      </c>
      <c r="W1232" s="85" t="s">
        <v>134</v>
      </c>
    </row>
    <row r="1233" spans="1:23" s="48" customFormat="1" ht="60" x14ac:dyDescent="0.25">
      <c r="A1233" s="77">
        <v>13100700</v>
      </c>
      <c r="B1233" s="77" t="s">
        <v>14</v>
      </c>
      <c r="C1233" s="70">
        <v>6267</v>
      </c>
      <c r="D1233" s="77" t="s">
        <v>214</v>
      </c>
      <c r="E1233" s="77" t="s">
        <v>126</v>
      </c>
      <c r="F1233" s="77" t="s">
        <v>79</v>
      </c>
      <c r="G1233" s="77" t="s">
        <v>2715</v>
      </c>
      <c r="H1233" s="77" t="s">
        <v>56</v>
      </c>
      <c r="I1233" s="78" t="s">
        <v>2716</v>
      </c>
      <c r="J1233" s="77" t="s">
        <v>2717</v>
      </c>
      <c r="K1233" s="77" t="s">
        <v>377</v>
      </c>
      <c r="L1233" s="71" t="s">
        <v>67</v>
      </c>
      <c r="M1233" s="74">
        <v>918078</v>
      </c>
      <c r="N1233" s="74">
        <v>0</v>
      </c>
      <c r="O1233" s="74">
        <v>918078</v>
      </c>
      <c r="P1233" s="79">
        <v>1</v>
      </c>
      <c r="Q1233" s="74">
        <v>918078</v>
      </c>
      <c r="R1233" s="77" t="s">
        <v>134</v>
      </c>
      <c r="S1233" s="78" t="s">
        <v>5325</v>
      </c>
      <c r="T1233" s="77" t="s">
        <v>134</v>
      </c>
      <c r="U1233" s="80"/>
      <c r="V1233" s="85" t="s">
        <v>134</v>
      </c>
      <c r="W1233" s="85" t="s">
        <v>134</v>
      </c>
    </row>
    <row r="1234" spans="1:23" s="48" customFormat="1" ht="60" x14ac:dyDescent="0.25">
      <c r="A1234" s="77">
        <v>13100700</v>
      </c>
      <c r="B1234" s="77" t="s">
        <v>14</v>
      </c>
      <c r="C1234" s="70">
        <v>6269</v>
      </c>
      <c r="D1234" s="77" t="s">
        <v>214</v>
      </c>
      <c r="E1234" s="77" t="s">
        <v>126</v>
      </c>
      <c r="F1234" s="77" t="s">
        <v>79</v>
      </c>
      <c r="G1234" s="77" t="s">
        <v>2718</v>
      </c>
      <c r="H1234" s="77" t="s">
        <v>56</v>
      </c>
      <c r="I1234" s="78" t="s">
        <v>2264</v>
      </c>
      <c r="J1234" s="77" t="s">
        <v>2673</v>
      </c>
      <c r="K1234" s="77" t="s">
        <v>377</v>
      </c>
      <c r="L1234" s="71" t="s">
        <v>73</v>
      </c>
      <c r="M1234" s="74">
        <v>217908</v>
      </c>
      <c r="N1234" s="74">
        <v>0</v>
      </c>
      <c r="O1234" s="74">
        <v>217908</v>
      </c>
      <c r="P1234" s="79">
        <v>1</v>
      </c>
      <c r="Q1234" s="74">
        <v>217908</v>
      </c>
      <c r="R1234" s="77" t="s">
        <v>134</v>
      </c>
      <c r="S1234" s="78" t="s">
        <v>5325</v>
      </c>
      <c r="T1234" s="77" t="s">
        <v>134</v>
      </c>
      <c r="U1234" s="80"/>
      <c r="V1234" s="85" t="s">
        <v>134</v>
      </c>
      <c r="W1234" s="85" t="s">
        <v>134</v>
      </c>
    </row>
    <row r="1235" spans="1:23" s="48" customFormat="1" ht="60" x14ac:dyDescent="0.25">
      <c r="A1235" s="77">
        <v>13100700</v>
      </c>
      <c r="B1235" s="77" t="s">
        <v>14</v>
      </c>
      <c r="C1235" s="70">
        <v>6270</v>
      </c>
      <c r="D1235" s="77" t="s">
        <v>214</v>
      </c>
      <c r="E1235" s="77" t="s">
        <v>126</v>
      </c>
      <c r="F1235" s="77" t="s">
        <v>79</v>
      </c>
      <c r="G1235" s="77" t="s">
        <v>2719</v>
      </c>
      <c r="H1235" s="77" t="s">
        <v>56</v>
      </c>
      <c r="I1235" s="78" t="s">
        <v>2720</v>
      </c>
      <c r="J1235" s="77" t="s">
        <v>2721</v>
      </c>
      <c r="K1235" s="77" t="s">
        <v>377</v>
      </c>
      <c r="L1235" s="71" t="s">
        <v>67</v>
      </c>
      <c r="M1235" s="74">
        <v>525094</v>
      </c>
      <c r="N1235" s="74">
        <v>0</v>
      </c>
      <c r="O1235" s="74">
        <v>525094</v>
      </c>
      <c r="P1235" s="79">
        <v>1</v>
      </c>
      <c r="Q1235" s="74">
        <v>525094</v>
      </c>
      <c r="R1235" s="77" t="s">
        <v>134</v>
      </c>
      <c r="S1235" s="78" t="s">
        <v>5325</v>
      </c>
      <c r="T1235" s="77" t="s">
        <v>134</v>
      </c>
      <c r="U1235" s="80"/>
      <c r="V1235" s="85" t="s">
        <v>134</v>
      </c>
      <c r="W1235" s="85" t="s">
        <v>134</v>
      </c>
    </row>
    <row r="1236" spans="1:23" s="48" customFormat="1" ht="60" x14ac:dyDescent="0.25">
      <c r="A1236" s="77">
        <v>13100700</v>
      </c>
      <c r="B1236" s="77" t="s">
        <v>14</v>
      </c>
      <c r="C1236" s="70">
        <v>6272</v>
      </c>
      <c r="D1236" s="77" t="s">
        <v>214</v>
      </c>
      <c r="E1236" s="77" t="s">
        <v>126</v>
      </c>
      <c r="F1236" s="77" t="s">
        <v>79</v>
      </c>
      <c r="G1236" s="77" t="s">
        <v>2722</v>
      </c>
      <c r="H1236" s="77" t="s">
        <v>56</v>
      </c>
      <c r="I1236" s="78" t="s">
        <v>2723</v>
      </c>
      <c r="J1236" s="77" t="s">
        <v>244</v>
      </c>
      <c r="K1236" s="77" t="s">
        <v>377</v>
      </c>
      <c r="L1236" s="71" t="s">
        <v>73</v>
      </c>
      <c r="M1236" s="74">
        <v>121351</v>
      </c>
      <c r="N1236" s="74">
        <v>0</v>
      </c>
      <c r="O1236" s="74">
        <v>121351</v>
      </c>
      <c r="P1236" s="79">
        <v>1</v>
      </c>
      <c r="Q1236" s="74">
        <v>121351</v>
      </c>
      <c r="R1236" s="77" t="s">
        <v>134</v>
      </c>
      <c r="S1236" s="78" t="s">
        <v>5325</v>
      </c>
      <c r="T1236" s="77" t="s">
        <v>134</v>
      </c>
      <c r="U1236" s="80"/>
      <c r="V1236" s="85" t="s">
        <v>134</v>
      </c>
      <c r="W1236" s="85" t="s">
        <v>134</v>
      </c>
    </row>
    <row r="1237" spans="1:23" s="48" customFormat="1" ht="60" x14ac:dyDescent="0.25">
      <c r="A1237" s="77">
        <v>13100700</v>
      </c>
      <c r="B1237" s="77" t="s">
        <v>14</v>
      </c>
      <c r="C1237" s="70">
        <v>6273</v>
      </c>
      <c r="D1237" s="77" t="s">
        <v>214</v>
      </c>
      <c r="E1237" s="77" t="s">
        <v>126</v>
      </c>
      <c r="F1237" s="77" t="s">
        <v>79</v>
      </c>
      <c r="G1237" s="77" t="s">
        <v>2724</v>
      </c>
      <c r="H1237" s="77" t="s">
        <v>56</v>
      </c>
      <c r="I1237" s="78" t="s">
        <v>2725</v>
      </c>
      <c r="J1237" s="77" t="s">
        <v>244</v>
      </c>
      <c r="K1237" s="77" t="s">
        <v>377</v>
      </c>
      <c r="L1237" s="71" t="s">
        <v>67</v>
      </c>
      <c r="M1237" s="74">
        <v>109037</v>
      </c>
      <c r="N1237" s="74">
        <v>0</v>
      </c>
      <c r="O1237" s="74">
        <v>109037</v>
      </c>
      <c r="P1237" s="79">
        <v>1</v>
      </c>
      <c r="Q1237" s="74">
        <v>109037</v>
      </c>
      <c r="R1237" s="77" t="s">
        <v>134</v>
      </c>
      <c r="S1237" s="78" t="s">
        <v>5325</v>
      </c>
      <c r="T1237" s="77" t="s">
        <v>134</v>
      </c>
      <c r="U1237" s="80"/>
      <c r="V1237" s="85" t="s">
        <v>134</v>
      </c>
      <c r="W1237" s="85" t="s">
        <v>134</v>
      </c>
    </row>
    <row r="1238" spans="1:23" s="48" customFormat="1" ht="60" x14ac:dyDescent="0.25">
      <c r="A1238" s="77">
        <v>13100700</v>
      </c>
      <c r="B1238" s="77" t="s">
        <v>14</v>
      </c>
      <c r="C1238" s="70">
        <v>6274</v>
      </c>
      <c r="D1238" s="77" t="s">
        <v>214</v>
      </c>
      <c r="E1238" s="77" t="s">
        <v>126</v>
      </c>
      <c r="F1238" s="77" t="s">
        <v>79</v>
      </c>
      <c r="G1238" s="77" t="s">
        <v>2726</v>
      </c>
      <c r="H1238" s="77" t="s">
        <v>56</v>
      </c>
      <c r="I1238" s="78" t="s">
        <v>2725</v>
      </c>
      <c r="J1238" s="77" t="s">
        <v>244</v>
      </c>
      <c r="K1238" s="77" t="s">
        <v>377</v>
      </c>
      <c r="L1238" s="71" t="s">
        <v>67</v>
      </c>
      <c r="M1238" s="74">
        <v>220865</v>
      </c>
      <c r="N1238" s="74">
        <v>0</v>
      </c>
      <c r="O1238" s="74">
        <v>220865</v>
      </c>
      <c r="P1238" s="79">
        <v>1</v>
      </c>
      <c r="Q1238" s="74">
        <v>220865</v>
      </c>
      <c r="R1238" s="77" t="s">
        <v>134</v>
      </c>
      <c r="S1238" s="78" t="s">
        <v>5325</v>
      </c>
      <c r="T1238" s="77" t="s">
        <v>134</v>
      </c>
      <c r="U1238" s="80"/>
      <c r="V1238" s="85" t="s">
        <v>134</v>
      </c>
      <c r="W1238" s="85" t="s">
        <v>134</v>
      </c>
    </row>
    <row r="1239" spans="1:23" s="48" customFormat="1" ht="60" x14ac:dyDescent="0.25">
      <c r="A1239" s="77">
        <v>13100700</v>
      </c>
      <c r="B1239" s="77" t="s">
        <v>14</v>
      </c>
      <c r="C1239" s="70">
        <v>6276</v>
      </c>
      <c r="D1239" s="77" t="s">
        <v>214</v>
      </c>
      <c r="E1239" s="77" t="s">
        <v>126</v>
      </c>
      <c r="F1239" s="77" t="s">
        <v>79</v>
      </c>
      <c r="G1239" s="77" t="s">
        <v>2727</v>
      </c>
      <c r="H1239" s="77" t="s">
        <v>56</v>
      </c>
      <c r="I1239" s="78" t="s">
        <v>2723</v>
      </c>
      <c r="J1239" s="77" t="s">
        <v>2613</v>
      </c>
      <c r="K1239" s="77" t="s">
        <v>377</v>
      </c>
      <c r="L1239" s="71" t="s">
        <v>67</v>
      </c>
      <c r="M1239" s="74">
        <v>84099</v>
      </c>
      <c r="N1239" s="74">
        <v>0</v>
      </c>
      <c r="O1239" s="74">
        <v>84099</v>
      </c>
      <c r="P1239" s="79">
        <v>1</v>
      </c>
      <c r="Q1239" s="74">
        <v>84099</v>
      </c>
      <c r="R1239" s="77" t="s">
        <v>134</v>
      </c>
      <c r="S1239" s="78" t="s">
        <v>5325</v>
      </c>
      <c r="T1239" s="77" t="s">
        <v>134</v>
      </c>
      <c r="U1239" s="80"/>
      <c r="V1239" s="85" t="s">
        <v>134</v>
      </c>
      <c r="W1239" s="85" t="s">
        <v>134</v>
      </c>
    </row>
    <row r="1240" spans="1:23" s="48" customFormat="1" ht="60" x14ac:dyDescent="0.25">
      <c r="A1240" s="77">
        <v>13100700</v>
      </c>
      <c r="B1240" s="77" t="s">
        <v>14</v>
      </c>
      <c r="C1240" s="70">
        <v>6278</v>
      </c>
      <c r="D1240" s="77" t="s">
        <v>214</v>
      </c>
      <c r="E1240" s="77" t="s">
        <v>126</v>
      </c>
      <c r="F1240" s="77" t="s">
        <v>79</v>
      </c>
      <c r="G1240" s="77" t="s">
        <v>2728</v>
      </c>
      <c r="H1240" s="77" t="s">
        <v>56</v>
      </c>
      <c r="I1240" s="78" t="s">
        <v>2264</v>
      </c>
      <c r="J1240" s="77" t="s">
        <v>2607</v>
      </c>
      <c r="K1240" s="77" t="s">
        <v>377</v>
      </c>
      <c r="L1240" s="71" t="s">
        <v>67</v>
      </c>
      <c r="M1240" s="74">
        <v>95350</v>
      </c>
      <c r="N1240" s="74">
        <v>0</v>
      </c>
      <c r="O1240" s="74">
        <v>95350</v>
      </c>
      <c r="P1240" s="79">
        <v>1</v>
      </c>
      <c r="Q1240" s="74">
        <v>95350</v>
      </c>
      <c r="R1240" s="77" t="s">
        <v>134</v>
      </c>
      <c r="S1240" s="78" t="s">
        <v>5325</v>
      </c>
      <c r="T1240" s="77" t="s">
        <v>134</v>
      </c>
      <c r="U1240" s="80"/>
      <c r="V1240" s="85" t="s">
        <v>134</v>
      </c>
      <c r="W1240" s="85" t="s">
        <v>134</v>
      </c>
    </row>
    <row r="1241" spans="1:23" s="48" customFormat="1" ht="60" x14ac:dyDescent="0.25">
      <c r="A1241" s="77">
        <v>13100700</v>
      </c>
      <c r="B1241" s="77" t="s">
        <v>14</v>
      </c>
      <c r="C1241" s="70">
        <v>6280</v>
      </c>
      <c r="D1241" s="77" t="s">
        <v>214</v>
      </c>
      <c r="E1241" s="77" t="s">
        <v>126</v>
      </c>
      <c r="F1241" s="77" t="s">
        <v>79</v>
      </c>
      <c r="G1241" s="77" t="s">
        <v>2729</v>
      </c>
      <c r="H1241" s="77" t="s">
        <v>56</v>
      </c>
      <c r="I1241" s="78" t="s">
        <v>2730</v>
      </c>
      <c r="J1241" s="77" t="s">
        <v>2731</v>
      </c>
      <c r="K1241" s="77" t="s">
        <v>377</v>
      </c>
      <c r="L1241" s="71" t="s">
        <v>4380</v>
      </c>
      <c r="M1241" s="74"/>
      <c r="N1241" s="74"/>
      <c r="O1241" s="74"/>
      <c r="P1241" s="79"/>
      <c r="Q1241" s="74"/>
      <c r="R1241" s="77" t="s">
        <v>134</v>
      </c>
      <c r="S1241" s="78" t="s">
        <v>5325</v>
      </c>
      <c r="T1241" s="77" t="s">
        <v>68</v>
      </c>
      <c r="U1241" s="80" t="s">
        <v>5356</v>
      </c>
      <c r="V1241" s="85" t="s">
        <v>134</v>
      </c>
      <c r="W1241" s="85" t="s">
        <v>134</v>
      </c>
    </row>
    <row r="1242" spans="1:23" s="48" customFormat="1" ht="60" x14ac:dyDescent="0.25">
      <c r="A1242" s="77">
        <v>13100700</v>
      </c>
      <c r="B1242" s="77" t="s">
        <v>14</v>
      </c>
      <c r="C1242" s="70">
        <v>6281</v>
      </c>
      <c r="D1242" s="77" t="s">
        <v>214</v>
      </c>
      <c r="E1242" s="77" t="s">
        <v>126</v>
      </c>
      <c r="F1242" s="77" t="s">
        <v>79</v>
      </c>
      <c r="G1242" s="77" t="s">
        <v>2732</v>
      </c>
      <c r="H1242" s="77" t="s">
        <v>56</v>
      </c>
      <c r="I1242" s="78" t="s">
        <v>2264</v>
      </c>
      <c r="J1242" s="77" t="s">
        <v>2733</v>
      </c>
      <c r="K1242" s="77" t="s">
        <v>377</v>
      </c>
      <c r="L1242" s="71" t="s">
        <v>67</v>
      </c>
      <c r="M1242" s="74">
        <v>4922385</v>
      </c>
      <c r="N1242" s="74">
        <v>0</v>
      </c>
      <c r="O1242" s="74">
        <v>4922385</v>
      </c>
      <c r="P1242" s="79">
        <v>1</v>
      </c>
      <c r="Q1242" s="74">
        <v>4922385</v>
      </c>
      <c r="R1242" s="77" t="s">
        <v>134</v>
      </c>
      <c r="S1242" s="78" t="s">
        <v>5325</v>
      </c>
      <c r="T1242" s="77" t="s">
        <v>134</v>
      </c>
      <c r="U1242" s="80"/>
      <c r="V1242" s="85" t="s">
        <v>134</v>
      </c>
      <c r="W1242" s="85" t="s">
        <v>134</v>
      </c>
    </row>
    <row r="1243" spans="1:23" s="48" customFormat="1" ht="60" x14ac:dyDescent="0.25">
      <c r="A1243" s="77">
        <v>13100700</v>
      </c>
      <c r="B1243" s="77" t="s">
        <v>14</v>
      </c>
      <c r="C1243" s="70">
        <v>6283</v>
      </c>
      <c r="D1243" s="77" t="s">
        <v>214</v>
      </c>
      <c r="E1243" s="77" t="s">
        <v>126</v>
      </c>
      <c r="F1243" s="77" t="s">
        <v>79</v>
      </c>
      <c r="G1243" s="77" t="s">
        <v>2734</v>
      </c>
      <c r="H1243" s="77" t="s">
        <v>56</v>
      </c>
      <c r="I1243" s="78" t="s">
        <v>2264</v>
      </c>
      <c r="J1243" s="77" t="s">
        <v>2561</v>
      </c>
      <c r="K1243" s="77" t="s">
        <v>377</v>
      </c>
      <c r="L1243" s="71" t="s">
        <v>4380</v>
      </c>
      <c r="M1243" s="74"/>
      <c r="N1243" s="74"/>
      <c r="O1243" s="74"/>
      <c r="P1243" s="79"/>
      <c r="Q1243" s="74"/>
      <c r="R1243" s="77" t="s">
        <v>134</v>
      </c>
      <c r="S1243" s="78" t="s">
        <v>5325</v>
      </c>
      <c r="T1243" s="77" t="s">
        <v>68</v>
      </c>
      <c r="U1243" s="80" t="s">
        <v>5357</v>
      </c>
      <c r="V1243" s="85" t="s">
        <v>134</v>
      </c>
      <c r="W1243" s="85" t="s">
        <v>134</v>
      </c>
    </row>
    <row r="1244" spans="1:23" s="48" customFormat="1" ht="60" x14ac:dyDescent="0.25">
      <c r="A1244" s="77">
        <v>13100700</v>
      </c>
      <c r="B1244" s="77" t="s">
        <v>14</v>
      </c>
      <c r="C1244" s="70">
        <v>6284</v>
      </c>
      <c r="D1244" s="77" t="s">
        <v>214</v>
      </c>
      <c r="E1244" s="77" t="s">
        <v>126</v>
      </c>
      <c r="F1244" s="77" t="s">
        <v>79</v>
      </c>
      <c r="G1244" s="77" t="s">
        <v>2735</v>
      </c>
      <c r="H1244" s="77" t="s">
        <v>56</v>
      </c>
      <c r="I1244" s="78" t="s">
        <v>2606</v>
      </c>
      <c r="J1244" s="77" t="s">
        <v>2613</v>
      </c>
      <c r="K1244" s="77" t="s">
        <v>377</v>
      </c>
      <c r="L1244" s="71" t="s">
        <v>73</v>
      </c>
      <c r="M1244" s="74">
        <v>64042</v>
      </c>
      <c r="N1244" s="74">
        <v>0</v>
      </c>
      <c r="O1244" s="74">
        <v>64042</v>
      </c>
      <c r="P1244" s="79">
        <v>1</v>
      </c>
      <c r="Q1244" s="74">
        <v>64042</v>
      </c>
      <c r="R1244" s="77" t="s">
        <v>134</v>
      </c>
      <c r="S1244" s="78" t="s">
        <v>5325</v>
      </c>
      <c r="T1244" s="77" t="s">
        <v>134</v>
      </c>
      <c r="U1244" s="80"/>
      <c r="V1244" s="85" t="s">
        <v>134</v>
      </c>
      <c r="W1244" s="85" t="s">
        <v>134</v>
      </c>
    </row>
    <row r="1245" spans="1:23" s="48" customFormat="1" ht="60" x14ac:dyDescent="0.25">
      <c r="A1245" s="77">
        <v>13100700</v>
      </c>
      <c r="B1245" s="77" t="s">
        <v>14</v>
      </c>
      <c r="C1245" s="70">
        <v>6285</v>
      </c>
      <c r="D1245" s="77" t="s">
        <v>214</v>
      </c>
      <c r="E1245" s="77" t="s">
        <v>126</v>
      </c>
      <c r="F1245" s="77" t="s">
        <v>79</v>
      </c>
      <c r="G1245" s="77" t="s">
        <v>2736</v>
      </c>
      <c r="H1245" s="77" t="s">
        <v>56</v>
      </c>
      <c r="I1245" s="78" t="s">
        <v>2593</v>
      </c>
      <c r="J1245" s="77" t="s">
        <v>2576</v>
      </c>
      <c r="K1245" s="77" t="s">
        <v>377</v>
      </c>
      <c r="L1245" s="71" t="s">
        <v>73</v>
      </c>
      <c r="M1245" s="74">
        <v>81185</v>
      </c>
      <c r="N1245" s="74">
        <v>0</v>
      </c>
      <c r="O1245" s="74">
        <v>81185</v>
      </c>
      <c r="P1245" s="79">
        <v>1</v>
      </c>
      <c r="Q1245" s="74">
        <v>81185</v>
      </c>
      <c r="R1245" s="77" t="s">
        <v>134</v>
      </c>
      <c r="S1245" s="78" t="s">
        <v>5325</v>
      </c>
      <c r="T1245" s="77" t="s">
        <v>134</v>
      </c>
      <c r="U1245" s="80"/>
      <c r="V1245" s="85" t="s">
        <v>134</v>
      </c>
      <c r="W1245" s="85" t="s">
        <v>134</v>
      </c>
    </row>
    <row r="1246" spans="1:23" s="48" customFormat="1" ht="60" x14ac:dyDescent="0.25">
      <c r="A1246" s="77">
        <v>13100700</v>
      </c>
      <c r="B1246" s="77" t="s">
        <v>14</v>
      </c>
      <c r="C1246" s="70">
        <v>6287</v>
      </c>
      <c r="D1246" s="77" t="s">
        <v>214</v>
      </c>
      <c r="E1246" s="77" t="s">
        <v>126</v>
      </c>
      <c r="F1246" s="77" t="s">
        <v>79</v>
      </c>
      <c r="G1246" s="77" t="s">
        <v>2737</v>
      </c>
      <c r="H1246" s="77" t="s">
        <v>56</v>
      </c>
      <c r="I1246" s="78" t="s">
        <v>2264</v>
      </c>
      <c r="J1246" s="77" t="s">
        <v>2564</v>
      </c>
      <c r="K1246" s="77" t="s">
        <v>377</v>
      </c>
      <c r="L1246" s="71" t="s">
        <v>4380</v>
      </c>
      <c r="M1246" s="74"/>
      <c r="N1246" s="74"/>
      <c r="O1246" s="74"/>
      <c r="P1246" s="79"/>
      <c r="Q1246" s="74"/>
      <c r="R1246" s="77" t="s">
        <v>134</v>
      </c>
      <c r="S1246" s="78" t="s">
        <v>5325</v>
      </c>
      <c r="T1246" s="77" t="s">
        <v>68</v>
      </c>
      <c r="U1246" s="80" t="s">
        <v>5358</v>
      </c>
      <c r="V1246" s="85" t="s">
        <v>134</v>
      </c>
      <c r="W1246" s="85" t="s">
        <v>134</v>
      </c>
    </row>
    <row r="1247" spans="1:23" s="48" customFormat="1" ht="75" x14ac:dyDescent="0.25">
      <c r="A1247" s="77">
        <v>13100700</v>
      </c>
      <c r="B1247" s="77" t="s">
        <v>14</v>
      </c>
      <c r="C1247" s="70">
        <v>6288</v>
      </c>
      <c r="D1247" s="77" t="s">
        <v>214</v>
      </c>
      <c r="E1247" s="77" t="s">
        <v>126</v>
      </c>
      <c r="F1247" s="77" t="s">
        <v>79</v>
      </c>
      <c r="G1247" s="77" t="s">
        <v>2738</v>
      </c>
      <c r="H1247" s="77" t="s">
        <v>56</v>
      </c>
      <c r="I1247" s="78" t="s">
        <v>2264</v>
      </c>
      <c r="J1247" s="77" t="s">
        <v>2739</v>
      </c>
      <c r="K1247" s="77" t="s">
        <v>377</v>
      </c>
      <c r="L1247" s="71" t="s">
        <v>67</v>
      </c>
      <c r="M1247" s="74">
        <v>768500</v>
      </c>
      <c r="N1247" s="74">
        <v>0</v>
      </c>
      <c r="O1247" s="74">
        <v>768500</v>
      </c>
      <c r="P1247" s="79">
        <v>1</v>
      </c>
      <c r="Q1247" s="74">
        <v>768500</v>
      </c>
      <c r="R1247" s="77" t="s">
        <v>68</v>
      </c>
      <c r="S1247" s="78" t="s">
        <v>5325</v>
      </c>
      <c r="T1247" s="77" t="s">
        <v>68</v>
      </c>
      <c r="U1247" s="80" t="s">
        <v>5359</v>
      </c>
      <c r="V1247" s="85" t="s">
        <v>134</v>
      </c>
      <c r="W1247" s="85" t="s">
        <v>134</v>
      </c>
    </row>
    <row r="1248" spans="1:23" s="48" customFormat="1" ht="60" x14ac:dyDescent="0.25">
      <c r="A1248" s="77">
        <v>13100700</v>
      </c>
      <c r="B1248" s="77" t="s">
        <v>14</v>
      </c>
      <c r="C1248" s="70">
        <v>6289</v>
      </c>
      <c r="D1248" s="77" t="s">
        <v>214</v>
      </c>
      <c r="E1248" s="77" t="s">
        <v>126</v>
      </c>
      <c r="F1248" s="77" t="s">
        <v>79</v>
      </c>
      <c r="G1248" s="77" t="s">
        <v>2631</v>
      </c>
      <c r="H1248" s="77" t="s">
        <v>56</v>
      </c>
      <c r="I1248" s="78" t="s">
        <v>2740</v>
      </c>
      <c r="J1248" s="77" t="s">
        <v>2717</v>
      </c>
      <c r="K1248" s="77" t="s">
        <v>377</v>
      </c>
      <c r="L1248" s="71" t="s">
        <v>67</v>
      </c>
      <c r="M1248" s="74">
        <v>192125</v>
      </c>
      <c r="N1248" s="74">
        <v>0</v>
      </c>
      <c r="O1248" s="74">
        <v>192125</v>
      </c>
      <c r="P1248" s="79">
        <v>1</v>
      </c>
      <c r="Q1248" s="74">
        <v>192125</v>
      </c>
      <c r="R1248" s="77" t="s">
        <v>134</v>
      </c>
      <c r="S1248" s="78" t="s">
        <v>5325</v>
      </c>
      <c r="T1248" s="77" t="s">
        <v>134</v>
      </c>
      <c r="U1248" s="80"/>
      <c r="V1248" s="85" t="s">
        <v>134</v>
      </c>
      <c r="W1248" s="85" t="s">
        <v>134</v>
      </c>
    </row>
    <row r="1249" spans="1:23" s="48" customFormat="1" ht="60" x14ac:dyDescent="0.25">
      <c r="A1249" s="77">
        <v>13100700</v>
      </c>
      <c r="B1249" s="77" t="s">
        <v>14</v>
      </c>
      <c r="C1249" s="70">
        <v>6291</v>
      </c>
      <c r="D1249" s="77" t="s">
        <v>214</v>
      </c>
      <c r="E1249" s="77" t="s">
        <v>126</v>
      </c>
      <c r="F1249" s="77" t="s">
        <v>79</v>
      </c>
      <c r="G1249" s="77" t="s">
        <v>1383</v>
      </c>
      <c r="H1249" s="77" t="s">
        <v>56</v>
      </c>
      <c r="I1249" s="78" t="s">
        <v>2264</v>
      </c>
      <c r="J1249" s="77" t="s">
        <v>2613</v>
      </c>
      <c r="K1249" s="77" t="s">
        <v>377</v>
      </c>
      <c r="L1249" s="71" t="s">
        <v>4380</v>
      </c>
      <c r="M1249" s="74"/>
      <c r="N1249" s="74"/>
      <c r="O1249" s="74"/>
      <c r="P1249" s="79"/>
      <c r="Q1249" s="74"/>
      <c r="R1249" s="77" t="s">
        <v>134</v>
      </c>
      <c r="S1249" s="78" t="s">
        <v>5325</v>
      </c>
      <c r="T1249" s="77" t="s">
        <v>68</v>
      </c>
      <c r="U1249" s="80" t="s">
        <v>5360</v>
      </c>
      <c r="V1249" s="85" t="s">
        <v>134</v>
      </c>
      <c r="W1249" s="85" t="s">
        <v>134</v>
      </c>
    </row>
    <row r="1250" spans="1:23" s="48" customFormat="1" ht="60" x14ac:dyDescent="0.25">
      <c r="A1250" s="77">
        <v>13100700</v>
      </c>
      <c r="B1250" s="77" t="s">
        <v>14</v>
      </c>
      <c r="C1250" s="70">
        <v>6293</v>
      </c>
      <c r="D1250" s="77" t="s">
        <v>214</v>
      </c>
      <c r="E1250" s="77" t="s">
        <v>126</v>
      </c>
      <c r="F1250" s="77" t="s">
        <v>79</v>
      </c>
      <c r="G1250" s="77" t="s">
        <v>2741</v>
      </c>
      <c r="H1250" s="77" t="s">
        <v>56</v>
      </c>
      <c r="I1250" s="78" t="s">
        <v>2742</v>
      </c>
      <c r="J1250" s="77" t="s">
        <v>2576</v>
      </c>
      <c r="K1250" s="77" t="s">
        <v>377</v>
      </c>
      <c r="L1250" s="71" t="s">
        <v>73</v>
      </c>
      <c r="M1250" s="74">
        <v>182553</v>
      </c>
      <c r="N1250" s="74">
        <v>0</v>
      </c>
      <c r="O1250" s="74">
        <v>182553</v>
      </c>
      <c r="P1250" s="79">
        <v>1</v>
      </c>
      <c r="Q1250" s="74">
        <v>182553</v>
      </c>
      <c r="R1250" s="77" t="s">
        <v>134</v>
      </c>
      <c r="S1250" s="78" t="s">
        <v>5325</v>
      </c>
      <c r="T1250" s="77" t="s">
        <v>134</v>
      </c>
      <c r="U1250" s="80"/>
      <c r="V1250" s="85" t="s">
        <v>134</v>
      </c>
      <c r="W1250" s="85" t="s">
        <v>134</v>
      </c>
    </row>
    <row r="1251" spans="1:23" s="48" customFormat="1" ht="60" x14ac:dyDescent="0.25">
      <c r="A1251" s="77">
        <v>13100700</v>
      </c>
      <c r="B1251" s="77" t="s">
        <v>14</v>
      </c>
      <c r="C1251" s="70">
        <v>6295</v>
      </c>
      <c r="D1251" s="77" t="s">
        <v>214</v>
      </c>
      <c r="E1251" s="77" t="s">
        <v>126</v>
      </c>
      <c r="F1251" s="77" t="s">
        <v>79</v>
      </c>
      <c r="G1251" s="77" t="s">
        <v>2743</v>
      </c>
      <c r="H1251" s="77" t="s">
        <v>56</v>
      </c>
      <c r="I1251" s="78" t="s">
        <v>2744</v>
      </c>
      <c r="J1251" s="77" t="s">
        <v>2613</v>
      </c>
      <c r="K1251" s="77" t="s">
        <v>377</v>
      </c>
      <c r="L1251" s="71" t="s">
        <v>67</v>
      </c>
      <c r="M1251" s="74">
        <v>118132</v>
      </c>
      <c r="N1251" s="74">
        <v>0</v>
      </c>
      <c r="O1251" s="74">
        <v>118132</v>
      </c>
      <c r="P1251" s="79">
        <v>1</v>
      </c>
      <c r="Q1251" s="74">
        <v>118132</v>
      </c>
      <c r="R1251" s="77" t="s">
        <v>134</v>
      </c>
      <c r="S1251" s="78" t="s">
        <v>5325</v>
      </c>
      <c r="T1251" s="77" t="s">
        <v>134</v>
      </c>
      <c r="U1251" s="80"/>
      <c r="V1251" s="85" t="s">
        <v>134</v>
      </c>
      <c r="W1251" s="85" t="s">
        <v>134</v>
      </c>
    </row>
    <row r="1252" spans="1:23" s="48" customFormat="1" ht="60" x14ac:dyDescent="0.25">
      <c r="A1252" s="77">
        <v>13100700</v>
      </c>
      <c r="B1252" s="77" t="s">
        <v>14</v>
      </c>
      <c r="C1252" s="70">
        <v>6297</v>
      </c>
      <c r="D1252" s="77" t="s">
        <v>214</v>
      </c>
      <c r="E1252" s="77" t="s">
        <v>126</v>
      </c>
      <c r="F1252" s="77" t="s">
        <v>79</v>
      </c>
      <c r="G1252" s="77" t="s">
        <v>2745</v>
      </c>
      <c r="H1252" s="77" t="s">
        <v>56</v>
      </c>
      <c r="I1252" s="78" t="s">
        <v>2746</v>
      </c>
      <c r="J1252" s="77" t="s">
        <v>2561</v>
      </c>
      <c r="K1252" s="77" t="s">
        <v>377</v>
      </c>
      <c r="L1252" s="71" t="s">
        <v>67</v>
      </c>
      <c r="M1252" s="74">
        <v>2142324</v>
      </c>
      <c r="N1252" s="74">
        <v>0</v>
      </c>
      <c r="O1252" s="74">
        <v>2142324</v>
      </c>
      <c r="P1252" s="79">
        <v>1</v>
      </c>
      <c r="Q1252" s="74">
        <v>2142324</v>
      </c>
      <c r="R1252" s="77" t="s">
        <v>134</v>
      </c>
      <c r="S1252" s="78" t="s">
        <v>5325</v>
      </c>
      <c r="T1252" s="77" t="s">
        <v>134</v>
      </c>
      <c r="U1252" s="80"/>
      <c r="V1252" s="85" t="s">
        <v>134</v>
      </c>
      <c r="W1252" s="85" t="s">
        <v>134</v>
      </c>
    </row>
    <row r="1253" spans="1:23" s="48" customFormat="1" ht="60" x14ac:dyDescent="0.25">
      <c r="A1253" s="77">
        <v>13100700</v>
      </c>
      <c r="B1253" s="77" t="s">
        <v>14</v>
      </c>
      <c r="C1253" s="70">
        <v>6299</v>
      </c>
      <c r="D1253" s="77" t="s">
        <v>214</v>
      </c>
      <c r="E1253" s="77" t="s">
        <v>126</v>
      </c>
      <c r="F1253" s="77" t="s">
        <v>79</v>
      </c>
      <c r="G1253" s="77" t="s">
        <v>2747</v>
      </c>
      <c r="H1253" s="77" t="s">
        <v>56</v>
      </c>
      <c r="I1253" s="78" t="s">
        <v>2746</v>
      </c>
      <c r="J1253" s="77" t="s">
        <v>2613</v>
      </c>
      <c r="K1253" s="77" t="s">
        <v>377</v>
      </c>
      <c r="L1253" s="71" t="s">
        <v>73</v>
      </c>
      <c r="M1253" s="74">
        <v>111487</v>
      </c>
      <c r="N1253" s="74">
        <v>0</v>
      </c>
      <c r="O1253" s="74">
        <v>111487</v>
      </c>
      <c r="P1253" s="79">
        <v>1</v>
      </c>
      <c r="Q1253" s="74">
        <v>111487</v>
      </c>
      <c r="R1253" s="77" t="s">
        <v>134</v>
      </c>
      <c r="S1253" s="78" t="s">
        <v>5325</v>
      </c>
      <c r="T1253" s="77" t="s">
        <v>134</v>
      </c>
      <c r="U1253" s="80"/>
      <c r="V1253" s="85" t="s">
        <v>134</v>
      </c>
      <c r="W1253" s="85" t="s">
        <v>134</v>
      </c>
    </row>
    <row r="1254" spans="1:23" s="48" customFormat="1" ht="60" x14ac:dyDescent="0.25">
      <c r="A1254" s="77">
        <v>13100700</v>
      </c>
      <c r="B1254" s="77" t="s">
        <v>14</v>
      </c>
      <c r="C1254" s="70">
        <v>6301</v>
      </c>
      <c r="D1254" s="77" t="s">
        <v>214</v>
      </c>
      <c r="E1254" s="77" t="s">
        <v>126</v>
      </c>
      <c r="F1254" s="77" t="s">
        <v>79</v>
      </c>
      <c r="G1254" s="77" t="s">
        <v>2748</v>
      </c>
      <c r="H1254" s="77" t="s">
        <v>56</v>
      </c>
      <c r="I1254" s="78" t="s">
        <v>2749</v>
      </c>
      <c r="J1254" s="77" t="s">
        <v>2613</v>
      </c>
      <c r="K1254" s="77" t="s">
        <v>377</v>
      </c>
      <c r="L1254" s="71" t="s">
        <v>73</v>
      </c>
      <c r="M1254" s="74">
        <v>175830</v>
      </c>
      <c r="N1254" s="74">
        <v>0</v>
      </c>
      <c r="O1254" s="74">
        <v>175830</v>
      </c>
      <c r="P1254" s="79">
        <v>1</v>
      </c>
      <c r="Q1254" s="74">
        <v>175830</v>
      </c>
      <c r="R1254" s="77" t="s">
        <v>134</v>
      </c>
      <c r="S1254" s="78" t="s">
        <v>5325</v>
      </c>
      <c r="T1254" s="77" t="s">
        <v>134</v>
      </c>
      <c r="U1254" s="80"/>
      <c r="V1254" s="85" t="s">
        <v>134</v>
      </c>
      <c r="W1254" s="85" t="s">
        <v>134</v>
      </c>
    </row>
    <row r="1255" spans="1:23" s="48" customFormat="1" ht="60" x14ac:dyDescent="0.25">
      <c r="A1255" s="77">
        <v>13100700</v>
      </c>
      <c r="B1255" s="77" t="s">
        <v>14</v>
      </c>
      <c r="C1255" s="70">
        <v>6302</v>
      </c>
      <c r="D1255" s="77" t="s">
        <v>214</v>
      </c>
      <c r="E1255" s="77" t="s">
        <v>126</v>
      </c>
      <c r="F1255" s="77" t="s">
        <v>79</v>
      </c>
      <c r="G1255" s="77" t="s">
        <v>2750</v>
      </c>
      <c r="H1255" s="77" t="s">
        <v>56</v>
      </c>
      <c r="I1255" s="78" t="s">
        <v>2264</v>
      </c>
      <c r="J1255" s="77" t="s">
        <v>391</v>
      </c>
      <c r="K1255" s="77" t="s">
        <v>377</v>
      </c>
      <c r="L1255" s="71" t="s">
        <v>67</v>
      </c>
      <c r="M1255" s="74">
        <v>752570</v>
      </c>
      <c r="N1255" s="74">
        <v>0</v>
      </c>
      <c r="O1255" s="74">
        <v>752570</v>
      </c>
      <c r="P1255" s="79">
        <v>1</v>
      </c>
      <c r="Q1255" s="74">
        <v>752570</v>
      </c>
      <c r="R1255" s="77" t="s">
        <v>134</v>
      </c>
      <c r="S1255" s="78" t="s">
        <v>5325</v>
      </c>
      <c r="T1255" s="77" t="s">
        <v>134</v>
      </c>
      <c r="U1255" s="80"/>
      <c r="V1255" s="85" t="s">
        <v>134</v>
      </c>
      <c r="W1255" s="85" t="s">
        <v>134</v>
      </c>
    </row>
    <row r="1256" spans="1:23" s="48" customFormat="1" ht="60" x14ac:dyDescent="0.25">
      <c r="A1256" s="77">
        <v>13100700</v>
      </c>
      <c r="B1256" s="77" t="s">
        <v>14</v>
      </c>
      <c r="C1256" s="70">
        <v>6303</v>
      </c>
      <c r="D1256" s="77" t="s">
        <v>214</v>
      </c>
      <c r="E1256" s="77" t="s">
        <v>126</v>
      </c>
      <c r="F1256" s="77" t="s">
        <v>79</v>
      </c>
      <c r="G1256" s="77" t="s">
        <v>2751</v>
      </c>
      <c r="H1256" s="77" t="s">
        <v>56</v>
      </c>
      <c r="I1256" s="78" t="s">
        <v>2264</v>
      </c>
      <c r="J1256" s="77" t="s">
        <v>2561</v>
      </c>
      <c r="K1256" s="77" t="s">
        <v>377</v>
      </c>
      <c r="L1256" s="71" t="s">
        <v>67</v>
      </c>
      <c r="M1256" s="74">
        <v>3938876</v>
      </c>
      <c r="N1256" s="74">
        <v>0</v>
      </c>
      <c r="O1256" s="74">
        <v>3938876</v>
      </c>
      <c r="P1256" s="79">
        <v>1</v>
      </c>
      <c r="Q1256" s="74">
        <v>3938876</v>
      </c>
      <c r="R1256" s="77" t="s">
        <v>134</v>
      </c>
      <c r="S1256" s="78" t="s">
        <v>5325</v>
      </c>
      <c r="T1256" s="77" t="s">
        <v>134</v>
      </c>
      <c r="U1256" s="80"/>
      <c r="V1256" s="85" t="s">
        <v>134</v>
      </c>
      <c r="W1256" s="85" t="s">
        <v>134</v>
      </c>
    </row>
    <row r="1257" spans="1:23" s="48" customFormat="1" ht="60" x14ac:dyDescent="0.25">
      <c r="A1257" s="77">
        <v>13100700</v>
      </c>
      <c r="B1257" s="77" t="s">
        <v>14</v>
      </c>
      <c r="C1257" s="70">
        <v>6305</v>
      </c>
      <c r="D1257" s="77" t="s">
        <v>214</v>
      </c>
      <c r="E1257" s="77" t="s">
        <v>126</v>
      </c>
      <c r="F1257" s="77" t="s">
        <v>79</v>
      </c>
      <c r="G1257" s="77" t="s">
        <v>2752</v>
      </c>
      <c r="H1257" s="77" t="s">
        <v>56</v>
      </c>
      <c r="I1257" s="78" t="s">
        <v>2753</v>
      </c>
      <c r="J1257" s="77" t="s">
        <v>2754</v>
      </c>
      <c r="K1257" s="77" t="s">
        <v>377</v>
      </c>
      <c r="L1257" s="71" t="s">
        <v>73</v>
      </c>
      <c r="M1257" s="74">
        <v>172252</v>
      </c>
      <c r="N1257" s="74">
        <v>0</v>
      </c>
      <c r="O1257" s="74">
        <v>172252</v>
      </c>
      <c r="P1257" s="79">
        <v>1</v>
      </c>
      <c r="Q1257" s="74">
        <v>172252</v>
      </c>
      <c r="R1257" s="77" t="s">
        <v>134</v>
      </c>
      <c r="S1257" s="78" t="s">
        <v>5325</v>
      </c>
      <c r="T1257" s="77" t="s">
        <v>134</v>
      </c>
      <c r="U1257" s="80"/>
      <c r="V1257" s="85" t="s">
        <v>134</v>
      </c>
      <c r="W1257" s="85" t="s">
        <v>134</v>
      </c>
    </row>
    <row r="1258" spans="1:23" s="48" customFormat="1" ht="60" x14ac:dyDescent="0.25">
      <c r="A1258" s="77">
        <v>13100700</v>
      </c>
      <c r="B1258" s="77" t="s">
        <v>14</v>
      </c>
      <c r="C1258" s="70">
        <v>6307</v>
      </c>
      <c r="D1258" s="77" t="s">
        <v>214</v>
      </c>
      <c r="E1258" s="77" t="s">
        <v>126</v>
      </c>
      <c r="F1258" s="77" t="s">
        <v>79</v>
      </c>
      <c r="G1258" s="77" t="s">
        <v>2755</v>
      </c>
      <c r="H1258" s="77" t="s">
        <v>56</v>
      </c>
      <c r="I1258" s="78" t="s">
        <v>2264</v>
      </c>
      <c r="J1258" s="77" t="s">
        <v>2610</v>
      </c>
      <c r="K1258" s="77" t="s">
        <v>377</v>
      </c>
      <c r="L1258" s="71" t="s">
        <v>73</v>
      </c>
      <c r="M1258" s="74">
        <v>209923</v>
      </c>
      <c r="N1258" s="74">
        <v>0</v>
      </c>
      <c r="O1258" s="74">
        <v>209923</v>
      </c>
      <c r="P1258" s="79">
        <v>1</v>
      </c>
      <c r="Q1258" s="74">
        <v>209923</v>
      </c>
      <c r="R1258" s="77" t="s">
        <v>134</v>
      </c>
      <c r="S1258" s="78" t="s">
        <v>5325</v>
      </c>
      <c r="T1258" s="77" t="s">
        <v>134</v>
      </c>
      <c r="U1258" s="80"/>
      <c r="V1258" s="85" t="s">
        <v>134</v>
      </c>
      <c r="W1258" s="85" t="s">
        <v>134</v>
      </c>
    </row>
    <row r="1259" spans="1:23" s="48" customFormat="1" ht="60" x14ac:dyDescent="0.25">
      <c r="A1259" s="77">
        <v>13100700</v>
      </c>
      <c r="B1259" s="77" t="s">
        <v>14</v>
      </c>
      <c r="C1259" s="70">
        <v>6309</v>
      </c>
      <c r="D1259" s="77" t="s">
        <v>214</v>
      </c>
      <c r="E1259" s="77" t="s">
        <v>126</v>
      </c>
      <c r="F1259" s="77" t="s">
        <v>79</v>
      </c>
      <c r="G1259" s="77" t="s">
        <v>2756</v>
      </c>
      <c r="H1259" s="77" t="s">
        <v>56</v>
      </c>
      <c r="I1259" s="78" t="s">
        <v>2757</v>
      </c>
      <c r="J1259" s="77" t="s">
        <v>2564</v>
      </c>
      <c r="K1259" s="77" t="s">
        <v>377</v>
      </c>
      <c r="L1259" s="71" t="s">
        <v>67</v>
      </c>
      <c r="M1259" s="74">
        <v>940416</v>
      </c>
      <c r="N1259" s="74">
        <v>0</v>
      </c>
      <c r="O1259" s="74">
        <v>940416</v>
      </c>
      <c r="P1259" s="79">
        <v>1</v>
      </c>
      <c r="Q1259" s="74">
        <v>940416</v>
      </c>
      <c r="R1259" s="77" t="s">
        <v>134</v>
      </c>
      <c r="S1259" s="78" t="s">
        <v>5325</v>
      </c>
      <c r="T1259" s="77" t="s">
        <v>134</v>
      </c>
      <c r="U1259" s="80"/>
      <c r="V1259" s="85" t="s">
        <v>134</v>
      </c>
      <c r="W1259" s="85" t="s">
        <v>134</v>
      </c>
    </row>
    <row r="1260" spans="1:23" s="48" customFormat="1" ht="60" x14ac:dyDescent="0.25">
      <c r="A1260" s="77">
        <v>13100700</v>
      </c>
      <c r="B1260" s="77" t="s">
        <v>14</v>
      </c>
      <c r="C1260" s="70">
        <v>6311</v>
      </c>
      <c r="D1260" s="77" t="s">
        <v>214</v>
      </c>
      <c r="E1260" s="77" t="s">
        <v>126</v>
      </c>
      <c r="F1260" s="77" t="s">
        <v>79</v>
      </c>
      <c r="G1260" s="77" t="s">
        <v>2758</v>
      </c>
      <c r="H1260" s="77" t="s">
        <v>56</v>
      </c>
      <c r="I1260" s="78" t="s">
        <v>2759</v>
      </c>
      <c r="J1260" s="77" t="s">
        <v>2760</v>
      </c>
      <c r="K1260" s="77" t="s">
        <v>377</v>
      </c>
      <c r="L1260" s="71" t="s">
        <v>4380</v>
      </c>
      <c r="M1260" s="74"/>
      <c r="N1260" s="74"/>
      <c r="O1260" s="74"/>
      <c r="P1260" s="79"/>
      <c r="Q1260" s="74"/>
      <c r="R1260" s="77" t="s">
        <v>134</v>
      </c>
      <c r="S1260" s="78" t="s">
        <v>5325</v>
      </c>
      <c r="T1260" s="77" t="s">
        <v>68</v>
      </c>
      <c r="U1260" s="80" t="s">
        <v>5361</v>
      </c>
      <c r="V1260" s="85" t="s">
        <v>134</v>
      </c>
      <c r="W1260" s="85" t="s">
        <v>134</v>
      </c>
    </row>
    <row r="1261" spans="1:23" s="48" customFormat="1" ht="60" x14ac:dyDescent="0.25">
      <c r="A1261" s="77">
        <v>13100700</v>
      </c>
      <c r="B1261" s="77" t="s">
        <v>14</v>
      </c>
      <c r="C1261" s="70">
        <v>6313</v>
      </c>
      <c r="D1261" s="77" t="s">
        <v>214</v>
      </c>
      <c r="E1261" s="77" t="s">
        <v>126</v>
      </c>
      <c r="F1261" s="77" t="s">
        <v>79</v>
      </c>
      <c r="G1261" s="77" t="s">
        <v>5362</v>
      </c>
      <c r="H1261" s="77" t="s">
        <v>56</v>
      </c>
      <c r="I1261" s="78" t="s">
        <v>2264</v>
      </c>
      <c r="J1261" s="77" t="s">
        <v>391</v>
      </c>
      <c r="K1261" s="77" t="s">
        <v>377</v>
      </c>
      <c r="L1261" s="71" t="s">
        <v>67</v>
      </c>
      <c r="M1261" s="74">
        <v>746126</v>
      </c>
      <c r="N1261" s="74">
        <v>0</v>
      </c>
      <c r="O1261" s="74">
        <v>746126</v>
      </c>
      <c r="P1261" s="79">
        <v>1</v>
      </c>
      <c r="Q1261" s="74">
        <v>746126</v>
      </c>
      <c r="R1261" s="77" t="s">
        <v>134</v>
      </c>
      <c r="S1261" s="78" t="s">
        <v>5325</v>
      </c>
      <c r="T1261" s="77" t="s">
        <v>68</v>
      </c>
      <c r="U1261" s="80" t="s">
        <v>5337</v>
      </c>
      <c r="V1261" s="85" t="s">
        <v>134</v>
      </c>
      <c r="W1261" s="85" t="s">
        <v>134</v>
      </c>
    </row>
    <row r="1262" spans="1:23" s="48" customFormat="1" ht="60" x14ac:dyDescent="0.25">
      <c r="A1262" s="77">
        <v>13100700</v>
      </c>
      <c r="B1262" s="77" t="s">
        <v>14</v>
      </c>
      <c r="C1262" s="70">
        <v>6315</v>
      </c>
      <c r="D1262" s="77" t="s">
        <v>214</v>
      </c>
      <c r="E1262" s="77" t="s">
        <v>126</v>
      </c>
      <c r="F1262" s="77" t="s">
        <v>79</v>
      </c>
      <c r="G1262" s="77" t="s">
        <v>2761</v>
      </c>
      <c r="H1262" s="77" t="s">
        <v>56</v>
      </c>
      <c r="I1262" s="78" t="s">
        <v>2762</v>
      </c>
      <c r="J1262" s="77" t="s">
        <v>244</v>
      </c>
      <c r="K1262" s="77" t="s">
        <v>377</v>
      </c>
      <c r="L1262" s="71" t="s">
        <v>73</v>
      </c>
      <c r="M1262" s="74">
        <v>157000</v>
      </c>
      <c r="N1262" s="74">
        <v>0</v>
      </c>
      <c r="O1262" s="74">
        <v>157000</v>
      </c>
      <c r="P1262" s="79">
        <v>1</v>
      </c>
      <c r="Q1262" s="74">
        <v>157000</v>
      </c>
      <c r="R1262" s="77" t="s">
        <v>134</v>
      </c>
      <c r="S1262" s="78" t="s">
        <v>5325</v>
      </c>
      <c r="T1262" s="77" t="s">
        <v>134</v>
      </c>
      <c r="U1262" s="80"/>
      <c r="V1262" s="85" t="s">
        <v>134</v>
      </c>
      <c r="W1262" s="85" t="s">
        <v>134</v>
      </c>
    </row>
    <row r="1263" spans="1:23" s="48" customFormat="1" ht="60" x14ac:dyDescent="0.25">
      <c r="A1263" s="77">
        <v>13100700</v>
      </c>
      <c r="B1263" s="77" t="s">
        <v>14</v>
      </c>
      <c r="C1263" s="70">
        <v>6316</v>
      </c>
      <c r="D1263" s="77" t="s">
        <v>214</v>
      </c>
      <c r="E1263" s="77" t="s">
        <v>126</v>
      </c>
      <c r="F1263" s="77" t="s">
        <v>79</v>
      </c>
      <c r="G1263" s="77" t="s">
        <v>2763</v>
      </c>
      <c r="H1263" s="77" t="s">
        <v>56</v>
      </c>
      <c r="I1263" s="78" t="s">
        <v>2264</v>
      </c>
      <c r="J1263" s="77" t="s">
        <v>2564</v>
      </c>
      <c r="K1263" s="77" t="s">
        <v>377</v>
      </c>
      <c r="L1263" s="71" t="s">
        <v>73</v>
      </c>
      <c r="M1263" s="74">
        <v>24469</v>
      </c>
      <c r="N1263" s="74">
        <v>0</v>
      </c>
      <c r="O1263" s="74">
        <v>24469</v>
      </c>
      <c r="P1263" s="79">
        <v>1</v>
      </c>
      <c r="Q1263" s="74">
        <v>24469</v>
      </c>
      <c r="R1263" s="77" t="s">
        <v>134</v>
      </c>
      <c r="S1263" s="78" t="s">
        <v>5325</v>
      </c>
      <c r="T1263" s="77" t="s">
        <v>134</v>
      </c>
      <c r="U1263" s="80"/>
      <c r="V1263" s="85" t="s">
        <v>134</v>
      </c>
      <c r="W1263" s="85" t="s">
        <v>134</v>
      </c>
    </row>
    <row r="1264" spans="1:23" s="48" customFormat="1" ht="60" x14ac:dyDescent="0.25">
      <c r="A1264" s="77">
        <v>13100700</v>
      </c>
      <c r="B1264" s="77" t="s">
        <v>14</v>
      </c>
      <c r="C1264" s="70">
        <v>6318</v>
      </c>
      <c r="D1264" s="77" t="s">
        <v>214</v>
      </c>
      <c r="E1264" s="77" t="s">
        <v>126</v>
      </c>
      <c r="F1264" s="77" t="s">
        <v>79</v>
      </c>
      <c r="G1264" s="77" t="s">
        <v>1426</v>
      </c>
      <c r="H1264" s="77" t="s">
        <v>56</v>
      </c>
      <c r="I1264" s="78" t="s">
        <v>2264</v>
      </c>
      <c r="J1264" s="77" t="s">
        <v>2764</v>
      </c>
      <c r="K1264" s="77" t="s">
        <v>377</v>
      </c>
      <c r="L1264" s="71" t="s">
        <v>67</v>
      </c>
      <c r="M1264" s="74">
        <v>1256427</v>
      </c>
      <c r="N1264" s="74">
        <v>0</v>
      </c>
      <c r="O1264" s="74">
        <v>1256427</v>
      </c>
      <c r="P1264" s="79">
        <v>1</v>
      </c>
      <c r="Q1264" s="74">
        <v>1256427</v>
      </c>
      <c r="R1264" s="77" t="s">
        <v>134</v>
      </c>
      <c r="S1264" s="78" t="s">
        <v>5325</v>
      </c>
      <c r="T1264" s="77" t="s">
        <v>134</v>
      </c>
      <c r="U1264" s="80"/>
      <c r="V1264" s="85" t="s">
        <v>134</v>
      </c>
      <c r="W1264" s="85" t="s">
        <v>134</v>
      </c>
    </row>
    <row r="1265" spans="1:23" s="48" customFormat="1" ht="60" x14ac:dyDescent="0.25">
      <c r="A1265" s="77">
        <v>13100700</v>
      </c>
      <c r="B1265" s="77" t="s">
        <v>14</v>
      </c>
      <c r="C1265" s="70">
        <v>6320</v>
      </c>
      <c r="D1265" s="77" t="s">
        <v>214</v>
      </c>
      <c r="E1265" s="77" t="s">
        <v>126</v>
      </c>
      <c r="F1265" s="77" t="s">
        <v>79</v>
      </c>
      <c r="G1265" s="77" t="s">
        <v>2765</v>
      </c>
      <c r="H1265" s="77" t="s">
        <v>56</v>
      </c>
      <c r="I1265" s="78" t="s">
        <v>2766</v>
      </c>
      <c r="J1265" s="77" t="s">
        <v>2564</v>
      </c>
      <c r="K1265" s="77" t="s">
        <v>377</v>
      </c>
      <c r="L1265" s="71" t="s">
        <v>67</v>
      </c>
      <c r="M1265" s="74">
        <v>185992</v>
      </c>
      <c r="N1265" s="74">
        <v>0</v>
      </c>
      <c r="O1265" s="74">
        <v>185992</v>
      </c>
      <c r="P1265" s="79">
        <v>1</v>
      </c>
      <c r="Q1265" s="74">
        <v>185992</v>
      </c>
      <c r="R1265" s="77" t="s">
        <v>134</v>
      </c>
      <c r="S1265" s="78" t="s">
        <v>5325</v>
      </c>
      <c r="T1265" s="77" t="s">
        <v>134</v>
      </c>
      <c r="U1265" s="80"/>
      <c r="V1265" s="85" t="s">
        <v>134</v>
      </c>
      <c r="W1265" s="85" t="s">
        <v>134</v>
      </c>
    </row>
    <row r="1266" spans="1:23" s="48" customFormat="1" ht="60" x14ac:dyDescent="0.25">
      <c r="A1266" s="77">
        <v>13100700</v>
      </c>
      <c r="B1266" s="77" t="s">
        <v>14</v>
      </c>
      <c r="C1266" s="70">
        <v>6322</v>
      </c>
      <c r="D1266" s="77" t="s">
        <v>214</v>
      </c>
      <c r="E1266" s="77" t="s">
        <v>126</v>
      </c>
      <c r="F1266" s="77" t="s">
        <v>79</v>
      </c>
      <c r="G1266" s="77" t="s">
        <v>2767</v>
      </c>
      <c r="H1266" s="77" t="s">
        <v>56</v>
      </c>
      <c r="I1266" s="78" t="s">
        <v>2264</v>
      </c>
      <c r="J1266" s="77" t="s">
        <v>2768</v>
      </c>
      <c r="K1266" s="77" t="s">
        <v>377</v>
      </c>
      <c r="L1266" s="71" t="s">
        <v>67</v>
      </c>
      <c r="M1266" s="74">
        <v>2380581</v>
      </c>
      <c r="N1266" s="74">
        <v>0</v>
      </c>
      <c r="O1266" s="74">
        <v>2380581</v>
      </c>
      <c r="P1266" s="79">
        <v>1</v>
      </c>
      <c r="Q1266" s="74">
        <v>2380581</v>
      </c>
      <c r="R1266" s="77" t="s">
        <v>134</v>
      </c>
      <c r="S1266" s="78" t="s">
        <v>5325</v>
      </c>
      <c r="T1266" s="77" t="s">
        <v>134</v>
      </c>
      <c r="U1266" s="80"/>
      <c r="V1266" s="85" t="s">
        <v>134</v>
      </c>
      <c r="W1266" s="85" t="s">
        <v>134</v>
      </c>
    </row>
    <row r="1267" spans="1:23" s="48" customFormat="1" ht="60" x14ac:dyDescent="0.25">
      <c r="A1267" s="77">
        <v>13100700</v>
      </c>
      <c r="B1267" s="77" t="s">
        <v>14</v>
      </c>
      <c r="C1267" s="70">
        <v>6324</v>
      </c>
      <c r="D1267" s="77" t="s">
        <v>214</v>
      </c>
      <c r="E1267" s="77" t="s">
        <v>126</v>
      </c>
      <c r="F1267" s="77" t="s">
        <v>79</v>
      </c>
      <c r="G1267" s="77" t="s">
        <v>2769</v>
      </c>
      <c r="H1267" s="77" t="s">
        <v>56</v>
      </c>
      <c r="I1267" s="78" t="s">
        <v>2264</v>
      </c>
      <c r="J1267" s="77" t="s">
        <v>2673</v>
      </c>
      <c r="K1267" s="77" t="s">
        <v>377</v>
      </c>
      <c r="L1267" s="71" t="s">
        <v>67</v>
      </c>
      <c r="M1267" s="74">
        <v>295408</v>
      </c>
      <c r="N1267" s="74">
        <v>0</v>
      </c>
      <c r="O1267" s="74">
        <v>295408</v>
      </c>
      <c r="P1267" s="79">
        <v>1</v>
      </c>
      <c r="Q1267" s="74">
        <v>295408</v>
      </c>
      <c r="R1267" s="77" t="s">
        <v>134</v>
      </c>
      <c r="S1267" s="78" t="s">
        <v>5325</v>
      </c>
      <c r="T1267" s="77" t="s">
        <v>134</v>
      </c>
      <c r="U1267" s="80"/>
      <c r="V1267" s="85" t="s">
        <v>134</v>
      </c>
      <c r="W1267" s="85" t="s">
        <v>134</v>
      </c>
    </row>
    <row r="1268" spans="1:23" s="48" customFormat="1" ht="60" x14ac:dyDescent="0.25">
      <c r="A1268" s="77">
        <v>13100700</v>
      </c>
      <c r="B1268" s="77" t="s">
        <v>14</v>
      </c>
      <c r="C1268" s="70">
        <v>6326</v>
      </c>
      <c r="D1268" s="77" t="s">
        <v>214</v>
      </c>
      <c r="E1268" s="77" t="s">
        <v>126</v>
      </c>
      <c r="F1268" s="77" t="s">
        <v>79</v>
      </c>
      <c r="G1268" s="77" t="s">
        <v>2770</v>
      </c>
      <c r="H1268" s="77" t="s">
        <v>56</v>
      </c>
      <c r="I1268" s="78" t="s">
        <v>2771</v>
      </c>
      <c r="J1268" s="77" t="s">
        <v>2754</v>
      </c>
      <c r="K1268" s="77" t="s">
        <v>377</v>
      </c>
      <c r="L1268" s="71" t="s">
        <v>67</v>
      </c>
      <c r="M1268" s="74">
        <v>304027</v>
      </c>
      <c r="N1268" s="74">
        <v>0</v>
      </c>
      <c r="O1268" s="74">
        <v>304027</v>
      </c>
      <c r="P1268" s="79">
        <v>1</v>
      </c>
      <c r="Q1268" s="74">
        <v>304027</v>
      </c>
      <c r="R1268" s="77" t="s">
        <v>134</v>
      </c>
      <c r="S1268" s="78" t="s">
        <v>5325</v>
      </c>
      <c r="T1268" s="77" t="s">
        <v>134</v>
      </c>
      <c r="U1268" s="80"/>
      <c r="V1268" s="85" t="s">
        <v>134</v>
      </c>
      <c r="W1268" s="85" t="s">
        <v>134</v>
      </c>
    </row>
    <row r="1269" spans="1:23" s="48" customFormat="1" ht="60" x14ac:dyDescent="0.25">
      <c r="A1269" s="77">
        <v>13100700</v>
      </c>
      <c r="B1269" s="77" t="s">
        <v>14</v>
      </c>
      <c r="C1269" s="70">
        <v>6327</v>
      </c>
      <c r="D1269" s="77" t="s">
        <v>214</v>
      </c>
      <c r="E1269" s="77" t="s">
        <v>126</v>
      </c>
      <c r="F1269" s="77" t="s">
        <v>79</v>
      </c>
      <c r="G1269" s="77" t="s">
        <v>2772</v>
      </c>
      <c r="H1269" s="77" t="s">
        <v>56</v>
      </c>
      <c r="I1269" s="78" t="s">
        <v>2264</v>
      </c>
      <c r="J1269" s="77" t="s">
        <v>244</v>
      </c>
      <c r="K1269" s="77" t="s">
        <v>377</v>
      </c>
      <c r="L1269" s="71" t="s">
        <v>73</v>
      </c>
      <c r="M1269" s="74">
        <v>44829</v>
      </c>
      <c r="N1269" s="74">
        <v>0</v>
      </c>
      <c r="O1269" s="74">
        <v>44829</v>
      </c>
      <c r="P1269" s="79">
        <v>1</v>
      </c>
      <c r="Q1269" s="74">
        <v>44829</v>
      </c>
      <c r="R1269" s="77" t="s">
        <v>134</v>
      </c>
      <c r="S1269" s="78" t="s">
        <v>5325</v>
      </c>
      <c r="T1269" s="77" t="s">
        <v>134</v>
      </c>
      <c r="U1269" s="80"/>
      <c r="V1269" s="85" t="s">
        <v>134</v>
      </c>
      <c r="W1269" s="85" t="s">
        <v>134</v>
      </c>
    </row>
    <row r="1270" spans="1:23" s="48" customFormat="1" ht="60" x14ac:dyDescent="0.25">
      <c r="A1270" s="77">
        <v>13100700</v>
      </c>
      <c r="B1270" s="77" t="s">
        <v>14</v>
      </c>
      <c r="C1270" s="70">
        <v>6328</v>
      </c>
      <c r="D1270" s="77" t="s">
        <v>214</v>
      </c>
      <c r="E1270" s="77" t="s">
        <v>126</v>
      </c>
      <c r="F1270" s="77" t="s">
        <v>79</v>
      </c>
      <c r="G1270" s="77" t="s">
        <v>2773</v>
      </c>
      <c r="H1270" s="77" t="s">
        <v>56</v>
      </c>
      <c r="I1270" s="78" t="s">
        <v>2264</v>
      </c>
      <c r="J1270" s="77" t="s">
        <v>244</v>
      </c>
      <c r="K1270" s="77" t="s">
        <v>377</v>
      </c>
      <c r="L1270" s="71" t="s">
        <v>73</v>
      </c>
      <c r="M1270" s="74">
        <v>64042</v>
      </c>
      <c r="N1270" s="74">
        <v>0</v>
      </c>
      <c r="O1270" s="74">
        <v>64042</v>
      </c>
      <c r="P1270" s="79">
        <v>1</v>
      </c>
      <c r="Q1270" s="74">
        <v>64042</v>
      </c>
      <c r="R1270" s="77" t="s">
        <v>134</v>
      </c>
      <c r="S1270" s="78" t="s">
        <v>5325</v>
      </c>
      <c r="T1270" s="77" t="s">
        <v>134</v>
      </c>
      <c r="U1270" s="80"/>
      <c r="V1270" s="85" t="s">
        <v>134</v>
      </c>
      <c r="W1270" s="85" t="s">
        <v>134</v>
      </c>
    </row>
    <row r="1271" spans="1:23" s="48" customFormat="1" ht="60" x14ac:dyDescent="0.25">
      <c r="A1271" s="77">
        <v>13100700</v>
      </c>
      <c r="B1271" s="77" t="s">
        <v>14</v>
      </c>
      <c r="C1271" s="70">
        <v>6330</v>
      </c>
      <c r="D1271" s="77" t="s">
        <v>214</v>
      </c>
      <c r="E1271" s="77" t="s">
        <v>126</v>
      </c>
      <c r="F1271" s="77" t="s">
        <v>79</v>
      </c>
      <c r="G1271" s="77" t="s">
        <v>2774</v>
      </c>
      <c r="H1271" s="77" t="s">
        <v>56</v>
      </c>
      <c r="I1271" s="78" t="s">
        <v>2264</v>
      </c>
      <c r="J1271" s="77" t="s">
        <v>2775</v>
      </c>
      <c r="K1271" s="77" t="s">
        <v>377</v>
      </c>
      <c r="L1271" s="71" t="s">
        <v>73</v>
      </c>
      <c r="M1271" s="74">
        <v>113637</v>
      </c>
      <c r="N1271" s="74">
        <v>0</v>
      </c>
      <c r="O1271" s="74">
        <v>113637</v>
      </c>
      <c r="P1271" s="79">
        <v>1</v>
      </c>
      <c r="Q1271" s="74">
        <v>113637</v>
      </c>
      <c r="R1271" s="77" t="s">
        <v>134</v>
      </c>
      <c r="S1271" s="78" t="s">
        <v>5325</v>
      </c>
      <c r="T1271" s="77" t="s">
        <v>134</v>
      </c>
      <c r="U1271" s="80"/>
      <c r="V1271" s="85" t="s">
        <v>134</v>
      </c>
      <c r="W1271" s="85" t="s">
        <v>134</v>
      </c>
    </row>
    <row r="1272" spans="1:23" s="48" customFormat="1" ht="60" x14ac:dyDescent="0.25">
      <c r="A1272" s="77">
        <v>13100700</v>
      </c>
      <c r="B1272" s="77" t="s">
        <v>14</v>
      </c>
      <c r="C1272" s="70">
        <v>6332</v>
      </c>
      <c r="D1272" s="77" t="s">
        <v>214</v>
      </c>
      <c r="E1272" s="77" t="s">
        <v>126</v>
      </c>
      <c r="F1272" s="77" t="s">
        <v>79</v>
      </c>
      <c r="G1272" s="77" t="s">
        <v>2776</v>
      </c>
      <c r="H1272" s="77" t="s">
        <v>56</v>
      </c>
      <c r="I1272" s="78" t="s">
        <v>2264</v>
      </c>
      <c r="J1272" s="77" t="s">
        <v>2775</v>
      </c>
      <c r="K1272" s="77" t="s">
        <v>377</v>
      </c>
      <c r="L1272" s="71" t="s">
        <v>67</v>
      </c>
      <c r="M1272" s="74">
        <v>153700</v>
      </c>
      <c r="N1272" s="74">
        <v>0</v>
      </c>
      <c r="O1272" s="74">
        <v>153700</v>
      </c>
      <c r="P1272" s="79">
        <v>1</v>
      </c>
      <c r="Q1272" s="74">
        <v>153700</v>
      </c>
      <c r="R1272" s="77" t="s">
        <v>134</v>
      </c>
      <c r="S1272" s="78" t="s">
        <v>5325</v>
      </c>
      <c r="T1272" s="77" t="s">
        <v>134</v>
      </c>
      <c r="U1272" s="80"/>
      <c r="V1272" s="85" t="s">
        <v>134</v>
      </c>
      <c r="W1272" s="85" t="s">
        <v>134</v>
      </c>
    </row>
    <row r="1273" spans="1:23" s="48" customFormat="1" ht="60" x14ac:dyDescent="0.25">
      <c r="A1273" s="77">
        <v>13100700</v>
      </c>
      <c r="B1273" s="77" t="s">
        <v>14</v>
      </c>
      <c r="C1273" s="70">
        <v>6334</v>
      </c>
      <c r="D1273" s="77" t="s">
        <v>214</v>
      </c>
      <c r="E1273" s="77" t="s">
        <v>126</v>
      </c>
      <c r="F1273" s="77" t="s">
        <v>79</v>
      </c>
      <c r="G1273" s="77" t="s">
        <v>2777</v>
      </c>
      <c r="H1273" s="77" t="s">
        <v>56</v>
      </c>
      <c r="I1273" s="78" t="s">
        <v>2264</v>
      </c>
      <c r="J1273" s="77" t="s">
        <v>2564</v>
      </c>
      <c r="K1273" s="77" t="s">
        <v>377</v>
      </c>
      <c r="L1273" s="71" t="s">
        <v>73</v>
      </c>
      <c r="M1273" s="74">
        <v>180298</v>
      </c>
      <c r="N1273" s="74">
        <v>0</v>
      </c>
      <c r="O1273" s="74">
        <v>180298</v>
      </c>
      <c r="P1273" s="79">
        <v>1</v>
      </c>
      <c r="Q1273" s="74">
        <v>180298</v>
      </c>
      <c r="R1273" s="77" t="s">
        <v>134</v>
      </c>
      <c r="S1273" s="78" t="s">
        <v>5325</v>
      </c>
      <c r="T1273" s="77" t="s">
        <v>134</v>
      </c>
      <c r="U1273" s="80"/>
      <c r="V1273" s="85" t="s">
        <v>134</v>
      </c>
      <c r="W1273" s="85" t="s">
        <v>134</v>
      </c>
    </row>
    <row r="1274" spans="1:23" s="48" customFormat="1" ht="60" x14ac:dyDescent="0.25">
      <c r="A1274" s="77">
        <v>13100700</v>
      </c>
      <c r="B1274" s="77" t="s">
        <v>14</v>
      </c>
      <c r="C1274" s="70">
        <v>6336</v>
      </c>
      <c r="D1274" s="77" t="s">
        <v>214</v>
      </c>
      <c r="E1274" s="77" t="s">
        <v>126</v>
      </c>
      <c r="F1274" s="77" t="s">
        <v>79</v>
      </c>
      <c r="G1274" s="77" t="s">
        <v>2778</v>
      </c>
      <c r="H1274" s="77" t="s">
        <v>56</v>
      </c>
      <c r="I1274" s="78" t="s">
        <v>2264</v>
      </c>
      <c r="J1274" s="77" t="s">
        <v>391</v>
      </c>
      <c r="K1274" s="77" t="s">
        <v>377</v>
      </c>
      <c r="L1274" s="71" t="s">
        <v>67</v>
      </c>
      <c r="M1274" s="74">
        <v>447363</v>
      </c>
      <c r="N1274" s="74">
        <v>0</v>
      </c>
      <c r="O1274" s="74">
        <v>447363</v>
      </c>
      <c r="P1274" s="79">
        <v>1</v>
      </c>
      <c r="Q1274" s="74">
        <v>447363</v>
      </c>
      <c r="R1274" s="77" t="s">
        <v>134</v>
      </c>
      <c r="S1274" s="78" t="s">
        <v>5325</v>
      </c>
      <c r="T1274" s="77" t="s">
        <v>134</v>
      </c>
      <c r="U1274" s="80"/>
      <c r="V1274" s="85" t="s">
        <v>134</v>
      </c>
      <c r="W1274" s="85" t="s">
        <v>134</v>
      </c>
    </row>
    <row r="1275" spans="1:23" s="48" customFormat="1" ht="60" x14ac:dyDescent="0.25">
      <c r="A1275" s="77">
        <v>13100700</v>
      </c>
      <c r="B1275" s="77" t="s">
        <v>14</v>
      </c>
      <c r="C1275" s="70">
        <v>6337</v>
      </c>
      <c r="D1275" s="77" t="s">
        <v>214</v>
      </c>
      <c r="E1275" s="77" t="s">
        <v>126</v>
      </c>
      <c r="F1275" s="77" t="s">
        <v>79</v>
      </c>
      <c r="G1275" s="77" t="s">
        <v>886</v>
      </c>
      <c r="H1275" s="77" t="s">
        <v>56</v>
      </c>
      <c r="I1275" s="78" t="s">
        <v>2264</v>
      </c>
      <c r="J1275" s="77" t="s">
        <v>2564</v>
      </c>
      <c r="K1275" s="77" t="s">
        <v>377</v>
      </c>
      <c r="L1275" s="71" t="s">
        <v>67</v>
      </c>
      <c r="M1275" s="74">
        <v>181182</v>
      </c>
      <c r="N1275" s="74">
        <v>0</v>
      </c>
      <c r="O1275" s="74">
        <v>181182</v>
      </c>
      <c r="P1275" s="79">
        <v>1</v>
      </c>
      <c r="Q1275" s="74">
        <v>181182</v>
      </c>
      <c r="R1275" s="77" t="s">
        <v>134</v>
      </c>
      <c r="S1275" s="78" t="s">
        <v>5325</v>
      </c>
      <c r="T1275" s="77" t="s">
        <v>134</v>
      </c>
      <c r="U1275" s="80"/>
      <c r="V1275" s="85" t="s">
        <v>134</v>
      </c>
      <c r="W1275" s="85" t="s">
        <v>134</v>
      </c>
    </row>
    <row r="1276" spans="1:23" s="48" customFormat="1" ht="60" x14ac:dyDescent="0.25">
      <c r="A1276" s="77">
        <v>13100700</v>
      </c>
      <c r="B1276" s="77" t="s">
        <v>14</v>
      </c>
      <c r="C1276" s="70">
        <v>6339</v>
      </c>
      <c r="D1276" s="77" t="s">
        <v>214</v>
      </c>
      <c r="E1276" s="77" t="s">
        <v>126</v>
      </c>
      <c r="F1276" s="77" t="s">
        <v>79</v>
      </c>
      <c r="G1276" s="77" t="s">
        <v>2779</v>
      </c>
      <c r="H1276" s="77" t="s">
        <v>56</v>
      </c>
      <c r="I1276" s="78" t="s">
        <v>2264</v>
      </c>
      <c r="J1276" s="77" t="s">
        <v>2610</v>
      </c>
      <c r="K1276" s="77" t="s">
        <v>377</v>
      </c>
      <c r="L1276" s="71" t="s">
        <v>73</v>
      </c>
      <c r="M1276" s="74">
        <v>423183</v>
      </c>
      <c r="N1276" s="74">
        <v>0</v>
      </c>
      <c r="O1276" s="74">
        <v>423183</v>
      </c>
      <c r="P1276" s="79">
        <v>1</v>
      </c>
      <c r="Q1276" s="74">
        <v>423183</v>
      </c>
      <c r="R1276" s="77" t="s">
        <v>134</v>
      </c>
      <c r="S1276" s="78" t="s">
        <v>5325</v>
      </c>
      <c r="T1276" s="77" t="s">
        <v>134</v>
      </c>
      <c r="U1276" s="80"/>
      <c r="V1276" s="85" t="s">
        <v>134</v>
      </c>
      <c r="W1276" s="85" t="s">
        <v>134</v>
      </c>
    </row>
    <row r="1277" spans="1:23" s="48" customFormat="1" ht="60" x14ac:dyDescent="0.25">
      <c r="A1277" s="77">
        <v>13100700</v>
      </c>
      <c r="B1277" s="77" t="s">
        <v>14</v>
      </c>
      <c r="C1277" s="70">
        <v>6341</v>
      </c>
      <c r="D1277" s="77" t="s">
        <v>214</v>
      </c>
      <c r="E1277" s="77" t="s">
        <v>126</v>
      </c>
      <c r="F1277" s="77" t="s">
        <v>79</v>
      </c>
      <c r="G1277" s="77" t="s">
        <v>2780</v>
      </c>
      <c r="H1277" s="77" t="s">
        <v>56</v>
      </c>
      <c r="I1277" s="78" t="s">
        <v>2264</v>
      </c>
      <c r="J1277" s="77" t="s">
        <v>391</v>
      </c>
      <c r="K1277" s="77" t="s">
        <v>377</v>
      </c>
      <c r="L1277" s="71" t="s">
        <v>73</v>
      </c>
      <c r="M1277" s="74">
        <v>192125</v>
      </c>
      <c r="N1277" s="74">
        <v>0</v>
      </c>
      <c r="O1277" s="74">
        <v>192125</v>
      </c>
      <c r="P1277" s="79">
        <v>1</v>
      </c>
      <c r="Q1277" s="74">
        <v>192125</v>
      </c>
      <c r="R1277" s="77" t="s">
        <v>134</v>
      </c>
      <c r="S1277" s="78" t="s">
        <v>5325</v>
      </c>
      <c r="T1277" s="77" t="s">
        <v>134</v>
      </c>
      <c r="U1277" s="80"/>
      <c r="V1277" s="85" t="s">
        <v>134</v>
      </c>
      <c r="W1277" s="85" t="s">
        <v>134</v>
      </c>
    </row>
    <row r="1278" spans="1:23" s="48" customFormat="1" ht="60" x14ac:dyDescent="0.25">
      <c r="A1278" s="77">
        <v>13100700</v>
      </c>
      <c r="B1278" s="77" t="s">
        <v>14</v>
      </c>
      <c r="C1278" s="70">
        <v>6343</v>
      </c>
      <c r="D1278" s="77" t="s">
        <v>214</v>
      </c>
      <c r="E1278" s="77" t="s">
        <v>126</v>
      </c>
      <c r="F1278" s="77" t="s">
        <v>79</v>
      </c>
      <c r="G1278" s="77" t="s">
        <v>2781</v>
      </c>
      <c r="H1278" s="77" t="s">
        <v>56</v>
      </c>
      <c r="I1278" s="78" t="s">
        <v>2264</v>
      </c>
      <c r="J1278" s="77" t="s">
        <v>2613</v>
      </c>
      <c r="K1278" s="77" t="s">
        <v>377</v>
      </c>
      <c r="L1278" s="71" t="s">
        <v>73</v>
      </c>
      <c r="M1278" s="74">
        <v>80312</v>
      </c>
      <c r="N1278" s="74">
        <v>0</v>
      </c>
      <c r="O1278" s="74">
        <v>80312</v>
      </c>
      <c r="P1278" s="79">
        <v>1</v>
      </c>
      <c r="Q1278" s="74">
        <v>80312</v>
      </c>
      <c r="R1278" s="77" t="s">
        <v>134</v>
      </c>
      <c r="S1278" s="78" t="s">
        <v>5325</v>
      </c>
      <c r="T1278" s="77" t="s">
        <v>134</v>
      </c>
      <c r="U1278" s="80"/>
      <c r="V1278" s="85" t="s">
        <v>134</v>
      </c>
      <c r="W1278" s="85" t="s">
        <v>134</v>
      </c>
    </row>
    <row r="1279" spans="1:23" s="48" customFormat="1" ht="60" x14ac:dyDescent="0.25">
      <c r="A1279" s="77">
        <v>13100700</v>
      </c>
      <c r="B1279" s="77" t="s">
        <v>14</v>
      </c>
      <c r="C1279" s="70">
        <v>6344</v>
      </c>
      <c r="D1279" s="77" t="s">
        <v>214</v>
      </c>
      <c r="E1279" s="77" t="s">
        <v>126</v>
      </c>
      <c r="F1279" s="77" t="s">
        <v>79</v>
      </c>
      <c r="G1279" s="77" t="s">
        <v>2782</v>
      </c>
      <c r="H1279" s="77" t="s">
        <v>56</v>
      </c>
      <c r="I1279" s="78" t="s">
        <v>2264</v>
      </c>
      <c r="J1279" s="77" t="s">
        <v>391</v>
      </c>
      <c r="K1279" s="77" t="s">
        <v>377</v>
      </c>
      <c r="L1279" s="71" t="s">
        <v>73</v>
      </c>
      <c r="M1279" s="74">
        <v>51233</v>
      </c>
      <c r="N1279" s="74">
        <v>0</v>
      </c>
      <c r="O1279" s="74">
        <v>51233</v>
      </c>
      <c r="P1279" s="79">
        <v>1</v>
      </c>
      <c r="Q1279" s="74">
        <v>51233</v>
      </c>
      <c r="R1279" s="77" t="s">
        <v>134</v>
      </c>
      <c r="S1279" s="78" t="s">
        <v>5325</v>
      </c>
      <c r="T1279" s="77" t="s">
        <v>134</v>
      </c>
      <c r="U1279" s="80"/>
      <c r="V1279" s="85" t="s">
        <v>134</v>
      </c>
      <c r="W1279" s="85" t="s">
        <v>134</v>
      </c>
    </row>
    <row r="1280" spans="1:23" s="48" customFormat="1" ht="60" x14ac:dyDescent="0.25">
      <c r="A1280" s="77">
        <v>13100700</v>
      </c>
      <c r="B1280" s="77" t="s">
        <v>14</v>
      </c>
      <c r="C1280" s="70">
        <v>6346</v>
      </c>
      <c r="D1280" s="77" t="s">
        <v>214</v>
      </c>
      <c r="E1280" s="77" t="s">
        <v>126</v>
      </c>
      <c r="F1280" s="77" t="s">
        <v>79</v>
      </c>
      <c r="G1280" s="77" t="s">
        <v>2783</v>
      </c>
      <c r="H1280" s="77" t="s">
        <v>56</v>
      </c>
      <c r="I1280" s="78" t="s">
        <v>2264</v>
      </c>
      <c r="J1280" s="77" t="s">
        <v>2784</v>
      </c>
      <c r="K1280" s="77" t="s">
        <v>377</v>
      </c>
      <c r="L1280" s="71" t="s">
        <v>67</v>
      </c>
      <c r="M1280" s="74">
        <v>180148</v>
      </c>
      <c r="N1280" s="74">
        <v>0</v>
      </c>
      <c r="O1280" s="74">
        <v>180148</v>
      </c>
      <c r="P1280" s="79">
        <v>1</v>
      </c>
      <c r="Q1280" s="74">
        <v>180148</v>
      </c>
      <c r="R1280" s="77" t="s">
        <v>134</v>
      </c>
      <c r="S1280" s="78" t="s">
        <v>5325</v>
      </c>
      <c r="T1280" s="77" t="s">
        <v>134</v>
      </c>
      <c r="U1280" s="80"/>
      <c r="V1280" s="85" t="s">
        <v>134</v>
      </c>
      <c r="W1280" s="85" t="s">
        <v>134</v>
      </c>
    </row>
    <row r="1281" spans="1:23" s="48" customFormat="1" ht="60" x14ac:dyDescent="0.25">
      <c r="A1281" s="77">
        <v>13100700</v>
      </c>
      <c r="B1281" s="77" t="s">
        <v>14</v>
      </c>
      <c r="C1281" s="70">
        <v>6347</v>
      </c>
      <c r="D1281" s="77" t="s">
        <v>214</v>
      </c>
      <c r="E1281" s="77" t="s">
        <v>126</v>
      </c>
      <c r="F1281" s="77" t="s">
        <v>79</v>
      </c>
      <c r="G1281" s="77" t="s">
        <v>2785</v>
      </c>
      <c r="H1281" s="77" t="s">
        <v>56</v>
      </c>
      <c r="I1281" s="78" t="s">
        <v>2264</v>
      </c>
      <c r="J1281" s="77" t="s">
        <v>2564</v>
      </c>
      <c r="K1281" s="77" t="s">
        <v>377</v>
      </c>
      <c r="L1281" s="71" t="s">
        <v>73</v>
      </c>
      <c r="M1281" s="74">
        <v>66675</v>
      </c>
      <c r="N1281" s="74">
        <v>0</v>
      </c>
      <c r="O1281" s="74">
        <v>66675</v>
      </c>
      <c r="P1281" s="79">
        <v>1</v>
      </c>
      <c r="Q1281" s="74">
        <v>66675</v>
      </c>
      <c r="R1281" s="77" t="s">
        <v>134</v>
      </c>
      <c r="S1281" s="78" t="s">
        <v>5325</v>
      </c>
      <c r="T1281" s="77" t="s">
        <v>134</v>
      </c>
      <c r="U1281" s="80"/>
      <c r="V1281" s="85" t="s">
        <v>134</v>
      </c>
      <c r="W1281" s="85" t="s">
        <v>134</v>
      </c>
    </row>
    <row r="1282" spans="1:23" s="48" customFormat="1" ht="60" x14ac:dyDescent="0.25">
      <c r="A1282" s="77">
        <v>13100700</v>
      </c>
      <c r="B1282" s="77" t="s">
        <v>14</v>
      </c>
      <c r="C1282" s="70">
        <v>6349</v>
      </c>
      <c r="D1282" s="77" t="s">
        <v>214</v>
      </c>
      <c r="E1282" s="77" t="s">
        <v>126</v>
      </c>
      <c r="F1282" s="77" t="s">
        <v>79</v>
      </c>
      <c r="G1282" s="77" t="s">
        <v>2786</v>
      </c>
      <c r="H1282" s="77" t="s">
        <v>56</v>
      </c>
      <c r="I1282" s="78" t="s">
        <v>2264</v>
      </c>
      <c r="J1282" s="77" t="s">
        <v>2613</v>
      </c>
      <c r="K1282" s="77" t="s">
        <v>377</v>
      </c>
      <c r="L1282" s="71" t="s">
        <v>67</v>
      </c>
      <c r="M1282" s="74">
        <v>2725946</v>
      </c>
      <c r="N1282" s="74">
        <v>0</v>
      </c>
      <c r="O1282" s="74">
        <v>2725946</v>
      </c>
      <c r="P1282" s="79">
        <v>1</v>
      </c>
      <c r="Q1282" s="74">
        <v>2725946</v>
      </c>
      <c r="R1282" s="77" t="s">
        <v>134</v>
      </c>
      <c r="S1282" s="78" t="s">
        <v>5325</v>
      </c>
      <c r="T1282" s="77" t="s">
        <v>134</v>
      </c>
      <c r="U1282" s="80"/>
      <c r="V1282" s="85" t="s">
        <v>134</v>
      </c>
      <c r="W1282" s="85" t="s">
        <v>134</v>
      </c>
    </row>
    <row r="1283" spans="1:23" s="48" customFormat="1" ht="60" x14ac:dyDescent="0.25">
      <c r="A1283" s="77">
        <v>13100700</v>
      </c>
      <c r="B1283" s="77" t="s">
        <v>14</v>
      </c>
      <c r="C1283" s="70">
        <v>6350</v>
      </c>
      <c r="D1283" s="77" t="s">
        <v>214</v>
      </c>
      <c r="E1283" s="77" t="s">
        <v>126</v>
      </c>
      <c r="F1283" s="77" t="s">
        <v>79</v>
      </c>
      <c r="G1283" s="77" t="s">
        <v>2787</v>
      </c>
      <c r="H1283" s="77" t="s">
        <v>56</v>
      </c>
      <c r="I1283" s="78" t="s">
        <v>2264</v>
      </c>
      <c r="J1283" s="77" t="s">
        <v>2613</v>
      </c>
      <c r="K1283" s="77" t="s">
        <v>377</v>
      </c>
      <c r="L1283" s="71" t="s">
        <v>67</v>
      </c>
      <c r="M1283" s="74">
        <v>391062</v>
      </c>
      <c r="N1283" s="74">
        <v>0</v>
      </c>
      <c r="O1283" s="74">
        <v>391062</v>
      </c>
      <c r="P1283" s="79">
        <v>1</v>
      </c>
      <c r="Q1283" s="74">
        <v>391062</v>
      </c>
      <c r="R1283" s="77" t="s">
        <v>134</v>
      </c>
      <c r="S1283" s="78" t="s">
        <v>5325</v>
      </c>
      <c r="T1283" s="77" t="s">
        <v>134</v>
      </c>
      <c r="U1283" s="80"/>
      <c r="V1283" s="85" t="s">
        <v>134</v>
      </c>
      <c r="W1283" s="85" t="s">
        <v>134</v>
      </c>
    </row>
    <row r="1284" spans="1:23" s="48" customFormat="1" ht="60" x14ac:dyDescent="0.25">
      <c r="A1284" s="77">
        <v>13100700</v>
      </c>
      <c r="B1284" s="77" t="s">
        <v>14</v>
      </c>
      <c r="C1284" s="70">
        <v>6351</v>
      </c>
      <c r="D1284" s="77" t="s">
        <v>214</v>
      </c>
      <c r="E1284" s="77" t="s">
        <v>126</v>
      </c>
      <c r="F1284" s="77" t="s">
        <v>79</v>
      </c>
      <c r="G1284" s="77" t="s">
        <v>2788</v>
      </c>
      <c r="H1284" s="77" t="s">
        <v>56</v>
      </c>
      <c r="I1284" s="78" t="s">
        <v>2264</v>
      </c>
      <c r="J1284" s="77" t="s">
        <v>2564</v>
      </c>
      <c r="K1284" s="77" t="s">
        <v>377</v>
      </c>
      <c r="L1284" s="71" t="s">
        <v>67</v>
      </c>
      <c r="M1284" s="74">
        <v>66151</v>
      </c>
      <c r="N1284" s="74">
        <v>0</v>
      </c>
      <c r="O1284" s="74">
        <v>66151</v>
      </c>
      <c r="P1284" s="79">
        <v>1</v>
      </c>
      <c r="Q1284" s="74">
        <v>66151</v>
      </c>
      <c r="R1284" s="77" t="s">
        <v>134</v>
      </c>
      <c r="S1284" s="78" t="s">
        <v>5325</v>
      </c>
      <c r="T1284" s="77" t="s">
        <v>134</v>
      </c>
      <c r="U1284" s="80"/>
      <c r="V1284" s="85" t="s">
        <v>134</v>
      </c>
      <c r="W1284" s="85" t="s">
        <v>134</v>
      </c>
    </row>
    <row r="1285" spans="1:23" s="48" customFormat="1" ht="60" x14ac:dyDescent="0.25">
      <c r="A1285" s="77">
        <v>13100700</v>
      </c>
      <c r="B1285" s="77" t="s">
        <v>14</v>
      </c>
      <c r="C1285" s="70">
        <v>6353</v>
      </c>
      <c r="D1285" s="77" t="s">
        <v>214</v>
      </c>
      <c r="E1285" s="77" t="s">
        <v>126</v>
      </c>
      <c r="F1285" s="77" t="s">
        <v>79</v>
      </c>
      <c r="G1285" s="77" t="s">
        <v>2789</v>
      </c>
      <c r="H1285" s="77" t="s">
        <v>56</v>
      </c>
      <c r="I1285" s="78" t="s">
        <v>2264</v>
      </c>
      <c r="J1285" s="77" t="s">
        <v>2790</v>
      </c>
      <c r="K1285" s="77" t="s">
        <v>377</v>
      </c>
      <c r="L1285" s="71" t="s">
        <v>4380</v>
      </c>
      <c r="M1285" s="74"/>
      <c r="N1285" s="74"/>
      <c r="O1285" s="74"/>
      <c r="P1285" s="79"/>
      <c r="Q1285" s="74"/>
      <c r="R1285" s="77" t="s">
        <v>134</v>
      </c>
      <c r="S1285" s="78" t="s">
        <v>5325</v>
      </c>
      <c r="T1285" s="77" t="s">
        <v>68</v>
      </c>
      <c r="U1285" s="80" t="s">
        <v>5363</v>
      </c>
      <c r="V1285" s="85" t="s">
        <v>134</v>
      </c>
      <c r="W1285" s="85" t="s">
        <v>134</v>
      </c>
    </row>
    <row r="1286" spans="1:23" s="48" customFormat="1" ht="60" x14ac:dyDescent="0.25">
      <c r="A1286" s="77">
        <v>13100700</v>
      </c>
      <c r="B1286" s="77" t="s">
        <v>14</v>
      </c>
      <c r="C1286" s="70">
        <v>6355</v>
      </c>
      <c r="D1286" s="77" t="s">
        <v>214</v>
      </c>
      <c r="E1286" s="77" t="s">
        <v>126</v>
      </c>
      <c r="F1286" s="77" t="s">
        <v>79</v>
      </c>
      <c r="G1286" s="77" t="s">
        <v>2791</v>
      </c>
      <c r="H1286" s="77" t="s">
        <v>56</v>
      </c>
      <c r="I1286" s="78" t="s">
        <v>2264</v>
      </c>
      <c r="J1286" s="77" t="s">
        <v>2790</v>
      </c>
      <c r="K1286" s="77" t="s">
        <v>377</v>
      </c>
      <c r="L1286" s="71" t="s">
        <v>73</v>
      </c>
      <c r="M1286" s="74">
        <v>558125</v>
      </c>
      <c r="N1286" s="74">
        <v>0</v>
      </c>
      <c r="O1286" s="74">
        <v>558125</v>
      </c>
      <c r="P1286" s="79">
        <v>1</v>
      </c>
      <c r="Q1286" s="74">
        <v>558125</v>
      </c>
      <c r="R1286" s="77" t="s">
        <v>134</v>
      </c>
      <c r="S1286" s="78" t="s">
        <v>5325</v>
      </c>
      <c r="T1286" s="77" t="s">
        <v>134</v>
      </c>
      <c r="U1286" s="80"/>
      <c r="V1286" s="85" t="s">
        <v>134</v>
      </c>
      <c r="W1286" s="85" t="s">
        <v>134</v>
      </c>
    </row>
    <row r="1287" spans="1:23" s="48" customFormat="1" ht="60" x14ac:dyDescent="0.25">
      <c r="A1287" s="77">
        <v>13100700</v>
      </c>
      <c r="B1287" s="77" t="s">
        <v>14</v>
      </c>
      <c r="C1287" s="70">
        <v>6357</v>
      </c>
      <c r="D1287" s="77" t="s">
        <v>214</v>
      </c>
      <c r="E1287" s="77" t="s">
        <v>126</v>
      </c>
      <c r="F1287" s="77" t="s">
        <v>79</v>
      </c>
      <c r="G1287" s="77" t="s">
        <v>2792</v>
      </c>
      <c r="H1287" s="77" t="s">
        <v>56</v>
      </c>
      <c r="I1287" s="78" t="s">
        <v>2264</v>
      </c>
      <c r="J1287" s="77" t="s">
        <v>2613</v>
      </c>
      <c r="K1287" s="77" t="s">
        <v>377</v>
      </c>
      <c r="L1287" s="71" t="s">
        <v>67</v>
      </c>
      <c r="M1287" s="74">
        <v>354157</v>
      </c>
      <c r="N1287" s="74">
        <v>0</v>
      </c>
      <c r="O1287" s="74">
        <v>354157</v>
      </c>
      <c r="P1287" s="79">
        <v>1</v>
      </c>
      <c r="Q1287" s="74">
        <v>354157</v>
      </c>
      <c r="R1287" s="77" t="s">
        <v>134</v>
      </c>
      <c r="S1287" s="78" t="s">
        <v>5325</v>
      </c>
      <c r="T1287" s="77" t="s">
        <v>134</v>
      </c>
      <c r="U1287" s="80"/>
      <c r="V1287" s="85" t="s">
        <v>134</v>
      </c>
      <c r="W1287" s="85" t="s">
        <v>134</v>
      </c>
    </row>
    <row r="1288" spans="1:23" s="48" customFormat="1" ht="60" x14ac:dyDescent="0.25">
      <c r="A1288" s="77">
        <v>13100700</v>
      </c>
      <c r="B1288" s="77" t="s">
        <v>14</v>
      </c>
      <c r="C1288" s="70">
        <v>6359</v>
      </c>
      <c r="D1288" s="77" t="s">
        <v>214</v>
      </c>
      <c r="E1288" s="77" t="s">
        <v>126</v>
      </c>
      <c r="F1288" s="77" t="s">
        <v>79</v>
      </c>
      <c r="G1288" s="77" t="s">
        <v>2793</v>
      </c>
      <c r="H1288" s="77" t="s">
        <v>56</v>
      </c>
      <c r="I1288" s="78" t="s">
        <v>2264</v>
      </c>
      <c r="J1288" s="77" t="s">
        <v>2613</v>
      </c>
      <c r="K1288" s="77" t="s">
        <v>377</v>
      </c>
      <c r="L1288" s="71" t="s">
        <v>67</v>
      </c>
      <c r="M1288" s="74">
        <v>385825</v>
      </c>
      <c r="N1288" s="74">
        <v>0</v>
      </c>
      <c r="O1288" s="74">
        <v>385825</v>
      </c>
      <c r="P1288" s="79">
        <v>1</v>
      </c>
      <c r="Q1288" s="74">
        <v>385825</v>
      </c>
      <c r="R1288" s="77" t="s">
        <v>134</v>
      </c>
      <c r="S1288" s="78" t="s">
        <v>5325</v>
      </c>
      <c r="T1288" s="77" t="s">
        <v>134</v>
      </c>
      <c r="U1288" s="80"/>
      <c r="V1288" s="85" t="s">
        <v>134</v>
      </c>
      <c r="W1288" s="85" t="s">
        <v>134</v>
      </c>
    </row>
    <row r="1289" spans="1:23" s="48" customFormat="1" ht="60" x14ac:dyDescent="0.25">
      <c r="A1289" s="77">
        <v>13100700</v>
      </c>
      <c r="B1289" s="77" t="s">
        <v>14</v>
      </c>
      <c r="C1289" s="70">
        <v>6361</v>
      </c>
      <c r="D1289" s="77" t="s">
        <v>214</v>
      </c>
      <c r="E1289" s="77" t="s">
        <v>126</v>
      </c>
      <c r="F1289" s="77" t="s">
        <v>79</v>
      </c>
      <c r="G1289" s="77" t="s">
        <v>2794</v>
      </c>
      <c r="H1289" s="77" t="s">
        <v>56</v>
      </c>
      <c r="I1289" s="78" t="s">
        <v>2264</v>
      </c>
      <c r="J1289" s="77" t="s">
        <v>2659</v>
      </c>
      <c r="K1289" s="77" t="s">
        <v>377</v>
      </c>
      <c r="L1289" s="71" t="s">
        <v>73</v>
      </c>
      <c r="M1289" s="74">
        <v>472023</v>
      </c>
      <c r="N1289" s="74">
        <v>0</v>
      </c>
      <c r="O1289" s="74">
        <v>472023</v>
      </c>
      <c r="P1289" s="79">
        <v>1</v>
      </c>
      <c r="Q1289" s="74">
        <v>472023</v>
      </c>
      <c r="R1289" s="77" t="s">
        <v>134</v>
      </c>
      <c r="S1289" s="78" t="s">
        <v>5325</v>
      </c>
      <c r="T1289" s="77" t="s">
        <v>134</v>
      </c>
      <c r="U1289" s="80"/>
      <c r="V1289" s="85" t="s">
        <v>134</v>
      </c>
      <c r="W1289" s="85" t="s">
        <v>134</v>
      </c>
    </row>
    <row r="1290" spans="1:23" s="48" customFormat="1" ht="60" x14ac:dyDescent="0.25">
      <c r="A1290" s="77">
        <v>13100700</v>
      </c>
      <c r="B1290" s="77" t="s">
        <v>14</v>
      </c>
      <c r="C1290" s="70">
        <v>6362</v>
      </c>
      <c r="D1290" s="77" t="s">
        <v>214</v>
      </c>
      <c r="E1290" s="77" t="s">
        <v>126</v>
      </c>
      <c r="F1290" s="77" t="s">
        <v>79</v>
      </c>
      <c r="G1290" s="77" t="s">
        <v>2795</v>
      </c>
      <c r="H1290" s="77" t="s">
        <v>56</v>
      </c>
      <c r="I1290" s="78" t="s">
        <v>2264</v>
      </c>
      <c r="J1290" s="77" t="s">
        <v>244</v>
      </c>
      <c r="K1290" s="77" t="s">
        <v>377</v>
      </c>
      <c r="L1290" s="71" t="s">
        <v>67</v>
      </c>
      <c r="M1290" s="74">
        <v>211298</v>
      </c>
      <c r="N1290" s="74">
        <v>0</v>
      </c>
      <c r="O1290" s="74">
        <v>211298</v>
      </c>
      <c r="P1290" s="79">
        <v>1</v>
      </c>
      <c r="Q1290" s="74">
        <v>211298</v>
      </c>
      <c r="R1290" s="77" t="s">
        <v>134</v>
      </c>
      <c r="S1290" s="78" t="s">
        <v>5325</v>
      </c>
      <c r="T1290" s="77" t="s">
        <v>134</v>
      </c>
      <c r="U1290" s="80"/>
      <c r="V1290" s="85" t="s">
        <v>134</v>
      </c>
      <c r="W1290" s="85" t="s">
        <v>134</v>
      </c>
    </row>
    <row r="1291" spans="1:23" s="48" customFormat="1" ht="60" x14ac:dyDescent="0.25">
      <c r="A1291" s="77">
        <v>13100700</v>
      </c>
      <c r="B1291" s="77" t="s">
        <v>14</v>
      </c>
      <c r="C1291" s="70">
        <v>6363</v>
      </c>
      <c r="D1291" s="77" t="s">
        <v>214</v>
      </c>
      <c r="E1291" s="77" t="s">
        <v>126</v>
      </c>
      <c r="F1291" s="77" t="s">
        <v>79</v>
      </c>
      <c r="G1291" s="77" t="s">
        <v>2796</v>
      </c>
      <c r="H1291" s="77" t="s">
        <v>56</v>
      </c>
      <c r="I1291" s="78" t="s">
        <v>2264</v>
      </c>
      <c r="J1291" s="77" t="s">
        <v>244</v>
      </c>
      <c r="K1291" s="77" t="s">
        <v>377</v>
      </c>
      <c r="L1291" s="71" t="s">
        <v>73</v>
      </c>
      <c r="M1291" s="74">
        <v>22778</v>
      </c>
      <c r="N1291" s="74">
        <v>0</v>
      </c>
      <c r="O1291" s="74">
        <v>22778</v>
      </c>
      <c r="P1291" s="79">
        <v>1</v>
      </c>
      <c r="Q1291" s="74">
        <v>22778</v>
      </c>
      <c r="R1291" s="77" t="s">
        <v>134</v>
      </c>
      <c r="S1291" s="78" t="s">
        <v>5325</v>
      </c>
      <c r="T1291" s="77" t="s">
        <v>134</v>
      </c>
      <c r="U1291" s="80"/>
      <c r="V1291" s="85" t="s">
        <v>134</v>
      </c>
      <c r="W1291" s="85" t="s">
        <v>134</v>
      </c>
    </row>
    <row r="1292" spans="1:23" s="48" customFormat="1" ht="60" x14ac:dyDescent="0.25">
      <c r="A1292" s="77">
        <v>13100700</v>
      </c>
      <c r="B1292" s="77" t="s">
        <v>14</v>
      </c>
      <c r="C1292" s="70">
        <v>6365</v>
      </c>
      <c r="D1292" s="77" t="s">
        <v>214</v>
      </c>
      <c r="E1292" s="77" t="s">
        <v>126</v>
      </c>
      <c r="F1292" s="77" t="s">
        <v>79</v>
      </c>
      <c r="G1292" s="77" t="s">
        <v>2797</v>
      </c>
      <c r="H1292" s="77" t="s">
        <v>56</v>
      </c>
      <c r="I1292" s="78" t="s">
        <v>2264</v>
      </c>
      <c r="J1292" s="77" t="s">
        <v>2613</v>
      </c>
      <c r="K1292" s="77" t="s">
        <v>377</v>
      </c>
      <c r="L1292" s="71" t="s">
        <v>73</v>
      </c>
      <c r="M1292" s="74">
        <v>173093</v>
      </c>
      <c r="N1292" s="74">
        <v>0</v>
      </c>
      <c r="O1292" s="74">
        <v>173093</v>
      </c>
      <c r="P1292" s="79">
        <v>1</v>
      </c>
      <c r="Q1292" s="74">
        <v>173093</v>
      </c>
      <c r="R1292" s="77" t="s">
        <v>134</v>
      </c>
      <c r="S1292" s="78" t="s">
        <v>5325</v>
      </c>
      <c r="T1292" s="77" t="s">
        <v>134</v>
      </c>
      <c r="U1292" s="80"/>
      <c r="V1292" s="85" t="s">
        <v>134</v>
      </c>
      <c r="W1292" s="85" t="s">
        <v>134</v>
      </c>
    </row>
    <row r="1293" spans="1:23" s="48" customFormat="1" ht="60" x14ac:dyDescent="0.25">
      <c r="A1293" s="77">
        <v>13100700</v>
      </c>
      <c r="B1293" s="77" t="s">
        <v>14</v>
      </c>
      <c r="C1293" s="70">
        <v>6366</v>
      </c>
      <c r="D1293" s="77" t="s">
        <v>214</v>
      </c>
      <c r="E1293" s="77" t="s">
        <v>126</v>
      </c>
      <c r="F1293" s="77" t="s">
        <v>79</v>
      </c>
      <c r="G1293" s="77" t="s">
        <v>2798</v>
      </c>
      <c r="H1293" s="77" t="s">
        <v>56</v>
      </c>
      <c r="I1293" s="78" t="s">
        <v>2264</v>
      </c>
      <c r="J1293" s="77" t="s">
        <v>2799</v>
      </c>
      <c r="K1293" s="77" t="s">
        <v>377</v>
      </c>
      <c r="L1293" s="71" t="s">
        <v>73</v>
      </c>
      <c r="M1293" s="74">
        <v>713489</v>
      </c>
      <c r="N1293" s="74">
        <v>0</v>
      </c>
      <c r="O1293" s="74">
        <v>713489</v>
      </c>
      <c r="P1293" s="79">
        <v>1</v>
      </c>
      <c r="Q1293" s="74">
        <v>713489</v>
      </c>
      <c r="R1293" s="77" t="s">
        <v>134</v>
      </c>
      <c r="S1293" s="78" t="s">
        <v>5325</v>
      </c>
      <c r="T1293" s="77" t="s">
        <v>134</v>
      </c>
      <c r="U1293" s="80"/>
      <c r="V1293" s="85" t="s">
        <v>134</v>
      </c>
      <c r="W1293" s="85" t="s">
        <v>134</v>
      </c>
    </row>
    <row r="1294" spans="1:23" s="48" customFormat="1" ht="60" x14ac:dyDescent="0.25">
      <c r="A1294" s="77">
        <v>13100700</v>
      </c>
      <c r="B1294" s="77" t="s">
        <v>14</v>
      </c>
      <c r="C1294" s="70">
        <v>6368</v>
      </c>
      <c r="D1294" s="77" t="s">
        <v>214</v>
      </c>
      <c r="E1294" s="77" t="s">
        <v>126</v>
      </c>
      <c r="F1294" s="77" t="s">
        <v>79</v>
      </c>
      <c r="G1294" s="77" t="s">
        <v>2800</v>
      </c>
      <c r="H1294" s="77" t="s">
        <v>56</v>
      </c>
      <c r="I1294" s="78" t="s">
        <v>2264</v>
      </c>
      <c r="J1294" s="77" t="s">
        <v>5364</v>
      </c>
      <c r="K1294" s="77" t="s">
        <v>377</v>
      </c>
      <c r="L1294" s="71" t="s">
        <v>67</v>
      </c>
      <c r="M1294" s="74">
        <v>2880334</v>
      </c>
      <c r="N1294" s="74">
        <v>0</v>
      </c>
      <c r="O1294" s="74">
        <v>2880334</v>
      </c>
      <c r="P1294" s="79">
        <v>1</v>
      </c>
      <c r="Q1294" s="74">
        <v>2880334</v>
      </c>
      <c r="R1294" s="77" t="s">
        <v>134</v>
      </c>
      <c r="S1294" s="78" t="s">
        <v>5325</v>
      </c>
      <c r="T1294" s="77" t="s">
        <v>68</v>
      </c>
      <c r="U1294" s="80" t="s">
        <v>5365</v>
      </c>
      <c r="V1294" s="85" t="s">
        <v>134</v>
      </c>
      <c r="W1294" s="85" t="s">
        <v>134</v>
      </c>
    </row>
    <row r="1295" spans="1:23" s="48" customFormat="1" ht="60" x14ac:dyDescent="0.25">
      <c r="A1295" s="77">
        <v>13100700</v>
      </c>
      <c r="B1295" s="77" t="s">
        <v>14</v>
      </c>
      <c r="C1295" s="70">
        <v>6370</v>
      </c>
      <c r="D1295" s="77" t="s">
        <v>214</v>
      </c>
      <c r="E1295" s="77" t="s">
        <v>126</v>
      </c>
      <c r="F1295" s="77" t="s">
        <v>79</v>
      </c>
      <c r="G1295" s="77" t="s">
        <v>2801</v>
      </c>
      <c r="H1295" s="77" t="s">
        <v>56</v>
      </c>
      <c r="I1295" s="78" t="s">
        <v>2264</v>
      </c>
      <c r="J1295" s="77" t="s">
        <v>391</v>
      </c>
      <c r="K1295" s="77" t="s">
        <v>377</v>
      </c>
      <c r="L1295" s="71" t="s">
        <v>73</v>
      </c>
      <c r="M1295" s="74">
        <v>76045</v>
      </c>
      <c r="N1295" s="74">
        <v>0</v>
      </c>
      <c r="O1295" s="74">
        <v>76045</v>
      </c>
      <c r="P1295" s="79">
        <v>1</v>
      </c>
      <c r="Q1295" s="74">
        <v>76045</v>
      </c>
      <c r="R1295" s="77" t="s">
        <v>134</v>
      </c>
      <c r="S1295" s="78" t="s">
        <v>5325</v>
      </c>
      <c r="T1295" s="77" t="s">
        <v>134</v>
      </c>
      <c r="U1295" s="80"/>
      <c r="V1295" s="85" t="s">
        <v>134</v>
      </c>
      <c r="W1295" s="85" t="s">
        <v>134</v>
      </c>
    </row>
    <row r="1296" spans="1:23" s="48" customFormat="1" ht="60" x14ac:dyDescent="0.25">
      <c r="A1296" s="77">
        <v>13100700</v>
      </c>
      <c r="B1296" s="77" t="s">
        <v>14</v>
      </c>
      <c r="C1296" s="70">
        <v>6371</v>
      </c>
      <c r="D1296" s="77" t="s">
        <v>214</v>
      </c>
      <c r="E1296" s="77" t="s">
        <v>126</v>
      </c>
      <c r="F1296" s="77" t="s">
        <v>79</v>
      </c>
      <c r="G1296" s="77" t="s">
        <v>2802</v>
      </c>
      <c r="H1296" s="77" t="s">
        <v>56</v>
      </c>
      <c r="I1296" s="78" t="s">
        <v>2264</v>
      </c>
      <c r="J1296" s="77" t="s">
        <v>244</v>
      </c>
      <c r="K1296" s="77" t="s">
        <v>377</v>
      </c>
      <c r="L1296" s="71" t="s">
        <v>73</v>
      </c>
      <c r="M1296" s="74">
        <v>47807</v>
      </c>
      <c r="N1296" s="74">
        <v>0</v>
      </c>
      <c r="O1296" s="74">
        <v>47807</v>
      </c>
      <c r="P1296" s="79">
        <v>1</v>
      </c>
      <c r="Q1296" s="74">
        <v>47807</v>
      </c>
      <c r="R1296" s="77" t="s">
        <v>134</v>
      </c>
      <c r="S1296" s="78" t="s">
        <v>5325</v>
      </c>
      <c r="T1296" s="77" t="s">
        <v>134</v>
      </c>
      <c r="U1296" s="80"/>
      <c r="V1296" s="85" t="s">
        <v>134</v>
      </c>
      <c r="W1296" s="85" t="s">
        <v>134</v>
      </c>
    </row>
    <row r="1297" spans="1:23" s="48" customFormat="1" ht="60" x14ac:dyDescent="0.25">
      <c r="A1297" s="77">
        <v>13100700</v>
      </c>
      <c r="B1297" s="77" t="s">
        <v>14</v>
      </c>
      <c r="C1297" s="70">
        <v>6373</v>
      </c>
      <c r="D1297" s="77" t="s">
        <v>214</v>
      </c>
      <c r="E1297" s="77" t="s">
        <v>126</v>
      </c>
      <c r="F1297" s="77" t="s">
        <v>79</v>
      </c>
      <c r="G1297" s="77" t="s">
        <v>2803</v>
      </c>
      <c r="H1297" s="77" t="s">
        <v>56</v>
      </c>
      <c r="I1297" s="78" t="s">
        <v>2264</v>
      </c>
      <c r="J1297" s="77" t="s">
        <v>2564</v>
      </c>
      <c r="K1297" s="77" t="s">
        <v>377</v>
      </c>
      <c r="L1297" s="71" t="s">
        <v>73</v>
      </c>
      <c r="M1297" s="74">
        <v>226505</v>
      </c>
      <c r="N1297" s="74">
        <v>0</v>
      </c>
      <c r="O1297" s="74">
        <v>226505</v>
      </c>
      <c r="P1297" s="79">
        <v>1</v>
      </c>
      <c r="Q1297" s="74">
        <v>226505</v>
      </c>
      <c r="R1297" s="77" t="s">
        <v>134</v>
      </c>
      <c r="S1297" s="78" t="s">
        <v>5325</v>
      </c>
      <c r="T1297" s="77" t="s">
        <v>134</v>
      </c>
      <c r="U1297" s="80"/>
      <c r="V1297" s="85" t="s">
        <v>134</v>
      </c>
      <c r="W1297" s="85" t="s">
        <v>134</v>
      </c>
    </row>
    <row r="1298" spans="1:23" s="48" customFormat="1" ht="60" x14ac:dyDescent="0.25">
      <c r="A1298" s="77">
        <v>13100700</v>
      </c>
      <c r="B1298" s="77" t="s">
        <v>14</v>
      </c>
      <c r="C1298" s="70">
        <v>6374</v>
      </c>
      <c r="D1298" s="77" t="s">
        <v>214</v>
      </c>
      <c r="E1298" s="77" t="s">
        <v>126</v>
      </c>
      <c r="F1298" s="77" t="s">
        <v>79</v>
      </c>
      <c r="G1298" s="77" t="s">
        <v>2804</v>
      </c>
      <c r="H1298" s="77" t="s">
        <v>56</v>
      </c>
      <c r="I1298" s="78" t="s">
        <v>2264</v>
      </c>
      <c r="J1298" s="77" t="s">
        <v>391</v>
      </c>
      <c r="K1298" s="77" t="s">
        <v>377</v>
      </c>
      <c r="L1298" s="71" t="s">
        <v>73</v>
      </c>
      <c r="M1298" s="74">
        <v>310630</v>
      </c>
      <c r="N1298" s="74">
        <v>0</v>
      </c>
      <c r="O1298" s="74">
        <v>310630</v>
      </c>
      <c r="P1298" s="79">
        <v>1</v>
      </c>
      <c r="Q1298" s="74">
        <v>310630</v>
      </c>
      <c r="R1298" s="77" t="s">
        <v>134</v>
      </c>
      <c r="S1298" s="78" t="s">
        <v>5325</v>
      </c>
      <c r="T1298" s="77" t="s">
        <v>134</v>
      </c>
      <c r="U1298" s="80"/>
      <c r="V1298" s="85" t="s">
        <v>134</v>
      </c>
      <c r="W1298" s="85" t="s">
        <v>134</v>
      </c>
    </row>
    <row r="1299" spans="1:23" s="48" customFormat="1" ht="60" x14ac:dyDescent="0.25">
      <c r="A1299" s="77">
        <v>13100700</v>
      </c>
      <c r="B1299" s="77" t="s">
        <v>14</v>
      </c>
      <c r="C1299" s="70">
        <v>6375</v>
      </c>
      <c r="D1299" s="77" t="s">
        <v>214</v>
      </c>
      <c r="E1299" s="77" t="s">
        <v>126</v>
      </c>
      <c r="F1299" s="77" t="s">
        <v>79</v>
      </c>
      <c r="G1299" s="77" t="s">
        <v>2805</v>
      </c>
      <c r="H1299" s="77" t="s">
        <v>56</v>
      </c>
      <c r="I1299" s="78" t="s">
        <v>2264</v>
      </c>
      <c r="J1299" s="77" t="s">
        <v>2806</v>
      </c>
      <c r="K1299" s="77" t="s">
        <v>377</v>
      </c>
      <c r="L1299" s="71" t="s">
        <v>73</v>
      </c>
      <c r="M1299" s="74">
        <v>229432</v>
      </c>
      <c r="N1299" s="74">
        <v>0</v>
      </c>
      <c r="O1299" s="74">
        <v>229432</v>
      </c>
      <c r="P1299" s="79">
        <v>1</v>
      </c>
      <c r="Q1299" s="74">
        <v>229432</v>
      </c>
      <c r="R1299" s="77" t="s">
        <v>134</v>
      </c>
      <c r="S1299" s="78" t="s">
        <v>5325</v>
      </c>
      <c r="T1299" s="77" t="s">
        <v>134</v>
      </c>
      <c r="U1299" s="80"/>
      <c r="V1299" s="85" t="s">
        <v>134</v>
      </c>
      <c r="W1299" s="85" t="s">
        <v>134</v>
      </c>
    </row>
    <row r="1300" spans="1:23" s="48" customFormat="1" ht="60" x14ac:dyDescent="0.25">
      <c r="A1300" s="77">
        <v>13100700</v>
      </c>
      <c r="B1300" s="77" t="s">
        <v>14</v>
      </c>
      <c r="C1300" s="70">
        <v>6377</v>
      </c>
      <c r="D1300" s="77" t="s">
        <v>214</v>
      </c>
      <c r="E1300" s="77" t="s">
        <v>126</v>
      </c>
      <c r="F1300" s="77" t="s">
        <v>79</v>
      </c>
      <c r="G1300" s="77" t="s">
        <v>2807</v>
      </c>
      <c r="H1300" s="77" t="s">
        <v>56</v>
      </c>
      <c r="I1300" s="78" t="s">
        <v>2264</v>
      </c>
      <c r="J1300" s="77" t="s">
        <v>2561</v>
      </c>
      <c r="K1300" s="77" t="s">
        <v>377</v>
      </c>
      <c r="L1300" s="71" t="s">
        <v>73</v>
      </c>
      <c r="M1300" s="74">
        <v>151999</v>
      </c>
      <c r="N1300" s="74">
        <v>0</v>
      </c>
      <c r="O1300" s="74">
        <v>151999</v>
      </c>
      <c r="P1300" s="79">
        <v>1</v>
      </c>
      <c r="Q1300" s="74">
        <v>151999</v>
      </c>
      <c r="R1300" s="77" t="s">
        <v>134</v>
      </c>
      <c r="S1300" s="78" t="s">
        <v>5325</v>
      </c>
      <c r="T1300" s="77" t="s">
        <v>134</v>
      </c>
      <c r="U1300" s="80"/>
      <c r="V1300" s="85" t="s">
        <v>134</v>
      </c>
      <c r="W1300" s="85" t="s">
        <v>134</v>
      </c>
    </row>
    <row r="1301" spans="1:23" s="48" customFormat="1" ht="60" x14ac:dyDescent="0.25">
      <c r="A1301" s="77">
        <v>13100700</v>
      </c>
      <c r="B1301" s="77" t="s">
        <v>14</v>
      </c>
      <c r="C1301" s="70">
        <v>6379</v>
      </c>
      <c r="D1301" s="77" t="s">
        <v>214</v>
      </c>
      <c r="E1301" s="77" t="s">
        <v>126</v>
      </c>
      <c r="F1301" s="77" t="s">
        <v>79</v>
      </c>
      <c r="G1301" s="77" t="s">
        <v>2808</v>
      </c>
      <c r="H1301" s="77" t="s">
        <v>56</v>
      </c>
      <c r="I1301" s="78" t="s">
        <v>2264</v>
      </c>
      <c r="J1301" s="77" t="s">
        <v>2561</v>
      </c>
      <c r="K1301" s="77" t="s">
        <v>377</v>
      </c>
      <c r="L1301" s="71" t="s">
        <v>73</v>
      </c>
      <c r="M1301" s="74">
        <v>136701</v>
      </c>
      <c r="N1301" s="74">
        <v>0</v>
      </c>
      <c r="O1301" s="74">
        <v>136701</v>
      </c>
      <c r="P1301" s="79">
        <v>1</v>
      </c>
      <c r="Q1301" s="74">
        <v>136701</v>
      </c>
      <c r="R1301" s="77" t="s">
        <v>134</v>
      </c>
      <c r="S1301" s="78" t="s">
        <v>5325</v>
      </c>
      <c r="T1301" s="77" t="s">
        <v>134</v>
      </c>
      <c r="U1301" s="80"/>
      <c r="V1301" s="85" t="s">
        <v>134</v>
      </c>
      <c r="W1301" s="85" t="s">
        <v>134</v>
      </c>
    </row>
    <row r="1302" spans="1:23" s="48" customFormat="1" ht="60" x14ac:dyDescent="0.25">
      <c r="A1302" s="77">
        <v>13100700</v>
      </c>
      <c r="B1302" s="77" t="s">
        <v>14</v>
      </c>
      <c r="C1302" s="70">
        <v>6380</v>
      </c>
      <c r="D1302" s="77" t="s">
        <v>214</v>
      </c>
      <c r="E1302" s="77" t="s">
        <v>126</v>
      </c>
      <c r="F1302" s="77" t="s">
        <v>79</v>
      </c>
      <c r="G1302" s="77" t="s">
        <v>2809</v>
      </c>
      <c r="H1302" s="77" t="s">
        <v>56</v>
      </c>
      <c r="I1302" s="78" t="s">
        <v>2264</v>
      </c>
      <c r="J1302" s="77" t="s">
        <v>391</v>
      </c>
      <c r="K1302" s="77" t="s">
        <v>377</v>
      </c>
      <c r="L1302" s="71" t="s">
        <v>73</v>
      </c>
      <c r="M1302" s="74">
        <v>154883</v>
      </c>
      <c r="N1302" s="74">
        <v>0</v>
      </c>
      <c r="O1302" s="74">
        <v>154883</v>
      </c>
      <c r="P1302" s="79">
        <v>1</v>
      </c>
      <c r="Q1302" s="74">
        <v>154883</v>
      </c>
      <c r="R1302" s="77" t="s">
        <v>134</v>
      </c>
      <c r="S1302" s="78" t="s">
        <v>5325</v>
      </c>
      <c r="T1302" s="77" t="s">
        <v>134</v>
      </c>
      <c r="U1302" s="80"/>
      <c r="V1302" s="85" t="s">
        <v>134</v>
      </c>
      <c r="W1302" s="85" t="s">
        <v>134</v>
      </c>
    </row>
    <row r="1303" spans="1:23" s="48" customFormat="1" ht="60" x14ac:dyDescent="0.25">
      <c r="A1303" s="77">
        <v>13100700</v>
      </c>
      <c r="B1303" s="77" t="s">
        <v>14</v>
      </c>
      <c r="C1303" s="70">
        <v>6381</v>
      </c>
      <c r="D1303" s="77" t="s">
        <v>214</v>
      </c>
      <c r="E1303" s="77" t="s">
        <v>126</v>
      </c>
      <c r="F1303" s="77" t="s">
        <v>79</v>
      </c>
      <c r="G1303" s="77" t="s">
        <v>2810</v>
      </c>
      <c r="H1303" s="77" t="s">
        <v>56</v>
      </c>
      <c r="I1303" s="78" t="s">
        <v>2811</v>
      </c>
      <c r="J1303" s="77" t="s">
        <v>2812</v>
      </c>
      <c r="K1303" s="77" t="s">
        <v>377</v>
      </c>
      <c r="L1303" s="71" t="s">
        <v>67</v>
      </c>
      <c r="M1303" s="74">
        <v>231040</v>
      </c>
      <c r="N1303" s="74">
        <v>0</v>
      </c>
      <c r="O1303" s="74">
        <v>231040</v>
      </c>
      <c r="P1303" s="79">
        <v>1</v>
      </c>
      <c r="Q1303" s="74">
        <v>231040</v>
      </c>
      <c r="R1303" s="77" t="s">
        <v>134</v>
      </c>
      <c r="S1303" s="78" t="s">
        <v>5325</v>
      </c>
      <c r="T1303" s="77" t="s">
        <v>134</v>
      </c>
      <c r="U1303" s="80"/>
      <c r="V1303" s="85" t="s">
        <v>134</v>
      </c>
      <c r="W1303" s="85" t="s">
        <v>134</v>
      </c>
    </row>
    <row r="1304" spans="1:23" s="48" customFormat="1" ht="60" x14ac:dyDescent="0.25">
      <c r="A1304" s="77">
        <v>13100700</v>
      </c>
      <c r="B1304" s="77" t="s">
        <v>14</v>
      </c>
      <c r="C1304" s="70">
        <v>6383</v>
      </c>
      <c r="D1304" s="77" t="s">
        <v>214</v>
      </c>
      <c r="E1304" s="77" t="s">
        <v>126</v>
      </c>
      <c r="F1304" s="77" t="s">
        <v>79</v>
      </c>
      <c r="G1304" s="77" t="s">
        <v>2813</v>
      </c>
      <c r="H1304" s="77" t="s">
        <v>56</v>
      </c>
      <c r="I1304" s="78" t="s">
        <v>2814</v>
      </c>
      <c r="J1304" s="77" t="s">
        <v>2815</v>
      </c>
      <c r="K1304" s="77" t="s">
        <v>377</v>
      </c>
      <c r="L1304" s="71" t="s">
        <v>67</v>
      </c>
      <c r="M1304" s="74">
        <v>294592</v>
      </c>
      <c r="N1304" s="74">
        <v>0</v>
      </c>
      <c r="O1304" s="74">
        <v>294592</v>
      </c>
      <c r="P1304" s="79">
        <v>1</v>
      </c>
      <c r="Q1304" s="74">
        <v>294592</v>
      </c>
      <c r="R1304" s="77" t="s">
        <v>134</v>
      </c>
      <c r="S1304" s="78" t="s">
        <v>5325</v>
      </c>
      <c r="T1304" s="77" t="s">
        <v>134</v>
      </c>
      <c r="U1304" s="80"/>
      <c r="V1304" s="85" t="s">
        <v>134</v>
      </c>
      <c r="W1304" s="85" t="s">
        <v>134</v>
      </c>
    </row>
    <row r="1305" spans="1:23" s="48" customFormat="1" ht="60" x14ac:dyDescent="0.25">
      <c r="A1305" s="77">
        <v>13100700</v>
      </c>
      <c r="B1305" s="77" t="s">
        <v>14</v>
      </c>
      <c r="C1305" s="70">
        <v>6384</v>
      </c>
      <c r="D1305" s="77" t="s">
        <v>214</v>
      </c>
      <c r="E1305" s="77" t="s">
        <v>126</v>
      </c>
      <c r="F1305" s="77" t="s">
        <v>79</v>
      </c>
      <c r="G1305" s="77" t="s">
        <v>2816</v>
      </c>
      <c r="H1305" s="77" t="s">
        <v>56</v>
      </c>
      <c r="I1305" s="78" t="s">
        <v>2264</v>
      </c>
      <c r="J1305" s="77" t="s">
        <v>244</v>
      </c>
      <c r="K1305" s="77" t="s">
        <v>377</v>
      </c>
      <c r="L1305" s="71" t="s">
        <v>67</v>
      </c>
      <c r="M1305" s="74">
        <v>349580</v>
      </c>
      <c r="N1305" s="74">
        <v>0</v>
      </c>
      <c r="O1305" s="74">
        <v>349580</v>
      </c>
      <c r="P1305" s="79">
        <v>1</v>
      </c>
      <c r="Q1305" s="74">
        <v>349580</v>
      </c>
      <c r="R1305" s="77" t="s">
        <v>134</v>
      </c>
      <c r="S1305" s="78" t="s">
        <v>5325</v>
      </c>
      <c r="T1305" s="77" t="s">
        <v>134</v>
      </c>
      <c r="U1305" s="80"/>
      <c r="V1305" s="85" t="s">
        <v>134</v>
      </c>
      <c r="W1305" s="85" t="s">
        <v>134</v>
      </c>
    </row>
    <row r="1306" spans="1:23" s="48" customFormat="1" ht="60" x14ac:dyDescent="0.25">
      <c r="A1306" s="77">
        <v>13100700</v>
      </c>
      <c r="B1306" s="77" t="s">
        <v>14</v>
      </c>
      <c r="C1306" s="70">
        <v>6386</v>
      </c>
      <c r="D1306" s="77" t="s">
        <v>214</v>
      </c>
      <c r="E1306" s="77" t="s">
        <v>126</v>
      </c>
      <c r="F1306" s="77" t="s">
        <v>79</v>
      </c>
      <c r="G1306" s="77" t="s">
        <v>2817</v>
      </c>
      <c r="H1306" s="77" t="s">
        <v>56</v>
      </c>
      <c r="I1306" s="78" t="s">
        <v>2814</v>
      </c>
      <c r="J1306" s="77" t="s">
        <v>2818</v>
      </c>
      <c r="K1306" s="77" t="s">
        <v>377</v>
      </c>
      <c r="L1306" s="71" t="s">
        <v>4380</v>
      </c>
      <c r="M1306" s="74"/>
      <c r="N1306" s="74"/>
      <c r="O1306" s="74"/>
      <c r="P1306" s="79"/>
      <c r="Q1306" s="74"/>
      <c r="R1306" s="77" t="s">
        <v>134</v>
      </c>
      <c r="S1306" s="78" t="s">
        <v>5325</v>
      </c>
      <c r="T1306" s="77" t="s">
        <v>68</v>
      </c>
      <c r="U1306" s="80" t="s">
        <v>5366</v>
      </c>
      <c r="V1306" s="85" t="s">
        <v>134</v>
      </c>
      <c r="W1306" s="85" t="s">
        <v>134</v>
      </c>
    </row>
    <row r="1307" spans="1:23" s="48" customFormat="1" ht="60" x14ac:dyDescent="0.25">
      <c r="A1307" s="77">
        <v>13100700</v>
      </c>
      <c r="B1307" s="77" t="s">
        <v>14</v>
      </c>
      <c r="C1307" s="70">
        <v>6387</v>
      </c>
      <c r="D1307" s="77" t="s">
        <v>214</v>
      </c>
      <c r="E1307" s="77" t="s">
        <v>126</v>
      </c>
      <c r="F1307" s="77" t="s">
        <v>79</v>
      </c>
      <c r="G1307" s="77" t="s">
        <v>5367</v>
      </c>
      <c r="H1307" s="77" t="s">
        <v>56</v>
      </c>
      <c r="I1307" s="78" t="s">
        <v>2264</v>
      </c>
      <c r="J1307" s="77" t="s">
        <v>2598</v>
      </c>
      <c r="K1307" s="77" t="s">
        <v>377</v>
      </c>
      <c r="L1307" s="71" t="s">
        <v>73</v>
      </c>
      <c r="M1307" s="74">
        <v>74784</v>
      </c>
      <c r="N1307" s="74">
        <v>0</v>
      </c>
      <c r="O1307" s="74">
        <v>74784</v>
      </c>
      <c r="P1307" s="79">
        <v>1</v>
      </c>
      <c r="Q1307" s="74">
        <v>74784</v>
      </c>
      <c r="R1307" s="77" t="s">
        <v>134</v>
      </c>
      <c r="S1307" s="78" t="s">
        <v>5325</v>
      </c>
      <c r="T1307" s="77" t="s">
        <v>134</v>
      </c>
      <c r="U1307" s="80"/>
      <c r="V1307" s="85" t="s">
        <v>134</v>
      </c>
      <c r="W1307" s="85" t="s">
        <v>134</v>
      </c>
    </row>
    <row r="1308" spans="1:23" s="48" customFormat="1" ht="60" x14ac:dyDescent="0.25">
      <c r="A1308" s="77">
        <v>13100700</v>
      </c>
      <c r="B1308" s="77" t="s">
        <v>14</v>
      </c>
      <c r="C1308" s="70">
        <v>6388</v>
      </c>
      <c r="D1308" s="77" t="s">
        <v>214</v>
      </c>
      <c r="E1308" s="77" t="s">
        <v>126</v>
      </c>
      <c r="F1308" s="77" t="s">
        <v>79</v>
      </c>
      <c r="G1308" s="77" t="s">
        <v>2819</v>
      </c>
      <c r="H1308" s="77" t="s">
        <v>56</v>
      </c>
      <c r="I1308" s="78" t="s">
        <v>2820</v>
      </c>
      <c r="J1308" s="77" t="s">
        <v>244</v>
      </c>
      <c r="K1308" s="77" t="s">
        <v>377</v>
      </c>
      <c r="L1308" s="71" t="s">
        <v>73</v>
      </c>
      <c r="M1308" s="74">
        <v>21846</v>
      </c>
      <c r="N1308" s="74">
        <v>0</v>
      </c>
      <c r="O1308" s="74">
        <v>21846</v>
      </c>
      <c r="P1308" s="79">
        <v>1</v>
      </c>
      <c r="Q1308" s="74">
        <v>21846</v>
      </c>
      <c r="R1308" s="77" t="s">
        <v>134</v>
      </c>
      <c r="S1308" s="78" t="s">
        <v>5325</v>
      </c>
      <c r="T1308" s="77" t="s">
        <v>134</v>
      </c>
      <c r="U1308" s="80"/>
      <c r="V1308" s="85" t="s">
        <v>134</v>
      </c>
      <c r="W1308" s="85" t="s">
        <v>134</v>
      </c>
    </row>
    <row r="1309" spans="1:23" s="48" customFormat="1" ht="60" x14ac:dyDescent="0.25">
      <c r="A1309" s="77">
        <v>13100700</v>
      </c>
      <c r="B1309" s="77" t="s">
        <v>14</v>
      </c>
      <c r="C1309" s="70">
        <v>6389</v>
      </c>
      <c r="D1309" s="77" t="s">
        <v>214</v>
      </c>
      <c r="E1309" s="77" t="s">
        <v>126</v>
      </c>
      <c r="F1309" s="77" t="s">
        <v>79</v>
      </c>
      <c r="G1309" s="77" t="s">
        <v>2821</v>
      </c>
      <c r="H1309" s="77" t="s">
        <v>56</v>
      </c>
      <c r="I1309" s="78" t="s">
        <v>2820</v>
      </c>
      <c r="J1309" s="77" t="s">
        <v>244</v>
      </c>
      <c r="K1309" s="77" t="s">
        <v>377</v>
      </c>
      <c r="L1309" s="71" t="s">
        <v>73</v>
      </c>
      <c r="M1309" s="74">
        <v>58573</v>
      </c>
      <c r="N1309" s="74">
        <v>0</v>
      </c>
      <c r="O1309" s="74">
        <v>58573</v>
      </c>
      <c r="P1309" s="79">
        <v>1</v>
      </c>
      <c r="Q1309" s="74">
        <v>58573</v>
      </c>
      <c r="R1309" s="77" t="s">
        <v>134</v>
      </c>
      <c r="S1309" s="78" t="s">
        <v>5325</v>
      </c>
      <c r="T1309" s="77" t="s">
        <v>134</v>
      </c>
      <c r="U1309" s="80"/>
      <c r="V1309" s="85" t="s">
        <v>134</v>
      </c>
      <c r="W1309" s="85" t="s">
        <v>134</v>
      </c>
    </row>
    <row r="1310" spans="1:23" s="48" customFormat="1" ht="60" x14ac:dyDescent="0.25">
      <c r="A1310" s="77">
        <v>13100700</v>
      </c>
      <c r="B1310" s="77" t="s">
        <v>14</v>
      </c>
      <c r="C1310" s="70">
        <v>6391</v>
      </c>
      <c r="D1310" s="77" t="s">
        <v>214</v>
      </c>
      <c r="E1310" s="77" t="s">
        <v>126</v>
      </c>
      <c r="F1310" s="77" t="s">
        <v>79</v>
      </c>
      <c r="G1310" s="77" t="s">
        <v>2822</v>
      </c>
      <c r="H1310" s="77" t="s">
        <v>56</v>
      </c>
      <c r="I1310" s="78" t="s">
        <v>2823</v>
      </c>
      <c r="J1310" s="77" t="s">
        <v>2824</v>
      </c>
      <c r="K1310" s="77" t="s">
        <v>377</v>
      </c>
      <c r="L1310" s="71" t="s">
        <v>73</v>
      </c>
      <c r="M1310" s="74">
        <v>1479856</v>
      </c>
      <c r="N1310" s="74">
        <v>0</v>
      </c>
      <c r="O1310" s="74">
        <v>1479856</v>
      </c>
      <c r="P1310" s="79">
        <v>1</v>
      </c>
      <c r="Q1310" s="74">
        <v>1479856</v>
      </c>
      <c r="R1310" s="77" t="s">
        <v>134</v>
      </c>
      <c r="S1310" s="78" t="s">
        <v>5325</v>
      </c>
      <c r="T1310" s="77" t="s">
        <v>134</v>
      </c>
      <c r="U1310" s="80"/>
      <c r="V1310" s="85" t="s">
        <v>134</v>
      </c>
      <c r="W1310" s="85" t="s">
        <v>134</v>
      </c>
    </row>
    <row r="1311" spans="1:23" s="48" customFormat="1" ht="60" x14ac:dyDescent="0.25">
      <c r="A1311" s="77">
        <v>13100700</v>
      </c>
      <c r="B1311" s="77" t="s">
        <v>14</v>
      </c>
      <c r="C1311" s="70">
        <v>6392</v>
      </c>
      <c r="D1311" s="77" t="s">
        <v>214</v>
      </c>
      <c r="E1311" s="77" t="s">
        <v>126</v>
      </c>
      <c r="F1311" s="77" t="s">
        <v>79</v>
      </c>
      <c r="G1311" s="77" t="s">
        <v>2825</v>
      </c>
      <c r="H1311" s="77" t="s">
        <v>56</v>
      </c>
      <c r="I1311" s="78" t="s">
        <v>2264</v>
      </c>
      <c r="J1311" s="77" t="s">
        <v>2564</v>
      </c>
      <c r="K1311" s="77" t="s">
        <v>377</v>
      </c>
      <c r="L1311" s="71" t="s">
        <v>67</v>
      </c>
      <c r="M1311" s="74">
        <v>640417</v>
      </c>
      <c r="N1311" s="74">
        <v>0</v>
      </c>
      <c r="O1311" s="74">
        <v>640417</v>
      </c>
      <c r="P1311" s="79">
        <v>1</v>
      </c>
      <c r="Q1311" s="74">
        <v>640417</v>
      </c>
      <c r="R1311" s="77" t="s">
        <v>134</v>
      </c>
      <c r="S1311" s="78" t="s">
        <v>5325</v>
      </c>
      <c r="T1311" s="77" t="s">
        <v>134</v>
      </c>
      <c r="U1311" s="80"/>
      <c r="V1311" s="85" t="s">
        <v>134</v>
      </c>
      <c r="W1311" s="85" t="s">
        <v>134</v>
      </c>
    </row>
    <row r="1312" spans="1:23" s="48" customFormat="1" ht="60" x14ac:dyDescent="0.25">
      <c r="A1312" s="77">
        <v>13100700</v>
      </c>
      <c r="B1312" s="77" t="s">
        <v>14</v>
      </c>
      <c r="C1312" s="70">
        <v>6394</v>
      </c>
      <c r="D1312" s="77" t="s">
        <v>214</v>
      </c>
      <c r="E1312" s="77" t="s">
        <v>126</v>
      </c>
      <c r="F1312" s="77" t="s">
        <v>79</v>
      </c>
      <c r="G1312" s="77" t="s">
        <v>2826</v>
      </c>
      <c r="H1312" s="77" t="s">
        <v>56</v>
      </c>
      <c r="I1312" s="78" t="s">
        <v>2606</v>
      </c>
      <c r="J1312" s="77" t="s">
        <v>244</v>
      </c>
      <c r="K1312" s="77" t="s">
        <v>377</v>
      </c>
      <c r="L1312" s="71" t="s">
        <v>67</v>
      </c>
      <c r="M1312" s="74">
        <v>650403</v>
      </c>
      <c r="N1312" s="74">
        <v>0</v>
      </c>
      <c r="O1312" s="74">
        <v>650403</v>
      </c>
      <c r="P1312" s="79">
        <v>1</v>
      </c>
      <c r="Q1312" s="74">
        <v>650403</v>
      </c>
      <c r="R1312" s="77" t="s">
        <v>134</v>
      </c>
      <c r="S1312" s="78" t="s">
        <v>5325</v>
      </c>
      <c r="T1312" s="77" t="s">
        <v>134</v>
      </c>
      <c r="U1312" s="80"/>
      <c r="V1312" s="85" t="s">
        <v>134</v>
      </c>
      <c r="W1312" s="85" t="s">
        <v>134</v>
      </c>
    </row>
    <row r="1313" spans="1:23" s="48" customFormat="1" ht="60" x14ac:dyDescent="0.25">
      <c r="A1313" s="77">
        <v>13100700</v>
      </c>
      <c r="B1313" s="77" t="s">
        <v>14</v>
      </c>
      <c r="C1313" s="70">
        <v>6395</v>
      </c>
      <c r="D1313" s="77" t="s">
        <v>214</v>
      </c>
      <c r="E1313" s="77" t="s">
        <v>126</v>
      </c>
      <c r="F1313" s="77" t="s">
        <v>79</v>
      </c>
      <c r="G1313" s="77" t="s">
        <v>2827</v>
      </c>
      <c r="H1313" s="77" t="s">
        <v>56</v>
      </c>
      <c r="I1313" s="78" t="s">
        <v>2264</v>
      </c>
      <c r="J1313" s="77" t="s">
        <v>244</v>
      </c>
      <c r="K1313" s="77" t="s">
        <v>377</v>
      </c>
      <c r="L1313" s="71" t="s">
        <v>73</v>
      </c>
      <c r="M1313" s="74">
        <v>58671</v>
      </c>
      <c r="N1313" s="74">
        <v>0</v>
      </c>
      <c r="O1313" s="74">
        <v>58671</v>
      </c>
      <c r="P1313" s="79">
        <v>1</v>
      </c>
      <c r="Q1313" s="74">
        <v>58671</v>
      </c>
      <c r="R1313" s="77" t="s">
        <v>134</v>
      </c>
      <c r="S1313" s="78" t="s">
        <v>5325</v>
      </c>
      <c r="T1313" s="77" t="s">
        <v>134</v>
      </c>
      <c r="U1313" s="80"/>
      <c r="V1313" s="85" t="s">
        <v>134</v>
      </c>
      <c r="W1313" s="85" t="s">
        <v>134</v>
      </c>
    </row>
    <row r="1314" spans="1:23" s="48" customFormat="1" ht="60" x14ac:dyDescent="0.25">
      <c r="A1314" s="77">
        <v>13100700</v>
      </c>
      <c r="B1314" s="77" t="s">
        <v>14</v>
      </c>
      <c r="C1314" s="70">
        <v>6396</v>
      </c>
      <c r="D1314" s="77" t="s">
        <v>214</v>
      </c>
      <c r="E1314" s="77" t="s">
        <v>126</v>
      </c>
      <c r="F1314" s="77" t="s">
        <v>79</v>
      </c>
      <c r="G1314" s="77" t="s">
        <v>2828</v>
      </c>
      <c r="H1314" s="77" t="s">
        <v>56</v>
      </c>
      <c r="I1314" s="78" t="s">
        <v>2606</v>
      </c>
      <c r="J1314" s="77" t="s">
        <v>244</v>
      </c>
      <c r="K1314" s="77" t="s">
        <v>377</v>
      </c>
      <c r="L1314" s="71" t="s">
        <v>73</v>
      </c>
      <c r="M1314" s="74">
        <v>19652</v>
      </c>
      <c r="N1314" s="74">
        <v>0</v>
      </c>
      <c r="O1314" s="74">
        <v>19652</v>
      </c>
      <c r="P1314" s="79">
        <v>1</v>
      </c>
      <c r="Q1314" s="74">
        <v>19652</v>
      </c>
      <c r="R1314" s="77" t="s">
        <v>134</v>
      </c>
      <c r="S1314" s="78" t="s">
        <v>5325</v>
      </c>
      <c r="T1314" s="77" t="s">
        <v>134</v>
      </c>
      <c r="U1314" s="80"/>
      <c r="V1314" s="85" t="s">
        <v>134</v>
      </c>
      <c r="W1314" s="85" t="s">
        <v>134</v>
      </c>
    </row>
    <row r="1315" spans="1:23" s="48" customFormat="1" ht="60" x14ac:dyDescent="0.25">
      <c r="A1315" s="77">
        <v>13100700</v>
      </c>
      <c r="B1315" s="77" t="s">
        <v>14</v>
      </c>
      <c r="C1315" s="70">
        <v>6397</v>
      </c>
      <c r="D1315" s="77" t="s">
        <v>214</v>
      </c>
      <c r="E1315" s="77" t="s">
        <v>126</v>
      </c>
      <c r="F1315" s="77" t="s">
        <v>79</v>
      </c>
      <c r="G1315" s="77" t="s">
        <v>2829</v>
      </c>
      <c r="H1315" s="77" t="s">
        <v>56</v>
      </c>
      <c r="I1315" s="78" t="s">
        <v>2686</v>
      </c>
      <c r="J1315" s="77" t="s">
        <v>244</v>
      </c>
      <c r="K1315" s="77" t="s">
        <v>377</v>
      </c>
      <c r="L1315" s="71" t="s">
        <v>73</v>
      </c>
      <c r="M1315" s="74">
        <v>108086</v>
      </c>
      <c r="N1315" s="74">
        <v>0</v>
      </c>
      <c r="O1315" s="74">
        <v>108086</v>
      </c>
      <c r="P1315" s="79">
        <v>1</v>
      </c>
      <c r="Q1315" s="74">
        <v>108086</v>
      </c>
      <c r="R1315" s="77" t="s">
        <v>134</v>
      </c>
      <c r="S1315" s="78" t="s">
        <v>5325</v>
      </c>
      <c r="T1315" s="77" t="s">
        <v>134</v>
      </c>
      <c r="U1315" s="80"/>
      <c r="V1315" s="85" t="s">
        <v>134</v>
      </c>
      <c r="W1315" s="85" t="s">
        <v>134</v>
      </c>
    </row>
    <row r="1316" spans="1:23" s="48" customFormat="1" ht="60" x14ac:dyDescent="0.25">
      <c r="A1316" s="77">
        <v>13100700</v>
      </c>
      <c r="B1316" s="77" t="s">
        <v>14</v>
      </c>
      <c r="C1316" s="70">
        <v>6399</v>
      </c>
      <c r="D1316" s="77" t="s">
        <v>214</v>
      </c>
      <c r="E1316" s="77" t="s">
        <v>126</v>
      </c>
      <c r="F1316" s="77" t="s">
        <v>79</v>
      </c>
      <c r="G1316" s="77" t="s">
        <v>1424</v>
      </c>
      <c r="H1316" s="77" t="s">
        <v>56</v>
      </c>
      <c r="I1316" s="78" t="s">
        <v>2264</v>
      </c>
      <c r="J1316" s="77" t="s">
        <v>244</v>
      </c>
      <c r="K1316" s="77" t="s">
        <v>377</v>
      </c>
      <c r="L1316" s="71" t="s">
        <v>73</v>
      </c>
      <c r="M1316" s="74">
        <v>244307</v>
      </c>
      <c r="N1316" s="74">
        <v>0</v>
      </c>
      <c r="O1316" s="74">
        <v>244307</v>
      </c>
      <c r="P1316" s="79">
        <v>1</v>
      </c>
      <c r="Q1316" s="74">
        <v>244307</v>
      </c>
      <c r="R1316" s="77" t="s">
        <v>134</v>
      </c>
      <c r="S1316" s="78" t="s">
        <v>5325</v>
      </c>
      <c r="T1316" s="77" t="s">
        <v>134</v>
      </c>
      <c r="U1316" s="80"/>
      <c r="V1316" s="85" t="s">
        <v>134</v>
      </c>
      <c r="W1316" s="85" t="s">
        <v>134</v>
      </c>
    </row>
    <row r="1317" spans="1:23" s="48" customFormat="1" ht="60" x14ac:dyDescent="0.25">
      <c r="A1317" s="77">
        <v>13100700</v>
      </c>
      <c r="B1317" s="77" t="s">
        <v>14</v>
      </c>
      <c r="C1317" s="70">
        <v>6400</v>
      </c>
      <c r="D1317" s="77" t="s">
        <v>214</v>
      </c>
      <c r="E1317" s="77" t="s">
        <v>126</v>
      </c>
      <c r="F1317" s="77" t="s">
        <v>79</v>
      </c>
      <c r="G1317" s="77" t="s">
        <v>2830</v>
      </c>
      <c r="H1317" s="77" t="s">
        <v>56</v>
      </c>
      <c r="I1317" s="78" t="s">
        <v>2606</v>
      </c>
      <c r="J1317" s="77" t="s">
        <v>244</v>
      </c>
      <c r="K1317" s="77" t="s">
        <v>377</v>
      </c>
      <c r="L1317" s="71" t="s">
        <v>73</v>
      </c>
      <c r="M1317" s="74">
        <v>89446</v>
      </c>
      <c r="N1317" s="74">
        <v>0</v>
      </c>
      <c r="O1317" s="74">
        <v>89446</v>
      </c>
      <c r="P1317" s="79">
        <v>1</v>
      </c>
      <c r="Q1317" s="74">
        <v>89446</v>
      </c>
      <c r="R1317" s="77" t="s">
        <v>134</v>
      </c>
      <c r="S1317" s="78" t="s">
        <v>5325</v>
      </c>
      <c r="T1317" s="77" t="s">
        <v>134</v>
      </c>
      <c r="U1317" s="80"/>
      <c r="V1317" s="85" t="s">
        <v>134</v>
      </c>
      <c r="W1317" s="85" t="s">
        <v>134</v>
      </c>
    </row>
    <row r="1318" spans="1:23" s="48" customFormat="1" ht="60" x14ac:dyDescent="0.25">
      <c r="A1318" s="77">
        <v>13100700</v>
      </c>
      <c r="B1318" s="77" t="s">
        <v>14</v>
      </c>
      <c r="C1318" s="70">
        <v>6401</v>
      </c>
      <c r="D1318" s="77" t="s">
        <v>214</v>
      </c>
      <c r="E1318" s="77" t="s">
        <v>126</v>
      </c>
      <c r="F1318" s="77" t="s">
        <v>79</v>
      </c>
      <c r="G1318" s="77" t="s">
        <v>2831</v>
      </c>
      <c r="H1318" s="77" t="s">
        <v>56</v>
      </c>
      <c r="I1318" s="78" t="s">
        <v>2606</v>
      </c>
      <c r="J1318" s="77" t="s">
        <v>2832</v>
      </c>
      <c r="K1318" s="77" t="s">
        <v>377</v>
      </c>
      <c r="L1318" s="71" t="s">
        <v>73</v>
      </c>
      <c r="M1318" s="74">
        <v>554695</v>
      </c>
      <c r="N1318" s="74">
        <v>0</v>
      </c>
      <c r="O1318" s="74">
        <v>554695</v>
      </c>
      <c r="P1318" s="79">
        <v>1</v>
      </c>
      <c r="Q1318" s="74">
        <v>554695</v>
      </c>
      <c r="R1318" s="77" t="s">
        <v>134</v>
      </c>
      <c r="S1318" s="78" t="s">
        <v>5325</v>
      </c>
      <c r="T1318" s="77" t="s">
        <v>134</v>
      </c>
      <c r="U1318" s="80"/>
      <c r="V1318" s="85" t="s">
        <v>134</v>
      </c>
      <c r="W1318" s="85" t="s">
        <v>134</v>
      </c>
    </row>
    <row r="1319" spans="1:23" s="48" customFormat="1" ht="60" x14ac:dyDescent="0.25">
      <c r="A1319" s="77">
        <v>13100700</v>
      </c>
      <c r="B1319" s="77" t="s">
        <v>14</v>
      </c>
      <c r="C1319" s="70">
        <v>6403</v>
      </c>
      <c r="D1319" s="77" t="s">
        <v>214</v>
      </c>
      <c r="E1319" s="77" t="s">
        <v>126</v>
      </c>
      <c r="F1319" s="77" t="s">
        <v>79</v>
      </c>
      <c r="G1319" s="77" t="s">
        <v>2833</v>
      </c>
      <c r="H1319" s="77" t="s">
        <v>56</v>
      </c>
      <c r="I1319" s="78" t="s">
        <v>2264</v>
      </c>
      <c r="J1319" s="77" t="s">
        <v>2824</v>
      </c>
      <c r="K1319" s="77" t="s">
        <v>377</v>
      </c>
      <c r="L1319" s="71" t="s">
        <v>67</v>
      </c>
      <c r="M1319" s="74">
        <v>3596443</v>
      </c>
      <c r="N1319" s="74">
        <v>0</v>
      </c>
      <c r="O1319" s="74">
        <v>3596443</v>
      </c>
      <c r="P1319" s="79">
        <v>1</v>
      </c>
      <c r="Q1319" s="74">
        <v>3596443</v>
      </c>
      <c r="R1319" s="77" t="s">
        <v>134</v>
      </c>
      <c r="S1319" s="78" t="s">
        <v>5325</v>
      </c>
      <c r="T1319" s="77" t="s">
        <v>134</v>
      </c>
      <c r="U1319" s="80"/>
      <c r="V1319" s="85" t="s">
        <v>134</v>
      </c>
      <c r="W1319" s="85" t="s">
        <v>134</v>
      </c>
    </row>
    <row r="1320" spans="1:23" s="48" customFormat="1" ht="60" x14ac:dyDescent="0.25">
      <c r="A1320" s="77">
        <v>13100700</v>
      </c>
      <c r="B1320" s="77" t="s">
        <v>14</v>
      </c>
      <c r="C1320" s="70">
        <v>6404</v>
      </c>
      <c r="D1320" s="77" t="s">
        <v>214</v>
      </c>
      <c r="E1320" s="77" t="s">
        <v>126</v>
      </c>
      <c r="F1320" s="77" t="s">
        <v>79</v>
      </c>
      <c r="G1320" s="77" t="s">
        <v>2834</v>
      </c>
      <c r="H1320" s="77" t="s">
        <v>56</v>
      </c>
      <c r="I1320" s="78" t="s">
        <v>2606</v>
      </c>
      <c r="J1320" s="77" t="s">
        <v>244</v>
      </c>
      <c r="K1320" s="77" t="s">
        <v>377</v>
      </c>
      <c r="L1320" s="71" t="s">
        <v>67</v>
      </c>
      <c r="M1320" s="74">
        <v>300195</v>
      </c>
      <c r="N1320" s="74">
        <v>0</v>
      </c>
      <c r="O1320" s="74">
        <v>300195</v>
      </c>
      <c r="P1320" s="79">
        <v>1</v>
      </c>
      <c r="Q1320" s="74">
        <v>300195</v>
      </c>
      <c r="R1320" s="77" t="s">
        <v>134</v>
      </c>
      <c r="S1320" s="78" t="s">
        <v>5325</v>
      </c>
      <c r="T1320" s="77" t="s">
        <v>134</v>
      </c>
      <c r="U1320" s="80"/>
      <c r="V1320" s="85" t="s">
        <v>134</v>
      </c>
      <c r="W1320" s="85" t="s">
        <v>134</v>
      </c>
    </row>
    <row r="1321" spans="1:23" s="48" customFormat="1" ht="60" x14ac:dyDescent="0.25">
      <c r="A1321" s="77">
        <v>13100700</v>
      </c>
      <c r="B1321" s="77" t="s">
        <v>14</v>
      </c>
      <c r="C1321" s="70">
        <v>6405</v>
      </c>
      <c r="D1321" s="77" t="s">
        <v>214</v>
      </c>
      <c r="E1321" s="77" t="s">
        <v>126</v>
      </c>
      <c r="F1321" s="77" t="s">
        <v>79</v>
      </c>
      <c r="G1321" s="77" t="s">
        <v>2835</v>
      </c>
      <c r="H1321" s="77" t="s">
        <v>56</v>
      </c>
      <c r="I1321" s="78" t="s">
        <v>2264</v>
      </c>
      <c r="J1321" s="77" t="s">
        <v>2836</v>
      </c>
      <c r="K1321" s="77" t="s">
        <v>377</v>
      </c>
      <c r="L1321" s="71" t="s">
        <v>67</v>
      </c>
      <c r="M1321" s="74">
        <v>11271736</v>
      </c>
      <c r="N1321" s="74">
        <v>0</v>
      </c>
      <c r="O1321" s="74">
        <v>11271736</v>
      </c>
      <c r="P1321" s="79">
        <v>1</v>
      </c>
      <c r="Q1321" s="74">
        <v>11271736</v>
      </c>
      <c r="R1321" s="77" t="s">
        <v>134</v>
      </c>
      <c r="S1321" s="78" t="s">
        <v>5325</v>
      </c>
      <c r="T1321" s="77" t="s">
        <v>134</v>
      </c>
      <c r="U1321" s="80"/>
      <c r="V1321" s="85" t="s">
        <v>134</v>
      </c>
      <c r="W1321" s="85" t="s">
        <v>134</v>
      </c>
    </row>
    <row r="1322" spans="1:23" s="48" customFormat="1" ht="60" x14ac:dyDescent="0.25">
      <c r="A1322" s="77">
        <v>13100700</v>
      </c>
      <c r="B1322" s="77" t="s">
        <v>14</v>
      </c>
      <c r="C1322" s="70">
        <v>6406</v>
      </c>
      <c r="D1322" s="77" t="s">
        <v>214</v>
      </c>
      <c r="E1322" s="77" t="s">
        <v>126</v>
      </c>
      <c r="F1322" s="77" t="s">
        <v>79</v>
      </c>
      <c r="G1322" s="77" t="s">
        <v>2837</v>
      </c>
      <c r="H1322" s="77" t="s">
        <v>56</v>
      </c>
      <c r="I1322" s="78" t="s">
        <v>2264</v>
      </c>
      <c r="J1322" s="77" t="s">
        <v>2838</v>
      </c>
      <c r="K1322" s="77" t="s">
        <v>377</v>
      </c>
      <c r="L1322" s="71" t="s">
        <v>67</v>
      </c>
      <c r="M1322" s="74">
        <v>3555514</v>
      </c>
      <c r="N1322" s="74">
        <v>0</v>
      </c>
      <c r="O1322" s="74">
        <v>3555514</v>
      </c>
      <c r="P1322" s="79">
        <v>1</v>
      </c>
      <c r="Q1322" s="74">
        <v>3555514</v>
      </c>
      <c r="R1322" s="77" t="s">
        <v>134</v>
      </c>
      <c r="S1322" s="78" t="s">
        <v>5325</v>
      </c>
      <c r="T1322" s="77" t="s">
        <v>134</v>
      </c>
      <c r="U1322" s="80"/>
      <c r="V1322" s="85" t="s">
        <v>134</v>
      </c>
      <c r="W1322" s="85" t="s">
        <v>134</v>
      </c>
    </row>
    <row r="1323" spans="1:23" s="48" customFormat="1" ht="60" x14ac:dyDescent="0.25">
      <c r="A1323" s="77">
        <v>13100700</v>
      </c>
      <c r="B1323" s="77" t="s">
        <v>14</v>
      </c>
      <c r="C1323" s="70">
        <v>6407</v>
      </c>
      <c r="D1323" s="77" t="s">
        <v>214</v>
      </c>
      <c r="E1323" s="77" t="s">
        <v>126</v>
      </c>
      <c r="F1323" s="77" t="s">
        <v>79</v>
      </c>
      <c r="G1323" s="77" t="s">
        <v>2839</v>
      </c>
      <c r="H1323" s="77" t="s">
        <v>56</v>
      </c>
      <c r="I1323" s="78" t="s">
        <v>2264</v>
      </c>
      <c r="J1323" s="77" t="s">
        <v>2838</v>
      </c>
      <c r="K1323" s="77" t="s">
        <v>377</v>
      </c>
      <c r="L1323" s="71" t="s">
        <v>67</v>
      </c>
      <c r="M1323" s="74">
        <v>681852</v>
      </c>
      <c r="N1323" s="74">
        <v>0</v>
      </c>
      <c r="O1323" s="74">
        <v>681852</v>
      </c>
      <c r="P1323" s="79">
        <v>1</v>
      </c>
      <c r="Q1323" s="74">
        <v>681852</v>
      </c>
      <c r="R1323" s="77" t="s">
        <v>134</v>
      </c>
      <c r="S1323" s="78" t="s">
        <v>5325</v>
      </c>
      <c r="T1323" s="77" t="s">
        <v>134</v>
      </c>
      <c r="U1323" s="80"/>
      <c r="V1323" s="85" t="s">
        <v>134</v>
      </c>
      <c r="W1323" s="85" t="s">
        <v>134</v>
      </c>
    </row>
    <row r="1324" spans="1:23" s="48" customFormat="1" ht="60" x14ac:dyDescent="0.25">
      <c r="A1324" s="77">
        <v>13100700</v>
      </c>
      <c r="B1324" s="77" t="s">
        <v>14</v>
      </c>
      <c r="C1324" s="70">
        <v>6408</v>
      </c>
      <c r="D1324" s="77" t="s">
        <v>214</v>
      </c>
      <c r="E1324" s="77" t="s">
        <v>126</v>
      </c>
      <c r="F1324" s="77" t="s">
        <v>79</v>
      </c>
      <c r="G1324" s="77" t="s">
        <v>2840</v>
      </c>
      <c r="H1324" s="77" t="s">
        <v>56</v>
      </c>
      <c r="I1324" s="78" t="s">
        <v>2264</v>
      </c>
      <c r="J1324" s="77" t="s">
        <v>2838</v>
      </c>
      <c r="K1324" s="77" t="s">
        <v>377</v>
      </c>
      <c r="L1324" s="71" t="s">
        <v>67</v>
      </c>
      <c r="M1324" s="74">
        <v>502023</v>
      </c>
      <c r="N1324" s="74">
        <v>0</v>
      </c>
      <c r="O1324" s="74">
        <v>502023</v>
      </c>
      <c r="P1324" s="79">
        <v>1</v>
      </c>
      <c r="Q1324" s="74">
        <v>502023</v>
      </c>
      <c r="R1324" s="77" t="s">
        <v>134</v>
      </c>
      <c r="S1324" s="78" t="s">
        <v>5325</v>
      </c>
      <c r="T1324" s="77" t="s">
        <v>134</v>
      </c>
      <c r="U1324" s="80"/>
      <c r="V1324" s="85" t="s">
        <v>134</v>
      </c>
      <c r="W1324" s="85" t="s">
        <v>134</v>
      </c>
    </row>
    <row r="1325" spans="1:23" s="48" customFormat="1" ht="60" x14ac:dyDescent="0.25">
      <c r="A1325" s="77">
        <v>13100700</v>
      </c>
      <c r="B1325" s="77" t="s">
        <v>14</v>
      </c>
      <c r="C1325" s="70">
        <v>6409</v>
      </c>
      <c r="D1325" s="77" t="s">
        <v>214</v>
      </c>
      <c r="E1325" s="77" t="s">
        <v>126</v>
      </c>
      <c r="F1325" s="77" t="s">
        <v>79</v>
      </c>
      <c r="G1325" s="77" t="s">
        <v>2841</v>
      </c>
      <c r="H1325" s="77" t="s">
        <v>56</v>
      </c>
      <c r="I1325" s="78" t="s">
        <v>2264</v>
      </c>
      <c r="J1325" s="77" t="s">
        <v>2842</v>
      </c>
      <c r="K1325" s="77" t="s">
        <v>377</v>
      </c>
      <c r="L1325" s="71" t="s">
        <v>67</v>
      </c>
      <c r="M1325" s="74">
        <v>384730</v>
      </c>
      <c r="N1325" s="74">
        <v>0</v>
      </c>
      <c r="O1325" s="74">
        <v>384730</v>
      </c>
      <c r="P1325" s="79">
        <v>1</v>
      </c>
      <c r="Q1325" s="74">
        <v>384730</v>
      </c>
      <c r="R1325" s="77" t="s">
        <v>134</v>
      </c>
      <c r="S1325" s="78" t="s">
        <v>5325</v>
      </c>
      <c r="T1325" s="77" t="s">
        <v>134</v>
      </c>
      <c r="U1325" s="80"/>
      <c r="V1325" s="85" t="s">
        <v>134</v>
      </c>
      <c r="W1325" s="85" t="s">
        <v>134</v>
      </c>
    </row>
    <row r="1326" spans="1:23" s="48" customFormat="1" ht="60" x14ac:dyDescent="0.25">
      <c r="A1326" s="77">
        <v>13100700</v>
      </c>
      <c r="B1326" s="77" t="s">
        <v>14</v>
      </c>
      <c r="C1326" s="70">
        <v>6410</v>
      </c>
      <c r="D1326" s="77" t="s">
        <v>214</v>
      </c>
      <c r="E1326" s="77" t="s">
        <v>126</v>
      </c>
      <c r="F1326" s="77" t="s">
        <v>79</v>
      </c>
      <c r="G1326" s="77" t="s">
        <v>2843</v>
      </c>
      <c r="H1326" s="77" t="s">
        <v>56</v>
      </c>
      <c r="I1326" s="78" t="s">
        <v>2264</v>
      </c>
      <c r="J1326" s="77" t="s">
        <v>2844</v>
      </c>
      <c r="K1326" s="77" t="s">
        <v>377</v>
      </c>
      <c r="L1326" s="71" t="s">
        <v>67</v>
      </c>
      <c r="M1326" s="74">
        <v>963987</v>
      </c>
      <c r="N1326" s="74">
        <v>0</v>
      </c>
      <c r="O1326" s="74">
        <v>963987</v>
      </c>
      <c r="P1326" s="79">
        <v>1</v>
      </c>
      <c r="Q1326" s="74">
        <v>963987</v>
      </c>
      <c r="R1326" s="77" t="s">
        <v>134</v>
      </c>
      <c r="S1326" s="78" t="s">
        <v>5325</v>
      </c>
      <c r="T1326" s="77" t="s">
        <v>134</v>
      </c>
      <c r="U1326" s="80"/>
      <c r="V1326" s="85" t="s">
        <v>134</v>
      </c>
      <c r="W1326" s="85" t="s">
        <v>134</v>
      </c>
    </row>
    <row r="1327" spans="1:23" s="48" customFormat="1" ht="60" x14ac:dyDescent="0.25">
      <c r="A1327" s="77">
        <v>13100700</v>
      </c>
      <c r="B1327" s="77" t="s">
        <v>14</v>
      </c>
      <c r="C1327" s="70">
        <v>6411</v>
      </c>
      <c r="D1327" s="77" t="s">
        <v>214</v>
      </c>
      <c r="E1327" s="77" t="s">
        <v>126</v>
      </c>
      <c r="F1327" s="77" t="s">
        <v>79</v>
      </c>
      <c r="G1327" s="77" t="s">
        <v>2845</v>
      </c>
      <c r="H1327" s="77" t="s">
        <v>56</v>
      </c>
      <c r="I1327" s="78" t="s">
        <v>2264</v>
      </c>
      <c r="J1327" s="77" t="s">
        <v>2846</v>
      </c>
      <c r="K1327" s="77" t="s">
        <v>377</v>
      </c>
      <c r="L1327" s="71" t="s">
        <v>67</v>
      </c>
      <c r="M1327" s="74">
        <v>1639403</v>
      </c>
      <c r="N1327" s="74">
        <v>0</v>
      </c>
      <c r="O1327" s="74">
        <v>1639403</v>
      </c>
      <c r="P1327" s="79">
        <v>1</v>
      </c>
      <c r="Q1327" s="74">
        <v>1639403</v>
      </c>
      <c r="R1327" s="77" t="s">
        <v>134</v>
      </c>
      <c r="S1327" s="78" t="s">
        <v>5325</v>
      </c>
      <c r="T1327" s="77" t="s">
        <v>134</v>
      </c>
      <c r="U1327" s="80"/>
      <c r="V1327" s="85" t="s">
        <v>134</v>
      </c>
      <c r="W1327" s="85" t="s">
        <v>134</v>
      </c>
    </row>
    <row r="1328" spans="1:23" s="48" customFormat="1" ht="60" x14ac:dyDescent="0.25">
      <c r="A1328" s="77">
        <v>13100700</v>
      </c>
      <c r="B1328" s="77" t="s">
        <v>14</v>
      </c>
      <c r="C1328" s="70">
        <v>6412</v>
      </c>
      <c r="D1328" s="77" t="s">
        <v>214</v>
      </c>
      <c r="E1328" s="77" t="s">
        <v>126</v>
      </c>
      <c r="F1328" s="77" t="s">
        <v>79</v>
      </c>
      <c r="G1328" s="77" t="s">
        <v>2847</v>
      </c>
      <c r="H1328" s="77" t="s">
        <v>56</v>
      </c>
      <c r="I1328" s="78" t="s">
        <v>2264</v>
      </c>
      <c r="J1328" s="77" t="s">
        <v>2848</v>
      </c>
      <c r="K1328" s="77" t="s">
        <v>377</v>
      </c>
      <c r="L1328" s="71" t="s">
        <v>67</v>
      </c>
      <c r="M1328" s="74">
        <v>888098</v>
      </c>
      <c r="N1328" s="74">
        <v>0</v>
      </c>
      <c r="O1328" s="74">
        <v>888098</v>
      </c>
      <c r="P1328" s="79">
        <v>1</v>
      </c>
      <c r="Q1328" s="74">
        <v>888098</v>
      </c>
      <c r="R1328" s="77" t="s">
        <v>134</v>
      </c>
      <c r="S1328" s="78" t="s">
        <v>5325</v>
      </c>
      <c r="T1328" s="77" t="s">
        <v>134</v>
      </c>
      <c r="U1328" s="80"/>
      <c r="V1328" s="85" t="s">
        <v>134</v>
      </c>
      <c r="W1328" s="85" t="s">
        <v>134</v>
      </c>
    </row>
    <row r="1329" spans="1:23" s="48" customFormat="1" ht="60" x14ac:dyDescent="0.25">
      <c r="A1329" s="77">
        <v>13100700</v>
      </c>
      <c r="B1329" s="77" t="s">
        <v>14</v>
      </c>
      <c r="C1329" s="70">
        <v>6413</v>
      </c>
      <c r="D1329" s="77" t="s">
        <v>214</v>
      </c>
      <c r="E1329" s="77" t="s">
        <v>126</v>
      </c>
      <c r="F1329" s="77" t="s">
        <v>79</v>
      </c>
      <c r="G1329" s="77" t="s">
        <v>2849</v>
      </c>
      <c r="H1329" s="77" t="s">
        <v>56</v>
      </c>
      <c r="I1329" s="78" t="s">
        <v>2264</v>
      </c>
      <c r="J1329" s="77" t="s">
        <v>2850</v>
      </c>
      <c r="K1329" s="77" t="s">
        <v>377</v>
      </c>
      <c r="L1329" s="71" t="s">
        <v>67</v>
      </c>
      <c r="M1329" s="74">
        <v>560045</v>
      </c>
      <c r="N1329" s="74">
        <v>0</v>
      </c>
      <c r="O1329" s="74">
        <v>560045</v>
      </c>
      <c r="P1329" s="79">
        <v>1</v>
      </c>
      <c r="Q1329" s="74">
        <v>560045</v>
      </c>
      <c r="R1329" s="77" t="s">
        <v>134</v>
      </c>
      <c r="S1329" s="78" t="s">
        <v>5325</v>
      </c>
      <c r="T1329" s="77" t="s">
        <v>134</v>
      </c>
      <c r="U1329" s="80"/>
      <c r="V1329" s="85" t="s">
        <v>134</v>
      </c>
      <c r="W1329" s="85" t="s">
        <v>134</v>
      </c>
    </row>
    <row r="1330" spans="1:23" s="48" customFormat="1" ht="60" x14ac:dyDescent="0.25">
      <c r="A1330" s="77">
        <v>13100700</v>
      </c>
      <c r="B1330" s="77" t="s">
        <v>14</v>
      </c>
      <c r="C1330" s="70">
        <v>6414</v>
      </c>
      <c r="D1330" s="77" t="s">
        <v>214</v>
      </c>
      <c r="E1330" s="77" t="s">
        <v>126</v>
      </c>
      <c r="F1330" s="77" t="s">
        <v>79</v>
      </c>
      <c r="G1330" s="77" t="s">
        <v>2851</v>
      </c>
      <c r="H1330" s="77" t="s">
        <v>56</v>
      </c>
      <c r="I1330" s="78" t="s">
        <v>2264</v>
      </c>
      <c r="J1330" s="77" t="s">
        <v>2846</v>
      </c>
      <c r="K1330" s="77" t="s">
        <v>377</v>
      </c>
      <c r="L1330" s="71" t="s">
        <v>67</v>
      </c>
      <c r="M1330" s="74">
        <v>419793</v>
      </c>
      <c r="N1330" s="74">
        <v>0</v>
      </c>
      <c r="O1330" s="74">
        <v>419793</v>
      </c>
      <c r="P1330" s="79">
        <v>1</v>
      </c>
      <c r="Q1330" s="74">
        <v>419793</v>
      </c>
      <c r="R1330" s="77" t="s">
        <v>134</v>
      </c>
      <c r="S1330" s="78" t="s">
        <v>5325</v>
      </c>
      <c r="T1330" s="77" t="s">
        <v>134</v>
      </c>
      <c r="U1330" s="80"/>
      <c r="V1330" s="85" t="s">
        <v>134</v>
      </c>
      <c r="W1330" s="85" t="s">
        <v>134</v>
      </c>
    </row>
    <row r="1331" spans="1:23" s="48" customFormat="1" ht="60" x14ac:dyDescent="0.25">
      <c r="A1331" s="77">
        <v>13100700</v>
      </c>
      <c r="B1331" s="77" t="s">
        <v>14</v>
      </c>
      <c r="C1331" s="70">
        <v>6415</v>
      </c>
      <c r="D1331" s="77" t="s">
        <v>214</v>
      </c>
      <c r="E1331" s="77" t="s">
        <v>126</v>
      </c>
      <c r="F1331" s="77" t="s">
        <v>79</v>
      </c>
      <c r="G1331" s="77" t="s">
        <v>2852</v>
      </c>
      <c r="H1331" s="77" t="s">
        <v>56</v>
      </c>
      <c r="I1331" s="78" t="s">
        <v>2264</v>
      </c>
      <c r="J1331" s="77" t="s">
        <v>2846</v>
      </c>
      <c r="K1331" s="77" t="s">
        <v>377</v>
      </c>
      <c r="L1331" s="71" t="s">
        <v>67</v>
      </c>
      <c r="M1331" s="74">
        <v>430840</v>
      </c>
      <c r="N1331" s="74">
        <v>0</v>
      </c>
      <c r="O1331" s="74">
        <v>430840</v>
      </c>
      <c r="P1331" s="79">
        <v>1</v>
      </c>
      <c r="Q1331" s="74">
        <v>430840</v>
      </c>
      <c r="R1331" s="77" t="s">
        <v>134</v>
      </c>
      <c r="S1331" s="78" t="s">
        <v>5325</v>
      </c>
      <c r="T1331" s="77" t="s">
        <v>134</v>
      </c>
      <c r="U1331" s="80"/>
      <c r="V1331" s="85" t="s">
        <v>134</v>
      </c>
      <c r="W1331" s="85" t="s">
        <v>134</v>
      </c>
    </row>
    <row r="1332" spans="1:23" s="48" customFormat="1" ht="60" x14ac:dyDescent="0.25">
      <c r="A1332" s="77">
        <v>13100700</v>
      </c>
      <c r="B1332" s="77" t="s">
        <v>14</v>
      </c>
      <c r="C1332" s="70">
        <v>6416</v>
      </c>
      <c r="D1332" s="77" t="s">
        <v>214</v>
      </c>
      <c r="E1332" s="77" t="s">
        <v>126</v>
      </c>
      <c r="F1332" s="77" t="s">
        <v>79</v>
      </c>
      <c r="G1332" s="77" t="s">
        <v>2853</v>
      </c>
      <c r="H1332" s="77" t="s">
        <v>56</v>
      </c>
      <c r="I1332" s="78" t="s">
        <v>2264</v>
      </c>
      <c r="J1332" s="77" t="s">
        <v>2854</v>
      </c>
      <c r="K1332" s="77" t="s">
        <v>377</v>
      </c>
      <c r="L1332" s="71" t="s">
        <v>67</v>
      </c>
      <c r="M1332" s="74">
        <v>417392</v>
      </c>
      <c r="N1332" s="74">
        <v>0</v>
      </c>
      <c r="O1332" s="74">
        <v>417392</v>
      </c>
      <c r="P1332" s="79">
        <v>1</v>
      </c>
      <c r="Q1332" s="74">
        <v>417392</v>
      </c>
      <c r="R1332" s="77" t="s">
        <v>134</v>
      </c>
      <c r="S1332" s="78" t="s">
        <v>5325</v>
      </c>
      <c r="T1332" s="77" t="s">
        <v>134</v>
      </c>
      <c r="U1332" s="80"/>
      <c r="V1332" s="85" t="s">
        <v>134</v>
      </c>
      <c r="W1332" s="85" t="s">
        <v>134</v>
      </c>
    </row>
    <row r="1333" spans="1:23" s="48" customFormat="1" ht="60" x14ac:dyDescent="0.25">
      <c r="A1333" s="77">
        <v>13100700</v>
      </c>
      <c r="B1333" s="77" t="s">
        <v>14</v>
      </c>
      <c r="C1333" s="70">
        <v>6417</v>
      </c>
      <c r="D1333" s="77" t="s">
        <v>214</v>
      </c>
      <c r="E1333" s="77" t="s">
        <v>126</v>
      </c>
      <c r="F1333" s="77" t="s">
        <v>79</v>
      </c>
      <c r="G1333" s="77" t="s">
        <v>2855</v>
      </c>
      <c r="H1333" s="77" t="s">
        <v>56</v>
      </c>
      <c r="I1333" s="78" t="s">
        <v>2264</v>
      </c>
      <c r="J1333" s="77" t="s">
        <v>2846</v>
      </c>
      <c r="K1333" s="77" t="s">
        <v>377</v>
      </c>
      <c r="L1333" s="71" t="s">
        <v>67</v>
      </c>
      <c r="M1333" s="74">
        <v>861681</v>
      </c>
      <c r="N1333" s="74">
        <v>0</v>
      </c>
      <c r="O1333" s="74">
        <v>861681</v>
      </c>
      <c r="P1333" s="79">
        <v>1</v>
      </c>
      <c r="Q1333" s="74">
        <v>861681</v>
      </c>
      <c r="R1333" s="77" t="s">
        <v>134</v>
      </c>
      <c r="S1333" s="78" t="s">
        <v>5325</v>
      </c>
      <c r="T1333" s="77" t="s">
        <v>134</v>
      </c>
      <c r="U1333" s="80"/>
      <c r="V1333" s="85" t="s">
        <v>134</v>
      </c>
      <c r="W1333" s="85" t="s">
        <v>134</v>
      </c>
    </row>
    <row r="1334" spans="1:23" s="48" customFormat="1" ht="60" x14ac:dyDescent="0.25">
      <c r="A1334" s="77">
        <v>13100700</v>
      </c>
      <c r="B1334" s="77" t="s">
        <v>14</v>
      </c>
      <c r="C1334" s="70">
        <v>6418</v>
      </c>
      <c r="D1334" s="77" t="s">
        <v>214</v>
      </c>
      <c r="E1334" s="77" t="s">
        <v>126</v>
      </c>
      <c r="F1334" s="77" t="s">
        <v>79</v>
      </c>
      <c r="G1334" s="77" t="s">
        <v>2856</v>
      </c>
      <c r="H1334" s="77" t="s">
        <v>56</v>
      </c>
      <c r="I1334" s="78" t="s">
        <v>2264</v>
      </c>
      <c r="J1334" s="77" t="s">
        <v>2846</v>
      </c>
      <c r="K1334" s="77" t="s">
        <v>377</v>
      </c>
      <c r="L1334" s="71" t="s">
        <v>67</v>
      </c>
      <c r="M1334" s="74">
        <v>1221819</v>
      </c>
      <c r="N1334" s="74">
        <v>0</v>
      </c>
      <c r="O1334" s="74">
        <v>1221819</v>
      </c>
      <c r="P1334" s="79">
        <v>1</v>
      </c>
      <c r="Q1334" s="74">
        <v>1221819</v>
      </c>
      <c r="R1334" s="77" t="s">
        <v>134</v>
      </c>
      <c r="S1334" s="78" t="s">
        <v>5325</v>
      </c>
      <c r="T1334" s="77" t="s">
        <v>134</v>
      </c>
      <c r="U1334" s="80"/>
      <c r="V1334" s="85" t="s">
        <v>134</v>
      </c>
      <c r="W1334" s="85" t="s">
        <v>134</v>
      </c>
    </row>
    <row r="1335" spans="1:23" s="48" customFormat="1" ht="60" x14ac:dyDescent="0.25">
      <c r="A1335" s="77">
        <v>13100700</v>
      </c>
      <c r="B1335" s="77" t="s">
        <v>14</v>
      </c>
      <c r="C1335" s="70">
        <v>6419</v>
      </c>
      <c r="D1335" s="77" t="s">
        <v>214</v>
      </c>
      <c r="E1335" s="77" t="s">
        <v>126</v>
      </c>
      <c r="F1335" s="77" t="s">
        <v>79</v>
      </c>
      <c r="G1335" s="77" t="s">
        <v>2857</v>
      </c>
      <c r="H1335" s="77" t="s">
        <v>56</v>
      </c>
      <c r="I1335" s="78" t="s">
        <v>2264</v>
      </c>
      <c r="J1335" s="77" t="s">
        <v>2846</v>
      </c>
      <c r="K1335" s="77" t="s">
        <v>377</v>
      </c>
      <c r="L1335" s="71" t="s">
        <v>67</v>
      </c>
      <c r="M1335" s="74">
        <v>585501</v>
      </c>
      <c r="N1335" s="74">
        <v>0</v>
      </c>
      <c r="O1335" s="74">
        <v>585501</v>
      </c>
      <c r="P1335" s="79">
        <v>1</v>
      </c>
      <c r="Q1335" s="74">
        <v>585501</v>
      </c>
      <c r="R1335" s="77" t="s">
        <v>134</v>
      </c>
      <c r="S1335" s="78" t="s">
        <v>5325</v>
      </c>
      <c r="T1335" s="77" t="s">
        <v>134</v>
      </c>
      <c r="U1335" s="80"/>
      <c r="V1335" s="85" t="s">
        <v>134</v>
      </c>
      <c r="W1335" s="85" t="s">
        <v>134</v>
      </c>
    </row>
    <row r="1336" spans="1:23" s="48" customFormat="1" ht="60" x14ac:dyDescent="0.25">
      <c r="A1336" s="77">
        <v>13100700</v>
      </c>
      <c r="B1336" s="77" t="s">
        <v>14</v>
      </c>
      <c r="C1336" s="70">
        <v>6420</v>
      </c>
      <c r="D1336" s="77" t="s">
        <v>214</v>
      </c>
      <c r="E1336" s="77" t="s">
        <v>126</v>
      </c>
      <c r="F1336" s="77" t="s">
        <v>79</v>
      </c>
      <c r="G1336" s="77" t="s">
        <v>2858</v>
      </c>
      <c r="H1336" s="77" t="s">
        <v>56</v>
      </c>
      <c r="I1336" s="78" t="s">
        <v>2264</v>
      </c>
      <c r="J1336" s="77" t="s">
        <v>2846</v>
      </c>
      <c r="K1336" s="77" t="s">
        <v>377</v>
      </c>
      <c r="L1336" s="71" t="s">
        <v>67</v>
      </c>
      <c r="M1336" s="74">
        <v>3678714</v>
      </c>
      <c r="N1336" s="74">
        <v>0</v>
      </c>
      <c r="O1336" s="74">
        <v>3678714</v>
      </c>
      <c r="P1336" s="79">
        <v>1</v>
      </c>
      <c r="Q1336" s="74">
        <v>3678714</v>
      </c>
      <c r="R1336" s="77" t="s">
        <v>134</v>
      </c>
      <c r="S1336" s="78" t="s">
        <v>5325</v>
      </c>
      <c r="T1336" s="77" t="s">
        <v>134</v>
      </c>
      <c r="U1336" s="80"/>
      <c r="V1336" s="85" t="s">
        <v>134</v>
      </c>
      <c r="W1336" s="85" t="s">
        <v>134</v>
      </c>
    </row>
    <row r="1337" spans="1:23" s="48" customFormat="1" ht="60" x14ac:dyDescent="0.25">
      <c r="A1337" s="77">
        <v>13100700</v>
      </c>
      <c r="B1337" s="77" t="s">
        <v>14</v>
      </c>
      <c r="C1337" s="70">
        <v>6421</v>
      </c>
      <c r="D1337" s="77" t="s">
        <v>214</v>
      </c>
      <c r="E1337" s="77" t="s">
        <v>126</v>
      </c>
      <c r="F1337" s="77" t="s">
        <v>79</v>
      </c>
      <c r="G1337" s="77" t="s">
        <v>2859</v>
      </c>
      <c r="H1337" s="77" t="s">
        <v>56</v>
      </c>
      <c r="I1337" s="78" t="s">
        <v>2264</v>
      </c>
      <c r="J1337" s="77" t="s">
        <v>2846</v>
      </c>
      <c r="K1337" s="77" t="s">
        <v>377</v>
      </c>
      <c r="L1337" s="71" t="s">
        <v>67</v>
      </c>
      <c r="M1337" s="74">
        <v>262251</v>
      </c>
      <c r="N1337" s="74">
        <v>0</v>
      </c>
      <c r="O1337" s="74">
        <v>262251</v>
      </c>
      <c r="P1337" s="79">
        <v>1</v>
      </c>
      <c r="Q1337" s="74">
        <v>262251</v>
      </c>
      <c r="R1337" s="77" t="s">
        <v>134</v>
      </c>
      <c r="S1337" s="78" t="s">
        <v>5325</v>
      </c>
      <c r="T1337" s="77" t="s">
        <v>134</v>
      </c>
      <c r="U1337" s="80"/>
      <c r="V1337" s="85" t="s">
        <v>134</v>
      </c>
      <c r="W1337" s="85" t="s">
        <v>134</v>
      </c>
    </row>
    <row r="1338" spans="1:23" s="48" customFormat="1" ht="60" x14ac:dyDescent="0.25">
      <c r="A1338" s="77">
        <v>13100700</v>
      </c>
      <c r="B1338" s="77" t="s">
        <v>14</v>
      </c>
      <c r="C1338" s="70">
        <v>6422</v>
      </c>
      <c r="D1338" s="77" t="s">
        <v>214</v>
      </c>
      <c r="E1338" s="77" t="s">
        <v>126</v>
      </c>
      <c r="F1338" s="77" t="s">
        <v>79</v>
      </c>
      <c r="G1338" s="77" t="s">
        <v>2860</v>
      </c>
      <c r="H1338" s="77" t="s">
        <v>56</v>
      </c>
      <c r="I1338" s="78" t="s">
        <v>2264</v>
      </c>
      <c r="J1338" s="77" t="s">
        <v>2861</v>
      </c>
      <c r="K1338" s="77" t="s">
        <v>377</v>
      </c>
      <c r="L1338" s="71" t="s">
        <v>67</v>
      </c>
      <c r="M1338" s="74">
        <v>256167</v>
      </c>
      <c r="N1338" s="74">
        <v>0</v>
      </c>
      <c r="O1338" s="74">
        <v>256167</v>
      </c>
      <c r="P1338" s="79">
        <v>1</v>
      </c>
      <c r="Q1338" s="74">
        <v>256167</v>
      </c>
      <c r="R1338" s="77" t="s">
        <v>134</v>
      </c>
      <c r="S1338" s="78" t="s">
        <v>5325</v>
      </c>
      <c r="T1338" s="77" t="s">
        <v>134</v>
      </c>
      <c r="U1338" s="80"/>
      <c r="V1338" s="85" t="s">
        <v>134</v>
      </c>
      <c r="W1338" s="85" t="s">
        <v>134</v>
      </c>
    </row>
    <row r="1339" spans="1:23" s="48" customFormat="1" ht="60" x14ac:dyDescent="0.25">
      <c r="A1339" s="77">
        <v>13100700</v>
      </c>
      <c r="B1339" s="77" t="s">
        <v>14</v>
      </c>
      <c r="C1339" s="70">
        <v>6423</v>
      </c>
      <c r="D1339" s="77" t="s">
        <v>214</v>
      </c>
      <c r="E1339" s="77" t="s">
        <v>126</v>
      </c>
      <c r="F1339" s="77" t="s">
        <v>79</v>
      </c>
      <c r="G1339" s="77" t="s">
        <v>2862</v>
      </c>
      <c r="H1339" s="77" t="s">
        <v>56</v>
      </c>
      <c r="I1339" s="78" t="s">
        <v>2264</v>
      </c>
      <c r="J1339" s="77" t="s">
        <v>2846</v>
      </c>
      <c r="K1339" s="77" t="s">
        <v>377</v>
      </c>
      <c r="L1339" s="71" t="s">
        <v>67</v>
      </c>
      <c r="M1339" s="74">
        <v>1838176</v>
      </c>
      <c r="N1339" s="74">
        <v>0</v>
      </c>
      <c r="O1339" s="74">
        <v>1838176</v>
      </c>
      <c r="P1339" s="79">
        <v>1</v>
      </c>
      <c r="Q1339" s="74">
        <v>1838176</v>
      </c>
      <c r="R1339" s="77" t="s">
        <v>134</v>
      </c>
      <c r="S1339" s="78" t="s">
        <v>5325</v>
      </c>
      <c r="T1339" s="77" t="s">
        <v>134</v>
      </c>
      <c r="U1339" s="80"/>
      <c r="V1339" s="85" t="s">
        <v>134</v>
      </c>
      <c r="W1339" s="85" t="s">
        <v>134</v>
      </c>
    </row>
    <row r="1340" spans="1:23" s="48" customFormat="1" ht="60" x14ac:dyDescent="0.25">
      <c r="A1340" s="77">
        <v>13100700</v>
      </c>
      <c r="B1340" s="77" t="s">
        <v>14</v>
      </c>
      <c r="C1340" s="70">
        <v>6424</v>
      </c>
      <c r="D1340" s="77" t="s">
        <v>214</v>
      </c>
      <c r="E1340" s="77" t="s">
        <v>126</v>
      </c>
      <c r="F1340" s="77" t="s">
        <v>79</v>
      </c>
      <c r="G1340" s="77" t="s">
        <v>2863</v>
      </c>
      <c r="H1340" s="77" t="s">
        <v>56</v>
      </c>
      <c r="I1340" s="78" t="s">
        <v>2264</v>
      </c>
      <c r="J1340" s="77" t="s">
        <v>2864</v>
      </c>
      <c r="K1340" s="77" t="s">
        <v>377</v>
      </c>
      <c r="L1340" s="71" t="s">
        <v>67</v>
      </c>
      <c r="M1340" s="74">
        <v>1321703</v>
      </c>
      <c r="N1340" s="74">
        <v>0</v>
      </c>
      <c r="O1340" s="74">
        <v>1321703</v>
      </c>
      <c r="P1340" s="79">
        <v>1</v>
      </c>
      <c r="Q1340" s="74">
        <v>1321703</v>
      </c>
      <c r="R1340" s="77" t="s">
        <v>134</v>
      </c>
      <c r="S1340" s="78" t="s">
        <v>5325</v>
      </c>
      <c r="T1340" s="77" t="s">
        <v>134</v>
      </c>
      <c r="U1340" s="80"/>
      <c r="V1340" s="85" t="s">
        <v>134</v>
      </c>
      <c r="W1340" s="85" t="s">
        <v>134</v>
      </c>
    </row>
    <row r="1341" spans="1:23" s="48" customFormat="1" ht="60" x14ac:dyDescent="0.25">
      <c r="A1341" s="77">
        <v>13100700</v>
      </c>
      <c r="B1341" s="77" t="s">
        <v>14</v>
      </c>
      <c r="C1341" s="70">
        <v>6425</v>
      </c>
      <c r="D1341" s="77" t="s">
        <v>214</v>
      </c>
      <c r="E1341" s="77" t="s">
        <v>126</v>
      </c>
      <c r="F1341" s="77" t="s">
        <v>79</v>
      </c>
      <c r="G1341" s="77" t="s">
        <v>2865</v>
      </c>
      <c r="H1341" s="77" t="s">
        <v>56</v>
      </c>
      <c r="I1341" s="78" t="s">
        <v>2264</v>
      </c>
      <c r="J1341" s="77" t="s">
        <v>2866</v>
      </c>
      <c r="K1341" s="77" t="s">
        <v>377</v>
      </c>
      <c r="L1341" s="71" t="s">
        <v>67</v>
      </c>
      <c r="M1341" s="74">
        <v>198849</v>
      </c>
      <c r="N1341" s="74">
        <v>0</v>
      </c>
      <c r="O1341" s="74">
        <v>198849</v>
      </c>
      <c r="P1341" s="79">
        <v>1</v>
      </c>
      <c r="Q1341" s="74">
        <v>198849</v>
      </c>
      <c r="R1341" s="77" t="s">
        <v>134</v>
      </c>
      <c r="S1341" s="78" t="s">
        <v>5325</v>
      </c>
      <c r="T1341" s="77" t="s">
        <v>134</v>
      </c>
      <c r="U1341" s="80"/>
      <c r="V1341" s="85" t="s">
        <v>134</v>
      </c>
      <c r="W1341" s="85" t="s">
        <v>134</v>
      </c>
    </row>
    <row r="1342" spans="1:23" s="48" customFormat="1" ht="60" x14ac:dyDescent="0.25">
      <c r="A1342" s="77">
        <v>13100700</v>
      </c>
      <c r="B1342" s="77" t="s">
        <v>14</v>
      </c>
      <c r="C1342" s="70">
        <v>6426</v>
      </c>
      <c r="D1342" s="77" t="s">
        <v>214</v>
      </c>
      <c r="E1342" s="77" t="s">
        <v>126</v>
      </c>
      <c r="F1342" s="77" t="s">
        <v>79</v>
      </c>
      <c r="G1342" s="77" t="s">
        <v>5368</v>
      </c>
      <c r="H1342" s="77" t="s">
        <v>56</v>
      </c>
      <c r="I1342" s="78" t="s">
        <v>2264</v>
      </c>
      <c r="J1342" s="77" t="s">
        <v>391</v>
      </c>
      <c r="K1342" s="77" t="s">
        <v>377</v>
      </c>
      <c r="L1342" s="71" t="s">
        <v>67</v>
      </c>
      <c r="M1342" s="74">
        <v>1026105</v>
      </c>
      <c r="N1342" s="74">
        <v>0</v>
      </c>
      <c r="O1342" s="74">
        <v>1026105</v>
      </c>
      <c r="P1342" s="79">
        <v>1</v>
      </c>
      <c r="Q1342" s="74">
        <v>1026105</v>
      </c>
      <c r="R1342" s="77" t="s">
        <v>68</v>
      </c>
      <c r="S1342" s="78" t="s">
        <v>5325</v>
      </c>
      <c r="T1342" s="77" t="s">
        <v>68</v>
      </c>
      <c r="U1342" s="80" t="s">
        <v>5337</v>
      </c>
      <c r="V1342" s="85" t="s">
        <v>134</v>
      </c>
      <c r="W1342" s="85" t="s">
        <v>134</v>
      </c>
    </row>
    <row r="1343" spans="1:23" s="48" customFormat="1" ht="60" x14ac:dyDescent="0.25">
      <c r="A1343" s="77">
        <v>13100700</v>
      </c>
      <c r="B1343" s="77" t="s">
        <v>14</v>
      </c>
      <c r="C1343" s="70">
        <v>6427</v>
      </c>
      <c r="D1343" s="77" t="s">
        <v>214</v>
      </c>
      <c r="E1343" s="77" t="s">
        <v>126</v>
      </c>
      <c r="F1343" s="77" t="s">
        <v>79</v>
      </c>
      <c r="G1343" s="77" t="s">
        <v>5369</v>
      </c>
      <c r="H1343" s="77" t="s">
        <v>56</v>
      </c>
      <c r="I1343" s="78" t="s">
        <v>2264</v>
      </c>
      <c r="J1343" s="77" t="s">
        <v>391</v>
      </c>
      <c r="K1343" s="77" t="s">
        <v>377</v>
      </c>
      <c r="L1343" s="71" t="s">
        <v>67</v>
      </c>
      <c r="M1343" s="74">
        <v>537950</v>
      </c>
      <c r="N1343" s="74">
        <v>0</v>
      </c>
      <c r="O1343" s="74">
        <v>537950</v>
      </c>
      <c r="P1343" s="79">
        <v>1</v>
      </c>
      <c r="Q1343" s="74">
        <v>537950</v>
      </c>
      <c r="R1343" s="77" t="s">
        <v>134</v>
      </c>
      <c r="S1343" s="78" t="s">
        <v>5325</v>
      </c>
      <c r="T1343" s="77" t="s">
        <v>68</v>
      </c>
      <c r="U1343" s="80" t="s">
        <v>5337</v>
      </c>
      <c r="V1343" s="85" t="s">
        <v>134</v>
      </c>
      <c r="W1343" s="85" t="s">
        <v>134</v>
      </c>
    </row>
    <row r="1344" spans="1:23" s="48" customFormat="1" ht="60" x14ac:dyDescent="0.25">
      <c r="A1344" s="77">
        <v>13100700</v>
      </c>
      <c r="B1344" s="77" t="s">
        <v>14</v>
      </c>
      <c r="C1344" s="70">
        <v>6428</v>
      </c>
      <c r="D1344" s="77" t="s">
        <v>214</v>
      </c>
      <c r="E1344" s="77" t="s">
        <v>126</v>
      </c>
      <c r="F1344" s="77" t="s">
        <v>79</v>
      </c>
      <c r="G1344" s="77" t="s">
        <v>2867</v>
      </c>
      <c r="H1344" s="77" t="s">
        <v>56</v>
      </c>
      <c r="I1344" s="78" t="s">
        <v>2264</v>
      </c>
      <c r="J1344" s="77" t="s">
        <v>272</v>
      </c>
      <c r="K1344" s="77" t="s">
        <v>377</v>
      </c>
      <c r="L1344" s="71" t="s">
        <v>67</v>
      </c>
      <c r="M1344" s="74">
        <v>1781960</v>
      </c>
      <c r="N1344" s="74">
        <v>0</v>
      </c>
      <c r="O1344" s="74">
        <v>1781960</v>
      </c>
      <c r="P1344" s="79">
        <v>1</v>
      </c>
      <c r="Q1344" s="74">
        <v>1781960</v>
      </c>
      <c r="R1344" s="77" t="s">
        <v>134</v>
      </c>
      <c r="S1344" s="78" t="s">
        <v>5325</v>
      </c>
      <c r="T1344" s="77" t="s">
        <v>134</v>
      </c>
      <c r="U1344" s="80"/>
      <c r="V1344" s="85" t="s">
        <v>134</v>
      </c>
      <c r="W1344" s="85" t="s">
        <v>134</v>
      </c>
    </row>
    <row r="1345" spans="1:23" s="48" customFormat="1" ht="60" x14ac:dyDescent="0.25">
      <c r="A1345" s="77">
        <v>13100700</v>
      </c>
      <c r="B1345" s="77" t="s">
        <v>14</v>
      </c>
      <c r="C1345" s="70">
        <v>6429</v>
      </c>
      <c r="D1345" s="77" t="s">
        <v>214</v>
      </c>
      <c r="E1345" s="77" t="s">
        <v>126</v>
      </c>
      <c r="F1345" s="77" t="s">
        <v>79</v>
      </c>
      <c r="G1345" s="77" t="s">
        <v>2868</v>
      </c>
      <c r="H1345" s="77" t="s">
        <v>56</v>
      </c>
      <c r="I1345" s="78" t="s">
        <v>2264</v>
      </c>
      <c r="J1345" s="77" t="s">
        <v>272</v>
      </c>
      <c r="K1345" s="77" t="s">
        <v>377</v>
      </c>
      <c r="L1345" s="71" t="s">
        <v>67</v>
      </c>
      <c r="M1345" s="74">
        <v>4803126</v>
      </c>
      <c r="N1345" s="74">
        <v>0</v>
      </c>
      <c r="O1345" s="74">
        <v>4803126</v>
      </c>
      <c r="P1345" s="79">
        <v>1</v>
      </c>
      <c r="Q1345" s="74">
        <v>4803126</v>
      </c>
      <c r="R1345" s="77" t="s">
        <v>134</v>
      </c>
      <c r="S1345" s="78" t="s">
        <v>5325</v>
      </c>
      <c r="T1345" s="77" t="s">
        <v>134</v>
      </c>
      <c r="U1345" s="80"/>
      <c r="V1345" s="85" t="s">
        <v>134</v>
      </c>
      <c r="W1345" s="85" t="s">
        <v>134</v>
      </c>
    </row>
    <row r="1346" spans="1:23" s="48" customFormat="1" ht="60" x14ac:dyDescent="0.25">
      <c r="A1346" s="77">
        <v>13100700</v>
      </c>
      <c r="B1346" s="77" t="s">
        <v>14</v>
      </c>
      <c r="C1346" s="70">
        <v>6430</v>
      </c>
      <c r="D1346" s="77" t="s">
        <v>214</v>
      </c>
      <c r="E1346" s="77" t="s">
        <v>126</v>
      </c>
      <c r="F1346" s="77" t="s">
        <v>79</v>
      </c>
      <c r="G1346" s="77" t="s">
        <v>2869</v>
      </c>
      <c r="H1346" s="77" t="s">
        <v>56</v>
      </c>
      <c r="I1346" s="78" t="s">
        <v>2264</v>
      </c>
      <c r="J1346" s="77" t="s">
        <v>272</v>
      </c>
      <c r="K1346" s="77" t="s">
        <v>377</v>
      </c>
      <c r="L1346" s="71" t="s">
        <v>67</v>
      </c>
      <c r="M1346" s="74">
        <v>176115</v>
      </c>
      <c r="N1346" s="74">
        <v>0</v>
      </c>
      <c r="O1346" s="74">
        <v>176115</v>
      </c>
      <c r="P1346" s="79">
        <v>1</v>
      </c>
      <c r="Q1346" s="74">
        <v>176115</v>
      </c>
      <c r="R1346" s="77" t="s">
        <v>134</v>
      </c>
      <c r="S1346" s="78" t="s">
        <v>5325</v>
      </c>
      <c r="T1346" s="77" t="s">
        <v>134</v>
      </c>
      <c r="U1346" s="80"/>
      <c r="V1346" s="85" t="s">
        <v>134</v>
      </c>
      <c r="W1346" s="85" t="s">
        <v>134</v>
      </c>
    </row>
    <row r="1347" spans="1:23" s="48" customFormat="1" ht="60" x14ac:dyDescent="0.25">
      <c r="A1347" s="77">
        <v>13100700</v>
      </c>
      <c r="B1347" s="77" t="s">
        <v>14</v>
      </c>
      <c r="C1347" s="70">
        <v>6431</v>
      </c>
      <c r="D1347" s="77" t="s">
        <v>214</v>
      </c>
      <c r="E1347" s="77" t="s">
        <v>126</v>
      </c>
      <c r="F1347" s="77" t="s">
        <v>79</v>
      </c>
      <c r="G1347" s="77" t="s">
        <v>2870</v>
      </c>
      <c r="H1347" s="77" t="s">
        <v>56</v>
      </c>
      <c r="I1347" s="78" t="s">
        <v>2264</v>
      </c>
      <c r="J1347" s="77" t="s">
        <v>2871</v>
      </c>
      <c r="K1347" s="77" t="s">
        <v>377</v>
      </c>
      <c r="L1347" s="71" t="s">
        <v>67</v>
      </c>
      <c r="M1347" s="74">
        <v>1032257</v>
      </c>
      <c r="N1347" s="74">
        <v>0</v>
      </c>
      <c r="O1347" s="74">
        <v>1032257</v>
      </c>
      <c r="P1347" s="79">
        <v>1</v>
      </c>
      <c r="Q1347" s="74">
        <v>1032257</v>
      </c>
      <c r="R1347" s="77" t="s">
        <v>134</v>
      </c>
      <c r="S1347" s="78" t="s">
        <v>5325</v>
      </c>
      <c r="T1347" s="77" t="s">
        <v>134</v>
      </c>
      <c r="U1347" s="80"/>
      <c r="V1347" s="85" t="s">
        <v>134</v>
      </c>
      <c r="W1347" s="85" t="s">
        <v>134</v>
      </c>
    </row>
    <row r="1348" spans="1:23" s="48" customFormat="1" ht="60" x14ac:dyDescent="0.25">
      <c r="A1348" s="77">
        <v>13100700</v>
      </c>
      <c r="B1348" s="77" t="s">
        <v>14</v>
      </c>
      <c r="C1348" s="70">
        <v>6432</v>
      </c>
      <c r="D1348" s="77" t="s">
        <v>214</v>
      </c>
      <c r="E1348" s="77" t="s">
        <v>126</v>
      </c>
      <c r="F1348" s="77" t="s">
        <v>79</v>
      </c>
      <c r="G1348" s="77" t="s">
        <v>2872</v>
      </c>
      <c r="H1348" s="77" t="s">
        <v>56</v>
      </c>
      <c r="I1348" s="78" t="s">
        <v>2264</v>
      </c>
      <c r="J1348" s="77" t="s">
        <v>272</v>
      </c>
      <c r="K1348" s="77" t="s">
        <v>377</v>
      </c>
      <c r="L1348" s="71" t="s">
        <v>67</v>
      </c>
      <c r="M1348" s="74">
        <v>1140742</v>
      </c>
      <c r="N1348" s="74">
        <v>0</v>
      </c>
      <c r="O1348" s="74">
        <v>1140742</v>
      </c>
      <c r="P1348" s="79">
        <v>1</v>
      </c>
      <c r="Q1348" s="74">
        <v>1140742</v>
      </c>
      <c r="R1348" s="77" t="s">
        <v>134</v>
      </c>
      <c r="S1348" s="78" t="s">
        <v>5325</v>
      </c>
      <c r="T1348" s="77" t="s">
        <v>134</v>
      </c>
      <c r="U1348" s="80"/>
      <c r="V1348" s="85" t="s">
        <v>134</v>
      </c>
      <c r="W1348" s="85" t="s">
        <v>134</v>
      </c>
    </row>
    <row r="1349" spans="1:23" s="48" customFormat="1" ht="60" x14ac:dyDescent="0.25">
      <c r="A1349" s="77">
        <v>13100700</v>
      </c>
      <c r="B1349" s="77" t="s">
        <v>14</v>
      </c>
      <c r="C1349" s="70">
        <v>6433</v>
      </c>
      <c r="D1349" s="77" t="s">
        <v>214</v>
      </c>
      <c r="E1349" s="77" t="s">
        <v>126</v>
      </c>
      <c r="F1349" s="77" t="s">
        <v>79</v>
      </c>
      <c r="G1349" s="77" t="s">
        <v>2873</v>
      </c>
      <c r="H1349" s="77" t="s">
        <v>56</v>
      </c>
      <c r="I1349" s="78" t="s">
        <v>2264</v>
      </c>
      <c r="J1349" s="77" t="s">
        <v>272</v>
      </c>
      <c r="K1349" s="77" t="s">
        <v>377</v>
      </c>
      <c r="L1349" s="71" t="s">
        <v>4380</v>
      </c>
      <c r="M1349" s="74"/>
      <c r="N1349" s="74"/>
      <c r="O1349" s="74"/>
      <c r="P1349" s="79"/>
      <c r="Q1349" s="74"/>
      <c r="R1349" s="77" t="s">
        <v>134</v>
      </c>
      <c r="S1349" s="78" t="s">
        <v>5325</v>
      </c>
      <c r="T1349" s="77" t="s">
        <v>68</v>
      </c>
      <c r="U1349" s="80" t="s">
        <v>5370</v>
      </c>
      <c r="V1349" s="85" t="s">
        <v>134</v>
      </c>
      <c r="W1349" s="85" t="s">
        <v>134</v>
      </c>
    </row>
    <row r="1350" spans="1:23" s="48" customFormat="1" ht="60" x14ac:dyDescent="0.25">
      <c r="A1350" s="77">
        <v>13100700</v>
      </c>
      <c r="B1350" s="77" t="s">
        <v>14</v>
      </c>
      <c r="C1350" s="70">
        <v>6434</v>
      </c>
      <c r="D1350" s="77" t="s">
        <v>214</v>
      </c>
      <c r="E1350" s="77" t="s">
        <v>126</v>
      </c>
      <c r="F1350" s="77" t="s">
        <v>79</v>
      </c>
      <c r="G1350" s="77" t="s">
        <v>2874</v>
      </c>
      <c r="H1350" s="77" t="s">
        <v>56</v>
      </c>
      <c r="I1350" s="78" t="s">
        <v>2264</v>
      </c>
      <c r="J1350" s="77" t="s">
        <v>272</v>
      </c>
      <c r="K1350" s="77" t="s">
        <v>377</v>
      </c>
      <c r="L1350" s="71" t="s">
        <v>4380</v>
      </c>
      <c r="M1350" s="74"/>
      <c r="N1350" s="74"/>
      <c r="O1350" s="74"/>
      <c r="P1350" s="79"/>
      <c r="Q1350" s="74"/>
      <c r="R1350" s="77" t="s">
        <v>134</v>
      </c>
      <c r="S1350" s="78" t="s">
        <v>5325</v>
      </c>
      <c r="T1350" s="77" t="s">
        <v>68</v>
      </c>
      <c r="U1350" s="80" t="s">
        <v>5371</v>
      </c>
      <c r="V1350" s="85" t="s">
        <v>134</v>
      </c>
      <c r="W1350" s="85" t="s">
        <v>134</v>
      </c>
    </row>
    <row r="1351" spans="1:23" s="48" customFormat="1" ht="60" x14ac:dyDescent="0.25">
      <c r="A1351" s="77">
        <v>13100700</v>
      </c>
      <c r="B1351" s="77" t="s">
        <v>14</v>
      </c>
      <c r="C1351" s="70">
        <v>6435</v>
      </c>
      <c r="D1351" s="77" t="s">
        <v>214</v>
      </c>
      <c r="E1351" s="77" t="s">
        <v>126</v>
      </c>
      <c r="F1351" s="77" t="s">
        <v>79</v>
      </c>
      <c r="G1351" s="77" t="s">
        <v>2875</v>
      </c>
      <c r="H1351" s="77" t="s">
        <v>56</v>
      </c>
      <c r="I1351" s="78" t="s">
        <v>2264</v>
      </c>
      <c r="J1351" s="77" t="s">
        <v>272</v>
      </c>
      <c r="K1351" s="77" t="s">
        <v>377</v>
      </c>
      <c r="L1351" s="71" t="s">
        <v>67</v>
      </c>
      <c r="M1351" s="74">
        <v>425077</v>
      </c>
      <c r="N1351" s="74">
        <v>0</v>
      </c>
      <c r="O1351" s="74">
        <v>425077</v>
      </c>
      <c r="P1351" s="79">
        <v>1</v>
      </c>
      <c r="Q1351" s="74">
        <v>425077</v>
      </c>
      <c r="R1351" s="77" t="s">
        <v>134</v>
      </c>
      <c r="S1351" s="78" t="s">
        <v>5325</v>
      </c>
      <c r="T1351" s="77" t="s">
        <v>134</v>
      </c>
      <c r="U1351" s="80"/>
      <c r="V1351" s="85" t="s">
        <v>134</v>
      </c>
      <c r="W1351" s="85" t="s">
        <v>134</v>
      </c>
    </row>
    <row r="1352" spans="1:23" s="48" customFormat="1" ht="60" x14ac:dyDescent="0.25">
      <c r="A1352" s="77">
        <v>13100700</v>
      </c>
      <c r="B1352" s="77" t="s">
        <v>14</v>
      </c>
      <c r="C1352" s="70">
        <v>6436</v>
      </c>
      <c r="D1352" s="77" t="s">
        <v>214</v>
      </c>
      <c r="E1352" s="77" t="s">
        <v>126</v>
      </c>
      <c r="F1352" s="77" t="s">
        <v>79</v>
      </c>
      <c r="G1352" s="77" t="s">
        <v>2876</v>
      </c>
      <c r="H1352" s="77" t="s">
        <v>56</v>
      </c>
      <c r="I1352" s="78" t="s">
        <v>2264</v>
      </c>
      <c r="J1352" s="77" t="s">
        <v>272</v>
      </c>
      <c r="K1352" s="77" t="s">
        <v>377</v>
      </c>
      <c r="L1352" s="71" t="s">
        <v>67</v>
      </c>
      <c r="M1352" s="74">
        <v>571572</v>
      </c>
      <c r="N1352" s="74">
        <v>0</v>
      </c>
      <c r="O1352" s="74">
        <v>571572</v>
      </c>
      <c r="P1352" s="79">
        <v>1</v>
      </c>
      <c r="Q1352" s="74">
        <v>571572</v>
      </c>
      <c r="R1352" s="77" t="s">
        <v>134</v>
      </c>
      <c r="S1352" s="78" t="s">
        <v>5325</v>
      </c>
      <c r="T1352" s="77" t="s">
        <v>134</v>
      </c>
      <c r="U1352" s="80"/>
      <c r="V1352" s="85" t="s">
        <v>134</v>
      </c>
      <c r="W1352" s="85" t="s">
        <v>134</v>
      </c>
    </row>
    <row r="1353" spans="1:23" s="48" customFormat="1" ht="60" x14ac:dyDescent="0.25">
      <c r="A1353" s="77">
        <v>13100700</v>
      </c>
      <c r="B1353" s="77" t="s">
        <v>14</v>
      </c>
      <c r="C1353" s="70">
        <v>6437</v>
      </c>
      <c r="D1353" s="77" t="s">
        <v>214</v>
      </c>
      <c r="E1353" s="77" t="s">
        <v>126</v>
      </c>
      <c r="F1353" s="77" t="s">
        <v>79</v>
      </c>
      <c r="G1353" s="77" t="s">
        <v>2877</v>
      </c>
      <c r="H1353" s="77" t="s">
        <v>56</v>
      </c>
      <c r="I1353" s="78" t="s">
        <v>2264</v>
      </c>
      <c r="J1353" s="77" t="s">
        <v>272</v>
      </c>
      <c r="K1353" s="77" t="s">
        <v>377</v>
      </c>
      <c r="L1353" s="71" t="s">
        <v>67</v>
      </c>
      <c r="M1353" s="74">
        <v>768500</v>
      </c>
      <c r="N1353" s="74">
        <v>0</v>
      </c>
      <c r="O1353" s="74">
        <v>768500</v>
      </c>
      <c r="P1353" s="79">
        <v>1</v>
      </c>
      <c r="Q1353" s="74">
        <v>768500</v>
      </c>
      <c r="R1353" s="77" t="s">
        <v>134</v>
      </c>
      <c r="S1353" s="78" t="s">
        <v>5325</v>
      </c>
      <c r="T1353" s="77" t="s">
        <v>134</v>
      </c>
      <c r="U1353" s="80"/>
      <c r="V1353" s="85" t="s">
        <v>134</v>
      </c>
      <c r="W1353" s="85" t="s">
        <v>134</v>
      </c>
    </row>
    <row r="1354" spans="1:23" s="48" customFormat="1" ht="60" x14ac:dyDescent="0.25">
      <c r="A1354" s="77">
        <v>13100700</v>
      </c>
      <c r="B1354" s="77" t="s">
        <v>14</v>
      </c>
      <c r="C1354" s="70">
        <v>6438</v>
      </c>
      <c r="D1354" s="77" t="s">
        <v>214</v>
      </c>
      <c r="E1354" s="77" t="s">
        <v>126</v>
      </c>
      <c r="F1354" s="77" t="s">
        <v>79</v>
      </c>
      <c r="G1354" s="77" t="s">
        <v>2878</v>
      </c>
      <c r="H1354" s="77" t="s">
        <v>56</v>
      </c>
      <c r="I1354" s="78" t="s">
        <v>2264</v>
      </c>
      <c r="J1354" s="77" t="s">
        <v>272</v>
      </c>
      <c r="K1354" s="77" t="s">
        <v>377</v>
      </c>
      <c r="L1354" s="71" t="s">
        <v>67</v>
      </c>
      <c r="M1354" s="74">
        <v>720469</v>
      </c>
      <c r="N1354" s="74">
        <v>0</v>
      </c>
      <c r="O1354" s="74">
        <v>720469</v>
      </c>
      <c r="P1354" s="79">
        <v>1</v>
      </c>
      <c r="Q1354" s="74">
        <v>720469</v>
      </c>
      <c r="R1354" s="77" t="s">
        <v>134</v>
      </c>
      <c r="S1354" s="78" t="s">
        <v>5325</v>
      </c>
      <c r="T1354" s="77" t="s">
        <v>134</v>
      </c>
      <c r="U1354" s="80"/>
      <c r="V1354" s="85" t="s">
        <v>134</v>
      </c>
      <c r="W1354" s="85" t="s">
        <v>134</v>
      </c>
    </row>
    <row r="1355" spans="1:23" s="48" customFormat="1" ht="60" x14ac:dyDescent="0.25">
      <c r="A1355" s="77">
        <v>13100700</v>
      </c>
      <c r="B1355" s="77" t="s">
        <v>14</v>
      </c>
      <c r="C1355" s="70">
        <v>6439</v>
      </c>
      <c r="D1355" s="77" t="s">
        <v>214</v>
      </c>
      <c r="E1355" s="77" t="s">
        <v>126</v>
      </c>
      <c r="F1355" s="77" t="s">
        <v>79</v>
      </c>
      <c r="G1355" s="77" t="s">
        <v>2879</v>
      </c>
      <c r="H1355" s="77" t="s">
        <v>56</v>
      </c>
      <c r="I1355" s="78" t="s">
        <v>2264</v>
      </c>
      <c r="J1355" s="77" t="s">
        <v>391</v>
      </c>
      <c r="K1355" s="77" t="s">
        <v>377</v>
      </c>
      <c r="L1355" s="71" t="s">
        <v>67</v>
      </c>
      <c r="M1355" s="74">
        <v>199698</v>
      </c>
      <c r="N1355" s="74">
        <v>0</v>
      </c>
      <c r="O1355" s="74">
        <v>199698</v>
      </c>
      <c r="P1355" s="79">
        <v>1</v>
      </c>
      <c r="Q1355" s="74">
        <v>199698</v>
      </c>
      <c r="R1355" s="77" t="s">
        <v>134</v>
      </c>
      <c r="S1355" s="78" t="s">
        <v>5325</v>
      </c>
      <c r="T1355" s="77" t="s">
        <v>134</v>
      </c>
      <c r="U1355" s="80"/>
      <c r="V1355" s="85" t="s">
        <v>134</v>
      </c>
      <c r="W1355" s="85" t="s">
        <v>134</v>
      </c>
    </row>
    <row r="1356" spans="1:23" s="48" customFormat="1" ht="60" x14ac:dyDescent="0.25">
      <c r="A1356" s="77">
        <v>13100700</v>
      </c>
      <c r="B1356" s="77" t="s">
        <v>14</v>
      </c>
      <c r="C1356" s="70">
        <v>6440</v>
      </c>
      <c r="D1356" s="77" t="s">
        <v>214</v>
      </c>
      <c r="E1356" s="77" t="s">
        <v>126</v>
      </c>
      <c r="F1356" s="77" t="s">
        <v>79</v>
      </c>
      <c r="G1356" s="77" t="s">
        <v>5372</v>
      </c>
      <c r="H1356" s="77" t="s">
        <v>56</v>
      </c>
      <c r="I1356" s="78" t="s">
        <v>2264</v>
      </c>
      <c r="J1356" s="77" t="s">
        <v>2880</v>
      </c>
      <c r="K1356" s="77" t="s">
        <v>377</v>
      </c>
      <c r="L1356" s="71" t="s">
        <v>67</v>
      </c>
      <c r="M1356" s="74">
        <v>135748</v>
      </c>
      <c r="N1356" s="74">
        <v>0</v>
      </c>
      <c r="O1356" s="74">
        <v>135748</v>
      </c>
      <c r="P1356" s="79">
        <v>1</v>
      </c>
      <c r="Q1356" s="74">
        <v>135748</v>
      </c>
      <c r="R1356" s="77" t="s">
        <v>134</v>
      </c>
      <c r="S1356" s="78" t="s">
        <v>5325</v>
      </c>
      <c r="T1356" s="77" t="s">
        <v>134</v>
      </c>
      <c r="U1356" s="80"/>
      <c r="V1356" s="85" t="s">
        <v>134</v>
      </c>
      <c r="W1356" s="85" t="s">
        <v>134</v>
      </c>
    </row>
    <row r="1357" spans="1:23" s="48" customFormat="1" ht="60" x14ac:dyDescent="0.25">
      <c r="A1357" s="77">
        <v>13100700</v>
      </c>
      <c r="B1357" s="77" t="s">
        <v>14</v>
      </c>
      <c r="C1357" s="70">
        <v>6441</v>
      </c>
      <c r="D1357" s="77" t="s">
        <v>214</v>
      </c>
      <c r="E1357" s="77" t="s">
        <v>126</v>
      </c>
      <c r="F1357" s="77" t="s">
        <v>79</v>
      </c>
      <c r="G1357" s="77" t="s">
        <v>2881</v>
      </c>
      <c r="H1357" s="77" t="s">
        <v>56</v>
      </c>
      <c r="I1357" s="78" t="s">
        <v>2264</v>
      </c>
      <c r="J1357" s="77" t="s">
        <v>391</v>
      </c>
      <c r="K1357" s="77" t="s">
        <v>377</v>
      </c>
      <c r="L1357" s="71" t="s">
        <v>67</v>
      </c>
      <c r="M1357" s="74">
        <v>104468</v>
      </c>
      <c r="N1357" s="74">
        <v>0</v>
      </c>
      <c r="O1357" s="74">
        <v>104468</v>
      </c>
      <c r="P1357" s="79">
        <v>1</v>
      </c>
      <c r="Q1357" s="74">
        <v>104468</v>
      </c>
      <c r="R1357" s="77" t="s">
        <v>134</v>
      </c>
      <c r="S1357" s="78" t="s">
        <v>5325</v>
      </c>
      <c r="T1357" s="77" t="s">
        <v>134</v>
      </c>
      <c r="U1357" s="80"/>
      <c r="V1357" s="85" t="s">
        <v>134</v>
      </c>
      <c r="W1357" s="85" t="s">
        <v>134</v>
      </c>
    </row>
    <row r="1358" spans="1:23" s="48" customFormat="1" ht="60" x14ac:dyDescent="0.25">
      <c r="A1358" s="77">
        <v>13100700</v>
      </c>
      <c r="B1358" s="77" t="s">
        <v>14</v>
      </c>
      <c r="C1358" s="70">
        <v>6442</v>
      </c>
      <c r="D1358" s="77" t="s">
        <v>214</v>
      </c>
      <c r="E1358" s="77" t="s">
        <v>126</v>
      </c>
      <c r="F1358" s="77" t="s">
        <v>79</v>
      </c>
      <c r="G1358" s="77" t="s">
        <v>2882</v>
      </c>
      <c r="H1358" s="77" t="s">
        <v>56</v>
      </c>
      <c r="I1358" s="78" t="s">
        <v>2264</v>
      </c>
      <c r="J1358" s="77" t="s">
        <v>2880</v>
      </c>
      <c r="K1358" s="77" t="s">
        <v>377</v>
      </c>
      <c r="L1358" s="71" t="s">
        <v>67</v>
      </c>
      <c r="M1358" s="74">
        <v>137177</v>
      </c>
      <c r="N1358" s="74">
        <v>0</v>
      </c>
      <c r="O1358" s="74">
        <v>137177</v>
      </c>
      <c r="P1358" s="79">
        <v>1</v>
      </c>
      <c r="Q1358" s="74">
        <v>137177</v>
      </c>
      <c r="R1358" s="77" t="s">
        <v>134</v>
      </c>
      <c r="S1358" s="78" t="s">
        <v>5325</v>
      </c>
      <c r="T1358" s="77" t="s">
        <v>134</v>
      </c>
      <c r="U1358" s="80"/>
      <c r="V1358" s="85" t="s">
        <v>134</v>
      </c>
      <c r="W1358" s="85" t="s">
        <v>134</v>
      </c>
    </row>
    <row r="1359" spans="1:23" s="48" customFormat="1" ht="60" x14ac:dyDescent="0.25">
      <c r="A1359" s="77">
        <v>13100700</v>
      </c>
      <c r="B1359" s="77" t="s">
        <v>14</v>
      </c>
      <c r="C1359" s="70">
        <v>6443</v>
      </c>
      <c r="D1359" s="77" t="s">
        <v>214</v>
      </c>
      <c r="E1359" s="77" t="s">
        <v>126</v>
      </c>
      <c r="F1359" s="77" t="s">
        <v>79</v>
      </c>
      <c r="G1359" s="77" t="s">
        <v>2883</v>
      </c>
      <c r="H1359" s="77" t="s">
        <v>56</v>
      </c>
      <c r="I1359" s="78" t="s">
        <v>2264</v>
      </c>
      <c r="J1359" s="77" t="s">
        <v>391</v>
      </c>
      <c r="K1359" s="77" t="s">
        <v>377</v>
      </c>
      <c r="L1359" s="71" t="s">
        <v>67</v>
      </c>
      <c r="M1359" s="74">
        <v>1205064</v>
      </c>
      <c r="N1359" s="74">
        <v>0</v>
      </c>
      <c r="O1359" s="74">
        <v>1205064</v>
      </c>
      <c r="P1359" s="79">
        <v>1</v>
      </c>
      <c r="Q1359" s="74">
        <v>1205064</v>
      </c>
      <c r="R1359" s="77" t="s">
        <v>134</v>
      </c>
      <c r="S1359" s="78" t="s">
        <v>5325</v>
      </c>
      <c r="T1359" s="77" t="s">
        <v>134</v>
      </c>
      <c r="U1359" s="80"/>
      <c r="V1359" s="85" t="s">
        <v>134</v>
      </c>
      <c r="W1359" s="85" t="s">
        <v>134</v>
      </c>
    </row>
    <row r="1360" spans="1:23" s="48" customFormat="1" ht="60" x14ac:dyDescent="0.25">
      <c r="A1360" s="77">
        <v>13100700</v>
      </c>
      <c r="B1360" s="77" t="s">
        <v>14</v>
      </c>
      <c r="C1360" s="70">
        <v>6444</v>
      </c>
      <c r="D1360" s="77" t="s">
        <v>214</v>
      </c>
      <c r="E1360" s="77" t="s">
        <v>126</v>
      </c>
      <c r="F1360" s="77" t="s">
        <v>79</v>
      </c>
      <c r="G1360" s="77" t="s">
        <v>2884</v>
      </c>
      <c r="H1360" s="77" t="s">
        <v>56</v>
      </c>
      <c r="I1360" s="78" t="s">
        <v>2264</v>
      </c>
      <c r="J1360" s="77" t="s">
        <v>2885</v>
      </c>
      <c r="K1360" s="77" t="s">
        <v>377</v>
      </c>
      <c r="L1360" s="71" t="s">
        <v>67</v>
      </c>
      <c r="M1360" s="74">
        <v>605194</v>
      </c>
      <c r="N1360" s="74">
        <v>0</v>
      </c>
      <c r="O1360" s="74">
        <v>605194</v>
      </c>
      <c r="P1360" s="79">
        <v>1</v>
      </c>
      <c r="Q1360" s="74">
        <v>605194</v>
      </c>
      <c r="R1360" s="77" t="s">
        <v>134</v>
      </c>
      <c r="S1360" s="78" t="s">
        <v>5325</v>
      </c>
      <c r="T1360" s="77" t="s">
        <v>134</v>
      </c>
      <c r="U1360" s="80"/>
      <c r="V1360" s="85" t="s">
        <v>134</v>
      </c>
      <c r="W1360" s="85" t="s">
        <v>134</v>
      </c>
    </row>
    <row r="1361" spans="1:23" s="48" customFormat="1" ht="60" x14ac:dyDescent="0.25">
      <c r="A1361" s="77">
        <v>13100700</v>
      </c>
      <c r="B1361" s="77" t="s">
        <v>14</v>
      </c>
      <c r="C1361" s="70">
        <v>6445</v>
      </c>
      <c r="D1361" s="77" t="s">
        <v>214</v>
      </c>
      <c r="E1361" s="77" t="s">
        <v>126</v>
      </c>
      <c r="F1361" s="77" t="s">
        <v>79</v>
      </c>
      <c r="G1361" s="77" t="s">
        <v>2886</v>
      </c>
      <c r="H1361" s="77" t="s">
        <v>56</v>
      </c>
      <c r="I1361" s="78" t="s">
        <v>2264</v>
      </c>
      <c r="J1361" s="77" t="s">
        <v>272</v>
      </c>
      <c r="K1361" s="77" t="s">
        <v>377</v>
      </c>
      <c r="L1361" s="71" t="s">
        <v>67</v>
      </c>
      <c r="M1361" s="74">
        <v>862641</v>
      </c>
      <c r="N1361" s="74">
        <v>0</v>
      </c>
      <c r="O1361" s="74">
        <v>862641</v>
      </c>
      <c r="P1361" s="79">
        <v>1</v>
      </c>
      <c r="Q1361" s="74">
        <v>862641</v>
      </c>
      <c r="R1361" s="77" t="s">
        <v>134</v>
      </c>
      <c r="S1361" s="78" t="s">
        <v>5325</v>
      </c>
      <c r="T1361" s="77" t="s">
        <v>134</v>
      </c>
      <c r="U1361" s="80"/>
      <c r="V1361" s="85" t="s">
        <v>134</v>
      </c>
      <c r="W1361" s="85" t="s">
        <v>134</v>
      </c>
    </row>
    <row r="1362" spans="1:23" s="48" customFormat="1" ht="60" x14ac:dyDescent="0.25">
      <c r="A1362" s="77">
        <v>13100700</v>
      </c>
      <c r="B1362" s="77" t="s">
        <v>14</v>
      </c>
      <c r="C1362" s="70">
        <v>6446</v>
      </c>
      <c r="D1362" s="77" t="s">
        <v>214</v>
      </c>
      <c r="E1362" s="77" t="s">
        <v>126</v>
      </c>
      <c r="F1362" s="77" t="s">
        <v>79</v>
      </c>
      <c r="G1362" s="77" t="s">
        <v>2887</v>
      </c>
      <c r="H1362" s="77" t="s">
        <v>56</v>
      </c>
      <c r="I1362" s="78" t="s">
        <v>2264</v>
      </c>
      <c r="J1362" s="77" t="s">
        <v>391</v>
      </c>
      <c r="K1362" s="77" t="s">
        <v>377</v>
      </c>
      <c r="L1362" s="71" t="s">
        <v>67</v>
      </c>
      <c r="M1362" s="74">
        <v>1853206</v>
      </c>
      <c r="N1362" s="74">
        <v>0</v>
      </c>
      <c r="O1362" s="74">
        <v>1853206</v>
      </c>
      <c r="P1362" s="79">
        <v>1</v>
      </c>
      <c r="Q1362" s="74">
        <v>1853206</v>
      </c>
      <c r="R1362" s="77" t="s">
        <v>134</v>
      </c>
      <c r="S1362" s="78" t="s">
        <v>5325</v>
      </c>
      <c r="T1362" s="77" t="s">
        <v>134</v>
      </c>
      <c r="U1362" s="80"/>
      <c r="V1362" s="85" t="s">
        <v>134</v>
      </c>
      <c r="W1362" s="85" t="s">
        <v>134</v>
      </c>
    </row>
    <row r="1363" spans="1:23" s="48" customFormat="1" ht="60" x14ac:dyDescent="0.25">
      <c r="A1363" s="77">
        <v>13100700</v>
      </c>
      <c r="B1363" s="77" t="s">
        <v>14</v>
      </c>
      <c r="C1363" s="70">
        <v>6447</v>
      </c>
      <c r="D1363" s="77" t="s">
        <v>214</v>
      </c>
      <c r="E1363" s="77" t="s">
        <v>126</v>
      </c>
      <c r="F1363" s="77" t="s">
        <v>79</v>
      </c>
      <c r="G1363" s="77" t="s">
        <v>2888</v>
      </c>
      <c r="H1363" s="77" t="s">
        <v>56</v>
      </c>
      <c r="I1363" s="78" t="s">
        <v>2264</v>
      </c>
      <c r="J1363" s="77" t="s">
        <v>391</v>
      </c>
      <c r="K1363" s="77" t="s">
        <v>377</v>
      </c>
      <c r="L1363" s="71" t="s">
        <v>67</v>
      </c>
      <c r="M1363" s="74">
        <v>320208</v>
      </c>
      <c r="N1363" s="74">
        <v>0</v>
      </c>
      <c r="O1363" s="74">
        <v>235620</v>
      </c>
      <c r="P1363" s="79">
        <v>1</v>
      </c>
      <c r="Q1363" s="74">
        <v>235620</v>
      </c>
      <c r="R1363" s="77" t="s">
        <v>68</v>
      </c>
      <c r="S1363" s="78" t="s">
        <v>5325</v>
      </c>
      <c r="T1363" s="77" t="s">
        <v>68</v>
      </c>
      <c r="U1363" s="80" t="s">
        <v>5266</v>
      </c>
      <c r="V1363" s="85" t="s">
        <v>68</v>
      </c>
      <c r="W1363" s="85" t="s">
        <v>134</v>
      </c>
    </row>
    <row r="1364" spans="1:23" s="48" customFormat="1" ht="60" x14ac:dyDescent="0.25">
      <c r="A1364" s="77">
        <v>13100700</v>
      </c>
      <c r="B1364" s="77" t="s">
        <v>14</v>
      </c>
      <c r="C1364" s="70">
        <v>6448</v>
      </c>
      <c r="D1364" s="77" t="s">
        <v>214</v>
      </c>
      <c r="E1364" s="77" t="s">
        <v>126</v>
      </c>
      <c r="F1364" s="77" t="s">
        <v>79</v>
      </c>
      <c r="G1364" s="77" t="s">
        <v>2889</v>
      </c>
      <c r="H1364" s="77" t="s">
        <v>56</v>
      </c>
      <c r="I1364" s="78" t="s">
        <v>2264</v>
      </c>
      <c r="J1364" s="77" t="s">
        <v>391</v>
      </c>
      <c r="K1364" s="77" t="s">
        <v>377</v>
      </c>
      <c r="L1364" s="71" t="s">
        <v>67</v>
      </c>
      <c r="M1364" s="74">
        <v>246160</v>
      </c>
      <c r="N1364" s="74">
        <v>0</v>
      </c>
      <c r="O1364" s="74">
        <v>246160</v>
      </c>
      <c r="P1364" s="79">
        <v>1</v>
      </c>
      <c r="Q1364" s="74">
        <v>246160</v>
      </c>
      <c r="R1364" s="77" t="s">
        <v>134</v>
      </c>
      <c r="S1364" s="78" t="s">
        <v>5325</v>
      </c>
      <c r="T1364" s="77" t="s">
        <v>134</v>
      </c>
      <c r="U1364" s="80"/>
      <c r="V1364" s="85" t="s">
        <v>134</v>
      </c>
      <c r="W1364" s="85" t="s">
        <v>134</v>
      </c>
    </row>
    <row r="1365" spans="1:23" s="48" customFormat="1" ht="60" x14ac:dyDescent="0.25">
      <c r="A1365" s="77">
        <v>13100700</v>
      </c>
      <c r="B1365" s="77" t="s">
        <v>14</v>
      </c>
      <c r="C1365" s="70">
        <v>6449</v>
      </c>
      <c r="D1365" s="77" t="s">
        <v>214</v>
      </c>
      <c r="E1365" s="77" t="s">
        <v>126</v>
      </c>
      <c r="F1365" s="77" t="s">
        <v>79</v>
      </c>
      <c r="G1365" s="77" t="s">
        <v>2890</v>
      </c>
      <c r="H1365" s="77" t="s">
        <v>56</v>
      </c>
      <c r="I1365" s="78" t="s">
        <v>2264</v>
      </c>
      <c r="J1365" s="77" t="s">
        <v>391</v>
      </c>
      <c r="K1365" s="77" t="s">
        <v>377</v>
      </c>
      <c r="L1365" s="71" t="s">
        <v>67</v>
      </c>
      <c r="M1365" s="74">
        <v>568370</v>
      </c>
      <c r="N1365" s="74">
        <v>0</v>
      </c>
      <c r="O1365" s="74">
        <v>568370</v>
      </c>
      <c r="P1365" s="79">
        <v>1</v>
      </c>
      <c r="Q1365" s="74">
        <v>568370</v>
      </c>
      <c r="R1365" s="77" t="s">
        <v>134</v>
      </c>
      <c r="S1365" s="78" t="s">
        <v>5325</v>
      </c>
      <c r="T1365" s="77" t="s">
        <v>134</v>
      </c>
      <c r="U1365" s="80"/>
      <c r="V1365" s="85" t="s">
        <v>134</v>
      </c>
      <c r="W1365" s="85" t="s">
        <v>134</v>
      </c>
    </row>
    <row r="1366" spans="1:23" s="48" customFormat="1" ht="60" x14ac:dyDescent="0.25">
      <c r="A1366" s="77">
        <v>13100700</v>
      </c>
      <c r="B1366" s="77" t="s">
        <v>14</v>
      </c>
      <c r="C1366" s="70">
        <v>6450</v>
      </c>
      <c r="D1366" s="77" t="s">
        <v>214</v>
      </c>
      <c r="E1366" s="77" t="s">
        <v>126</v>
      </c>
      <c r="F1366" s="77" t="s">
        <v>79</v>
      </c>
      <c r="G1366" s="77" t="s">
        <v>2891</v>
      </c>
      <c r="H1366" s="77" t="s">
        <v>56</v>
      </c>
      <c r="I1366" s="78" t="s">
        <v>2264</v>
      </c>
      <c r="J1366" s="77" t="s">
        <v>391</v>
      </c>
      <c r="K1366" s="77" t="s">
        <v>377</v>
      </c>
      <c r="L1366" s="71" t="s">
        <v>67</v>
      </c>
      <c r="M1366" s="74">
        <v>124881</v>
      </c>
      <c r="N1366" s="74">
        <v>0</v>
      </c>
      <c r="O1366" s="74">
        <v>124881</v>
      </c>
      <c r="P1366" s="79">
        <v>1</v>
      </c>
      <c r="Q1366" s="74">
        <v>124881</v>
      </c>
      <c r="R1366" s="77" t="s">
        <v>134</v>
      </c>
      <c r="S1366" s="78" t="s">
        <v>5325</v>
      </c>
      <c r="T1366" s="77" t="s">
        <v>134</v>
      </c>
      <c r="U1366" s="80"/>
      <c r="V1366" s="85" t="s">
        <v>134</v>
      </c>
      <c r="W1366" s="85" t="s">
        <v>134</v>
      </c>
    </row>
    <row r="1367" spans="1:23" s="48" customFormat="1" ht="60" x14ac:dyDescent="0.25">
      <c r="A1367" s="77">
        <v>13100700</v>
      </c>
      <c r="B1367" s="77" t="s">
        <v>14</v>
      </c>
      <c r="C1367" s="70">
        <v>6451</v>
      </c>
      <c r="D1367" s="77" t="s">
        <v>214</v>
      </c>
      <c r="E1367" s="77" t="s">
        <v>126</v>
      </c>
      <c r="F1367" s="77" t="s">
        <v>79</v>
      </c>
      <c r="G1367" s="77" t="s">
        <v>2892</v>
      </c>
      <c r="H1367" s="77" t="s">
        <v>56</v>
      </c>
      <c r="I1367" s="78" t="s">
        <v>2264</v>
      </c>
      <c r="J1367" s="77" t="s">
        <v>391</v>
      </c>
      <c r="K1367" s="77" t="s">
        <v>377</v>
      </c>
      <c r="L1367" s="71" t="s">
        <v>67</v>
      </c>
      <c r="M1367" s="74">
        <v>164107</v>
      </c>
      <c r="N1367" s="74">
        <v>0</v>
      </c>
      <c r="O1367" s="74">
        <v>164107</v>
      </c>
      <c r="P1367" s="79">
        <v>1</v>
      </c>
      <c r="Q1367" s="74">
        <v>164107</v>
      </c>
      <c r="R1367" s="77" t="s">
        <v>134</v>
      </c>
      <c r="S1367" s="78" t="s">
        <v>5325</v>
      </c>
      <c r="T1367" s="77" t="s">
        <v>134</v>
      </c>
      <c r="U1367" s="80"/>
      <c r="V1367" s="85" t="s">
        <v>134</v>
      </c>
      <c r="W1367" s="85" t="s">
        <v>134</v>
      </c>
    </row>
    <row r="1368" spans="1:23" s="48" customFormat="1" ht="60" x14ac:dyDescent="0.25">
      <c r="A1368" s="77">
        <v>13100700</v>
      </c>
      <c r="B1368" s="77" t="s">
        <v>14</v>
      </c>
      <c r="C1368" s="70">
        <v>6452</v>
      </c>
      <c r="D1368" s="77" t="s">
        <v>214</v>
      </c>
      <c r="E1368" s="77" t="s">
        <v>126</v>
      </c>
      <c r="F1368" s="77" t="s">
        <v>79</v>
      </c>
      <c r="G1368" s="77" t="s">
        <v>2893</v>
      </c>
      <c r="H1368" s="77" t="s">
        <v>56</v>
      </c>
      <c r="I1368" s="78" t="s">
        <v>2264</v>
      </c>
      <c r="J1368" s="77" t="s">
        <v>391</v>
      </c>
      <c r="K1368" s="77" t="s">
        <v>377</v>
      </c>
      <c r="L1368" s="71" t="s">
        <v>67</v>
      </c>
      <c r="M1368" s="74">
        <v>97664</v>
      </c>
      <c r="N1368" s="74">
        <v>0</v>
      </c>
      <c r="O1368" s="74">
        <v>97664</v>
      </c>
      <c r="P1368" s="79">
        <v>1</v>
      </c>
      <c r="Q1368" s="74">
        <v>97664</v>
      </c>
      <c r="R1368" s="77" t="s">
        <v>134</v>
      </c>
      <c r="S1368" s="78" t="s">
        <v>5325</v>
      </c>
      <c r="T1368" s="77" t="s">
        <v>134</v>
      </c>
      <c r="U1368" s="80"/>
      <c r="V1368" s="85" t="s">
        <v>134</v>
      </c>
      <c r="W1368" s="85" t="s">
        <v>134</v>
      </c>
    </row>
    <row r="1369" spans="1:23" s="48" customFormat="1" ht="60" x14ac:dyDescent="0.25">
      <c r="A1369" s="77">
        <v>13100700</v>
      </c>
      <c r="B1369" s="77" t="s">
        <v>14</v>
      </c>
      <c r="C1369" s="70">
        <v>6453</v>
      </c>
      <c r="D1369" s="77" t="s">
        <v>214</v>
      </c>
      <c r="E1369" s="77" t="s">
        <v>126</v>
      </c>
      <c r="F1369" s="77" t="s">
        <v>79</v>
      </c>
      <c r="G1369" s="77" t="s">
        <v>2894</v>
      </c>
      <c r="H1369" s="77" t="s">
        <v>56</v>
      </c>
      <c r="I1369" s="78" t="s">
        <v>2264</v>
      </c>
      <c r="J1369" s="77" t="s">
        <v>391</v>
      </c>
      <c r="K1369" s="77" t="s">
        <v>377</v>
      </c>
      <c r="L1369" s="71" t="s">
        <v>67</v>
      </c>
      <c r="M1369" s="74">
        <v>76850</v>
      </c>
      <c r="N1369" s="74">
        <v>0</v>
      </c>
      <c r="O1369" s="74">
        <v>76850</v>
      </c>
      <c r="P1369" s="79">
        <v>1</v>
      </c>
      <c r="Q1369" s="74">
        <v>76850</v>
      </c>
      <c r="R1369" s="77" t="s">
        <v>134</v>
      </c>
      <c r="S1369" s="78" t="s">
        <v>5325</v>
      </c>
      <c r="T1369" s="77" t="s">
        <v>134</v>
      </c>
      <c r="U1369" s="80"/>
      <c r="V1369" s="85" t="s">
        <v>134</v>
      </c>
      <c r="W1369" s="85" t="s">
        <v>134</v>
      </c>
    </row>
    <row r="1370" spans="1:23" s="48" customFormat="1" ht="60" x14ac:dyDescent="0.25">
      <c r="A1370" s="77">
        <v>13100700</v>
      </c>
      <c r="B1370" s="77" t="s">
        <v>14</v>
      </c>
      <c r="C1370" s="70">
        <v>6454</v>
      </c>
      <c r="D1370" s="77" t="s">
        <v>214</v>
      </c>
      <c r="E1370" s="77" t="s">
        <v>126</v>
      </c>
      <c r="F1370" s="77" t="s">
        <v>79</v>
      </c>
      <c r="G1370" s="77" t="s">
        <v>2895</v>
      </c>
      <c r="H1370" s="77" t="s">
        <v>56</v>
      </c>
      <c r="I1370" s="78" t="s">
        <v>2264</v>
      </c>
      <c r="J1370" s="77" t="s">
        <v>391</v>
      </c>
      <c r="K1370" s="77" t="s">
        <v>377</v>
      </c>
      <c r="L1370" s="71" t="s">
        <v>67</v>
      </c>
      <c r="M1370" s="74">
        <v>2541654</v>
      </c>
      <c r="N1370" s="74">
        <v>0</v>
      </c>
      <c r="O1370" s="74">
        <v>2541654</v>
      </c>
      <c r="P1370" s="79">
        <v>1</v>
      </c>
      <c r="Q1370" s="74">
        <v>2541654</v>
      </c>
      <c r="R1370" s="77" t="s">
        <v>134</v>
      </c>
      <c r="S1370" s="78" t="s">
        <v>5325</v>
      </c>
      <c r="T1370" s="77" t="s">
        <v>134</v>
      </c>
      <c r="U1370" s="80"/>
      <c r="V1370" s="85" t="s">
        <v>134</v>
      </c>
      <c r="W1370" s="85" t="s">
        <v>134</v>
      </c>
    </row>
    <row r="1371" spans="1:23" s="48" customFormat="1" ht="60" x14ac:dyDescent="0.25">
      <c r="A1371" s="77">
        <v>13100700</v>
      </c>
      <c r="B1371" s="77" t="s">
        <v>14</v>
      </c>
      <c r="C1371" s="70">
        <v>6455</v>
      </c>
      <c r="D1371" s="77" t="s">
        <v>214</v>
      </c>
      <c r="E1371" s="77" t="s">
        <v>126</v>
      </c>
      <c r="F1371" s="77" t="s">
        <v>79</v>
      </c>
      <c r="G1371" s="77" t="s">
        <v>2896</v>
      </c>
      <c r="H1371" s="77" t="s">
        <v>56</v>
      </c>
      <c r="I1371" s="78" t="s">
        <v>2264</v>
      </c>
      <c r="J1371" s="77" t="s">
        <v>391</v>
      </c>
      <c r="K1371" s="77" t="s">
        <v>377</v>
      </c>
      <c r="L1371" s="71" t="s">
        <v>67</v>
      </c>
      <c r="M1371" s="74">
        <v>3330167</v>
      </c>
      <c r="N1371" s="74">
        <v>0</v>
      </c>
      <c r="O1371" s="74">
        <v>3330167</v>
      </c>
      <c r="P1371" s="79">
        <v>1</v>
      </c>
      <c r="Q1371" s="74">
        <v>3330167</v>
      </c>
      <c r="R1371" s="77" t="s">
        <v>134</v>
      </c>
      <c r="S1371" s="78" t="s">
        <v>5325</v>
      </c>
      <c r="T1371" s="77" t="s">
        <v>134</v>
      </c>
      <c r="U1371" s="80"/>
      <c r="V1371" s="85" t="s">
        <v>134</v>
      </c>
      <c r="W1371" s="85" t="s">
        <v>134</v>
      </c>
    </row>
    <row r="1372" spans="1:23" s="48" customFormat="1" ht="60" x14ac:dyDescent="0.25">
      <c r="A1372" s="77">
        <v>13100700</v>
      </c>
      <c r="B1372" s="77" t="s">
        <v>14</v>
      </c>
      <c r="C1372" s="70">
        <v>6456</v>
      </c>
      <c r="D1372" s="77" t="s">
        <v>214</v>
      </c>
      <c r="E1372" s="77" t="s">
        <v>126</v>
      </c>
      <c r="F1372" s="77" t="s">
        <v>79</v>
      </c>
      <c r="G1372" s="77" t="s">
        <v>2897</v>
      </c>
      <c r="H1372" s="77" t="s">
        <v>56</v>
      </c>
      <c r="I1372" s="78" t="s">
        <v>2264</v>
      </c>
      <c r="J1372" s="77" t="s">
        <v>391</v>
      </c>
      <c r="K1372" s="77" t="s">
        <v>377</v>
      </c>
      <c r="L1372" s="71" t="s">
        <v>67</v>
      </c>
      <c r="M1372" s="74">
        <v>100866</v>
      </c>
      <c r="N1372" s="74">
        <v>0</v>
      </c>
      <c r="O1372" s="74">
        <v>100866</v>
      </c>
      <c r="P1372" s="79">
        <v>1</v>
      </c>
      <c r="Q1372" s="74">
        <v>100866</v>
      </c>
      <c r="R1372" s="77" t="s">
        <v>134</v>
      </c>
      <c r="S1372" s="78" t="s">
        <v>5325</v>
      </c>
      <c r="T1372" s="77" t="s">
        <v>134</v>
      </c>
      <c r="U1372" s="80"/>
      <c r="V1372" s="85" t="s">
        <v>134</v>
      </c>
      <c r="W1372" s="85" t="s">
        <v>134</v>
      </c>
    </row>
    <row r="1373" spans="1:23" s="48" customFormat="1" ht="60" x14ac:dyDescent="0.25">
      <c r="A1373" s="77">
        <v>13100700</v>
      </c>
      <c r="B1373" s="77" t="s">
        <v>14</v>
      </c>
      <c r="C1373" s="70">
        <v>6457</v>
      </c>
      <c r="D1373" s="77" t="s">
        <v>214</v>
      </c>
      <c r="E1373" s="77" t="s">
        <v>126</v>
      </c>
      <c r="F1373" s="77" t="s">
        <v>79</v>
      </c>
      <c r="G1373" s="77" t="s">
        <v>2898</v>
      </c>
      <c r="H1373" s="77" t="s">
        <v>56</v>
      </c>
      <c r="I1373" s="78" t="s">
        <v>2264</v>
      </c>
      <c r="J1373" s="77" t="s">
        <v>391</v>
      </c>
      <c r="K1373" s="77" t="s">
        <v>377</v>
      </c>
      <c r="L1373" s="71" t="s">
        <v>67</v>
      </c>
      <c r="M1373" s="74">
        <v>273778</v>
      </c>
      <c r="N1373" s="74">
        <v>0</v>
      </c>
      <c r="O1373" s="74">
        <v>273778</v>
      </c>
      <c r="P1373" s="79">
        <v>1</v>
      </c>
      <c r="Q1373" s="74">
        <v>273778</v>
      </c>
      <c r="R1373" s="77" t="s">
        <v>134</v>
      </c>
      <c r="S1373" s="78" t="s">
        <v>5325</v>
      </c>
      <c r="T1373" s="77" t="s">
        <v>134</v>
      </c>
      <c r="U1373" s="80"/>
      <c r="V1373" s="85" t="s">
        <v>134</v>
      </c>
      <c r="W1373" s="85" t="s">
        <v>134</v>
      </c>
    </row>
    <row r="1374" spans="1:23" s="48" customFormat="1" ht="60" x14ac:dyDescent="0.25">
      <c r="A1374" s="77">
        <v>13100700</v>
      </c>
      <c r="B1374" s="77" t="s">
        <v>14</v>
      </c>
      <c r="C1374" s="70">
        <v>6458</v>
      </c>
      <c r="D1374" s="77" t="s">
        <v>214</v>
      </c>
      <c r="E1374" s="77" t="s">
        <v>126</v>
      </c>
      <c r="F1374" s="77" t="s">
        <v>79</v>
      </c>
      <c r="G1374" s="77" t="s">
        <v>2899</v>
      </c>
      <c r="H1374" s="77" t="s">
        <v>56</v>
      </c>
      <c r="I1374" s="78" t="s">
        <v>2264</v>
      </c>
      <c r="J1374" s="77" t="s">
        <v>391</v>
      </c>
      <c r="K1374" s="77" t="s">
        <v>377</v>
      </c>
      <c r="L1374" s="71" t="s">
        <v>67</v>
      </c>
      <c r="M1374" s="74">
        <v>2073349</v>
      </c>
      <c r="N1374" s="74">
        <v>0</v>
      </c>
      <c r="O1374" s="74">
        <v>2073349</v>
      </c>
      <c r="P1374" s="79">
        <v>1</v>
      </c>
      <c r="Q1374" s="74">
        <v>2073349</v>
      </c>
      <c r="R1374" s="77" t="s">
        <v>134</v>
      </c>
      <c r="S1374" s="78" t="s">
        <v>5325</v>
      </c>
      <c r="T1374" s="77" t="s">
        <v>134</v>
      </c>
      <c r="U1374" s="80"/>
      <c r="V1374" s="85" t="s">
        <v>134</v>
      </c>
      <c r="W1374" s="85" t="s">
        <v>134</v>
      </c>
    </row>
    <row r="1375" spans="1:23" s="48" customFormat="1" ht="60" x14ac:dyDescent="0.25">
      <c r="A1375" s="77">
        <v>13100700</v>
      </c>
      <c r="B1375" s="77" t="s">
        <v>14</v>
      </c>
      <c r="C1375" s="70">
        <v>6459</v>
      </c>
      <c r="D1375" s="77" t="s">
        <v>214</v>
      </c>
      <c r="E1375" s="77" t="s">
        <v>126</v>
      </c>
      <c r="F1375" s="77" t="s">
        <v>79</v>
      </c>
      <c r="G1375" s="77" t="s">
        <v>2900</v>
      </c>
      <c r="H1375" s="77" t="s">
        <v>56</v>
      </c>
      <c r="I1375" s="78" t="s">
        <v>2264</v>
      </c>
      <c r="J1375" s="77" t="s">
        <v>391</v>
      </c>
      <c r="K1375" s="77" t="s">
        <v>377</v>
      </c>
      <c r="L1375" s="71" t="s">
        <v>67</v>
      </c>
      <c r="M1375" s="74">
        <v>1344875</v>
      </c>
      <c r="N1375" s="74">
        <v>0</v>
      </c>
      <c r="O1375" s="74">
        <v>1344875</v>
      </c>
      <c r="P1375" s="79">
        <v>1</v>
      </c>
      <c r="Q1375" s="74">
        <v>1344875</v>
      </c>
      <c r="R1375" s="77" t="s">
        <v>134</v>
      </c>
      <c r="S1375" s="78" t="s">
        <v>5325</v>
      </c>
      <c r="T1375" s="77" t="s">
        <v>134</v>
      </c>
      <c r="U1375" s="80"/>
      <c r="V1375" s="85" t="s">
        <v>134</v>
      </c>
      <c r="W1375" s="85" t="s">
        <v>134</v>
      </c>
    </row>
    <row r="1376" spans="1:23" s="48" customFormat="1" ht="60" x14ac:dyDescent="0.25">
      <c r="A1376" s="77">
        <v>13100700</v>
      </c>
      <c r="B1376" s="77" t="s">
        <v>14</v>
      </c>
      <c r="C1376" s="70">
        <v>6460</v>
      </c>
      <c r="D1376" s="77" t="s">
        <v>214</v>
      </c>
      <c r="E1376" s="77" t="s">
        <v>126</v>
      </c>
      <c r="F1376" s="77" t="s">
        <v>79</v>
      </c>
      <c r="G1376" s="77" t="s">
        <v>2901</v>
      </c>
      <c r="H1376" s="77" t="s">
        <v>56</v>
      </c>
      <c r="I1376" s="78" t="s">
        <v>2264</v>
      </c>
      <c r="J1376" s="77" t="s">
        <v>391</v>
      </c>
      <c r="K1376" s="77" t="s">
        <v>377</v>
      </c>
      <c r="L1376" s="71" t="s">
        <v>67</v>
      </c>
      <c r="M1376" s="74">
        <v>249763</v>
      </c>
      <c r="N1376" s="74">
        <v>0</v>
      </c>
      <c r="O1376" s="74">
        <v>249763</v>
      </c>
      <c r="P1376" s="79">
        <v>1</v>
      </c>
      <c r="Q1376" s="74">
        <v>249763</v>
      </c>
      <c r="R1376" s="77" t="s">
        <v>134</v>
      </c>
      <c r="S1376" s="78" t="s">
        <v>5325</v>
      </c>
      <c r="T1376" s="77" t="s">
        <v>134</v>
      </c>
      <c r="U1376" s="80"/>
      <c r="V1376" s="85" t="s">
        <v>134</v>
      </c>
      <c r="W1376" s="85" t="s">
        <v>134</v>
      </c>
    </row>
    <row r="1377" spans="1:23" s="48" customFormat="1" ht="60" x14ac:dyDescent="0.25">
      <c r="A1377" s="77">
        <v>13100700</v>
      </c>
      <c r="B1377" s="77" t="s">
        <v>14</v>
      </c>
      <c r="C1377" s="70">
        <v>6461</v>
      </c>
      <c r="D1377" s="77" t="s">
        <v>214</v>
      </c>
      <c r="E1377" s="77" t="s">
        <v>126</v>
      </c>
      <c r="F1377" s="77" t="s">
        <v>79</v>
      </c>
      <c r="G1377" s="77" t="s">
        <v>2902</v>
      </c>
      <c r="H1377" s="77" t="s">
        <v>56</v>
      </c>
      <c r="I1377" s="78" t="s">
        <v>2264</v>
      </c>
      <c r="J1377" s="77" t="s">
        <v>391</v>
      </c>
      <c r="K1377" s="77" t="s">
        <v>377</v>
      </c>
      <c r="L1377" s="71" t="s">
        <v>67</v>
      </c>
      <c r="M1377" s="74">
        <v>211137</v>
      </c>
      <c r="N1377" s="74">
        <v>0</v>
      </c>
      <c r="O1377" s="74">
        <v>211137</v>
      </c>
      <c r="P1377" s="79">
        <v>1</v>
      </c>
      <c r="Q1377" s="74">
        <v>211137</v>
      </c>
      <c r="R1377" s="77" t="s">
        <v>134</v>
      </c>
      <c r="S1377" s="78" t="s">
        <v>5325</v>
      </c>
      <c r="T1377" s="77" t="s">
        <v>134</v>
      </c>
      <c r="U1377" s="80"/>
      <c r="V1377" s="85" t="s">
        <v>134</v>
      </c>
      <c r="W1377" s="85" t="s">
        <v>134</v>
      </c>
    </row>
    <row r="1378" spans="1:23" s="48" customFormat="1" ht="60" x14ac:dyDescent="0.25">
      <c r="A1378" s="77">
        <v>13100700</v>
      </c>
      <c r="B1378" s="77" t="s">
        <v>14</v>
      </c>
      <c r="C1378" s="70">
        <v>6462</v>
      </c>
      <c r="D1378" s="77" t="s">
        <v>214</v>
      </c>
      <c r="E1378" s="77" t="s">
        <v>126</v>
      </c>
      <c r="F1378" s="77" t="s">
        <v>79</v>
      </c>
      <c r="G1378" s="77" t="s">
        <v>2903</v>
      </c>
      <c r="H1378" s="77" t="s">
        <v>56</v>
      </c>
      <c r="I1378" s="78" t="s">
        <v>2264</v>
      </c>
      <c r="J1378" s="77" t="s">
        <v>391</v>
      </c>
      <c r="K1378" s="77" t="s">
        <v>377</v>
      </c>
      <c r="L1378" s="71" t="s">
        <v>67</v>
      </c>
      <c r="M1378" s="74">
        <v>5596442</v>
      </c>
      <c r="N1378" s="74">
        <v>0</v>
      </c>
      <c r="O1378" s="74">
        <v>5596442</v>
      </c>
      <c r="P1378" s="79">
        <v>1</v>
      </c>
      <c r="Q1378" s="74">
        <v>5596442</v>
      </c>
      <c r="R1378" s="77" t="s">
        <v>134</v>
      </c>
      <c r="S1378" s="78" t="s">
        <v>5325</v>
      </c>
      <c r="T1378" s="77" t="s">
        <v>134</v>
      </c>
      <c r="U1378" s="80"/>
      <c r="V1378" s="85" t="s">
        <v>134</v>
      </c>
      <c r="W1378" s="85" t="s">
        <v>134</v>
      </c>
    </row>
    <row r="1379" spans="1:23" s="48" customFormat="1" ht="60" x14ac:dyDescent="0.25">
      <c r="A1379" s="77">
        <v>13100700</v>
      </c>
      <c r="B1379" s="77" t="s">
        <v>14</v>
      </c>
      <c r="C1379" s="70">
        <v>6463</v>
      </c>
      <c r="D1379" s="77" t="s">
        <v>214</v>
      </c>
      <c r="E1379" s="77" t="s">
        <v>126</v>
      </c>
      <c r="F1379" s="77" t="s">
        <v>79</v>
      </c>
      <c r="G1379" s="77" t="s">
        <v>2904</v>
      </c>
      <c r="H1379" s="77" t="s">
        <v>56</v>
      </c>
      <c r="I1379" s="78" t="s">
        <v>2264</v>
      </c>
      <c r="J1379" s="77" t="s">
        <v>391</v>
      </c>
      <c r="K1379" s="77" t="s">
        <v>377</v>
      </c>
      <c r="L1379" s="71" t="s">
        <v>4380</v>
      </c>
      <c r="M1379" s="74"/>
      <c r="N1379" s="74"/>
      <c r="O1379" s="74"/>
      <c r="P1379" s="79"/>
      <c r="Q1379" s="74"/>
      <c r="R1379" s="77" t="s">
        <v>134</v>
      </c>
      <c r="S1379" s="78" t="s">
        <v>5325</v>
      </c>
      <c r="T1379" s="77" t="s">
        <v>68</v>
      </c>
      <c r="U1379" s="80" t="s">
        <v>5373</v>
      </c>
      <c r="V1379" s="85" t="s">
        <v>134</v>
      </c>
      <c r="W1379" s="85" t="s">
        <v>134</v>
      </c>
    </row>
    <row r="1380" spans="1:23" s="48" customFormat="1" ht="60" x14ac:dyDescent="0.25">
      <c r="A1380" s="77">
        <v>13100700</v>
      </c>
      <c r="B1380" s="77" t="s">
        <v>14</v>
      </c>
      <c r="C1380" s="70">
        <v>6464</v>
      </c>
      <c r="D1380" s="77" t="s">
        <v>214</v>
      </c>
      <c r="E1380" s="77" t="s">
        <v>126</v>
      </c>
      <c r="F1380" s="77" t="s">
        <v>79</v>
      </c>
      <c r="G1380" s="77" t="s">
        <v>2905</v>
      </c>
      <c r="H1380" s="77" t="s">
        <v>56</v>
      </c>
      <c r="I1380" s="78" t="s">
        <v>2264</v>
      </c>
      <c r="J1380" s="77" t="s">
        <v>391</v>
      </c>
      <c r="K1380" s="77" t="s">
        <v>377</v>
      </c>
      <c r="L1380" s="71" t="s">
        <v>73</v>
      </c>
      <c r="M1380" s="74">
        <v>48231</v>
      </c>
      <c r="N1380" s="74">
        <v>0</v>
      </c>
      <c r="O1380" s="74">
        <v>48231</v>
      </c>
      <c r="P1380" s="79">
        <v>1</v>
      </c>
      <c r="Q1380" s="74">
        <v>48231</v>
      </c>
      <c r="R1380" s="77" t="s">
        <v>134</v>
      </c>
      <c r="S1380" s="78" t="s">
        <v>5325</v>
      </c>
      <c r="T1380" s="77" t="s">
        <v>134</v>
      </c>
      <c r="U1380" s="80"/>
      <c r="V1380" s="85" t="s">
        <v>134</v>
      </c>
      <c r="W1380" s="85" t="s">
        <v>134</v>
      </c>
    </row>
    <row r="1381" spans="1:23" s="48" customFormat="1" ht="60" x14ac:dyDescent="0.25">
      <c r="A1381" s="77">
        <v>13100700</v>
      </c>
      <c r="B1381" s="77" t="s">
        <v>14</v>
      </c>
      <c r="C1381" s="70">
        <v>6465</v>
      </c>
      <c r="D1381" s="77" t="s">
        <v>214</v>
      </c>
      <c r="E1381" s="77" t="s">
        <v>126</v>
      </c>
      <c r="F1381" s="77" t="s">
        <v>79</v>
      </c>
      <c r="G1381" s="77" t="s">
        <v>2906</v>
      </c>
      <c r="H1381" s="77" t="s">
        <v>56</v>
      </c>
      <c r="I1381" s="78" t="s">
        <v>2264</v>
      </c>
      <c r="J1381" s="77" t="s">
        <v>391</v>
      </c>
      <c r="K1381" s="77" t="s">
        <v>377</v>
      </c>
      <c r="L1381" s="71" t="s">
        <v>67</v>
      </c>
      <c r="M1381" s="74">
        <v>59239</v>
      </c>
      <c r="N1381" s="74">
        <v>0</v>
      </c>
      <c r="O1381" s="74">
        <v>59239</v>
      </c>
      <c r="P1381" s="79">
        <v>1</v>
      </c>
      <c r="Q1381" s="74">
        <v>59239</v>
      </c>
      <c r="R1381" s="77" t="s">
        <v>134</v>
      </c>
      <c r="S1381" s="78" t="s">
        <v>5325</v>
      </c>
      <c r="T1381" s="77" t="s">
        <v>134</v>
      </c>
      <c r="U1381" s="80"/>
      <c r="V1381" s="85" t="s">
        <v>134</v>
      </c>
      <c r="W1381" s="85" t="s">
        <v>134</v>
      </c>
    </row>
    <row r="1382" spans="1:23" s="48" customFormat="1" ht="60" x14ac:dyDescent="0.25">
      <c r="A1382" s="77">
        <v>13100700</v>
      </c>
      <c r="B1382" s="77" t="s">
        <v>14</v>
      </c>
      <c r="C1382" s="70">
        <v>6466</v>
      </c>
      <c r="D1382" s="77" t="s">
        <v>214</v>
      </c>
      <c r="E1382" s="77" t="s">
        <v>126</v>
      </c>
      <c r="F1382" s="77" t="s">
        <v>79</v>
      </c>
      <c r="G1382" s="77" t="s">
        <v>2907</v>
      </c>
      <c r="H1382" s="77" t="s">
        <v>56</v>
      </c>
      <c r="I1382" s="78" t="s">
        <v>2264</v>
      </c>
      <c r="J1382" s="77" t="s">
        <v>391</v>
      </c>
      <c r="K1382" s="77" t="s">
        <v>377</v>
      </c>
      <c r="L1382" s="71" t="s">
        <v>67</v>
      </c>
      <c r="M1382" s="74">
        <v>160104</v>
      </c>
      <c r="N1382" s="74">
        <v>0</v>
      </c>
      <c r="O1382" s="74">
        <v>160104</v>
      </c>
      <c r="P1382" s="79">
        <v>1</v>
      </c>
      <c r="Q1382" s="74">
        <v>160104</v>
      </c>
      <c r="R1382" s="77" t="s">
        <v>134</v>
      </c>
      <c r="S1382" s="78" t="s">
        <v>5325</v>
      </c>
      <c r="T1382" s="77" t="s">
        <v>134</v>
      </c>
      <c r="U1382" s="80"/>
      <c r="V1382" s="85" t="s">
        <v>134</v>
      </c>
      <c r="W1382" s="85" t="s">
        <v>134</v>
      </c>
    </row>
    <row r="1383" spans="1:23" s="48" customFormat="1" ht="60" x14ac:dyDescent="0.25">
      <c r="A1383" s="77">
        <v>13100700</v>
      </c>
      <c r="B1383" s="77" t="s">
        <v>14</v>
      </c>
      <c r="C1383" s="70">
        <v>6467</v>
      </c>
      <c r="D1383" s="77" t="s">
        <v>214</v>
      </c>
      <c r="E1383" s="77" t="s">
        <v>126</v>
      </c>
      <c r="F1383" s="77" t="s">
        <v>79</v>
      </c>
      <c r="G1383" s="77" t="s">
        <v>2908</v>
      </c>
      <c r="H1383" s="77" t="s">
        <v>56</v>
      </c>
      <c r="I1383" s="78" t="s">
        <v>2264</v>
      </c>
      <c r="J1383" s="77" t="s">
        <v>391</v>
      </c>
      <c r="K1383" s="77" t="s">
        <v>377</v>
      </c>
      <c r="L1383" s="71" t="s">
        <v>67</v>
      </c>
      <c r="M1383" s="74">
        <v>1456148</v>
      </c>
      <c r="N1383" s="74">
        <v>0</v>
      </c>
      <c r="O1383" s="74">
        <v>1456148</v>
      </c>
      <c r="P1383" s="79">
        <v>1</v>
      </c>
      <c r="Q1383" s="74">
        <v>1456148</v>
      </c>
      <c r="R1383" s="77" t="s">
        <v>134</v>
      </c>
      <c r="S1383" s="78" t="s">
        <v>5325</v>
      </c>
      <c r="T1383" s="77" t="s">
        <v>134</v>
      </c>
      <c r="U1383" s="80"/>
      <c r="V1383" s="85" t="s">
        <v>134</v>
      </c>
      <c r="W1383" s="85" t="s">
        <v>134</v>
      </c>
    </row>
    <row r="1384" spans="1:23" s="48" customFormat="1" ht="60" x14ac:dyDescent="0.25">
      <c r="A1384" s="77">
        <v>13100700</v>
      </c>
      <c r="B1384" s="77" t="s">
        <v>14</v>
      </c>
      <c r="C1384" s="70">
        <v>6468</v>
      </c>
      <c r="D1384" s="77" t="s">
        <v>214</v>
      </c>
      <c r="E1384" s="77" t="s">
        <v>126</v>
      </c>
      <c r="F1384" s="77" t="s">
        <v>79</v>
      </c>
      <c r="G1384" s="77" t="s">
        <v>2909</v>
      </c>
      <c r="H1384" s="77" t="s">
        <v>56</v>
      </c>
      <c r="I1384" s="78" t="s">
        <v>2264</v>
      </c>
      <c r="J1384" s="77" t="s">
        <v>391</v>
      </c>
      <c r="K1384" s="77" t="s">
        <v>377</v>
      </c>
      <c r="L1384" s="71" t="s">
        <v>67</v>
      </c>
      <c r="M1384" s="74">
        <v>2877873</v>
      </c>
      <c r="N1384" s="74">
        <v>0</v>
      </c>
      <c r="O1384" s="74">
        <v>2877873</v>
      </c>
      <c r="P1384" s="79">
        <v>1</v>
      </c>
      <c r="Q1384" s="74">
        <v>2877873</v>
      </c>
      <c r="R1384" s="77" t="s">
        <v>134</v>
      </c>
      <c r="S1384" s="78" t="s">
        <v>5325</v>
      </c>
      <c r="T1384" s="77" t="s">
        <v>134</v>
      </c>
      <c r="U1384" s="80"/>
      <c r="V1384" s="85" t="s">
        <v>134</v>
      </c>
      <c r="W1384" s="85" t="s">
        <v>134</v>
      </c>
    </row>
    <row r="1385" spans="1:23" s="48" customFormat="1" ht="60" x14ac:dyDescent="0.25">
      <c r="A1385" s="77">
        <v>13100700</v>
      </c>
      <c r="B1385" s="77" t="s">
        <v>14</v>
      </c>
      <c r="C1385" s="70">
        <v>6469</v>
      </c>
      <c r="D1385" s="77" t="s">
        <v>214</v>
      </c>
      <c r="E1385" s="77" t="s">
        <v>126</v>
      </c>
      <c r="F1385" s="77" t="s">
        <v>79</v>
      </c>
      <c r="G1385" s="77" t="s">
        <v>5374</v>
      </c>
      <c r="H1385" s="77" t="s">
        <v>56</v>
      </c>
      <c r="I1385" s="78" t="s">
        <v>2264</v>
      </c>
      <c r="J1385" s="77" t="s">
        <v>391</v>
      </c>
      <c r="K1385" s="77" t="s">
        <v>377</v>
      </c>
      <c r="L1385" s="71" t="s">
        <v>67</v>
      </c>
      <c r="M1385" s="74">
        <v>1208787</v>
      </c>
      <c r="N1385" s="74">
        <v>0</v>
      </c>
      <c r="O1385" s="74">
        <v>1208787</v>
      </c>
      <c r="P1385" s="79">
        <v>1</v>
      </c>
      <c r="Q1385" s="74">
        <v>1208787</v>
      </c>
      <c r="R1385" s="77" t="s">
        <v>134</v>
      </c>
      <c r="S1385" s="78" t="s">
        <v>5325</v>
      </c>
      <c r="T1385" s="77" t="s">
        <v>68</v>
      </c>
      <c r="U1385" s="80" t="s">
        <v>5337</v>
      </c>
      <c r="V1385" s="85" t="s">
        <v>134</v>
      </c>
      <c r="W1385" s="85" t="s">
        <v>134</v>
      </c>
    </row>
    <row r="1386" spans="1:23" s="48" customFormat="1" ht="60" x14ac:dyDescent="0.25">
      <c r="A1386" s="77">
        <v>13100700</v>
      </c>
      <c r="B1386" s="77" t="s">
        <v>14</v>
      </c>
      <c r="C1386" s="70">
        <v>6470</v>
      </c>
      <c r="D1386" s="77" t="s">
        <v>214</v>
      </c>
      <c r="E1386" s="77" t="s">
        <v>126</v>
      </c>
      <c r="F1386" s="77" t="s">
        <v>79</v>
      </c>
      <c r="G1386" s="77" t="s">
        <v>2910</v>
      </c>
      <c r="H1386" s="77" t="s">
        <v>56</v>
      </c>
      <c r="I1386" s="78" t="s">
        <v>2264</v>
      </c>
      <c r="J1386" s="77" t="s">
        <v>391</v>
      </c>
      <c r="K1386" s="77" t="s">
        <v>377</v>
      </c>
      <c r="L1386" s="71" t="s">
        <v>67</v>
      </c>
      <c r="M1386" s="74">
        <v>235753</v>
      </c>
      <c r="N1386" s="74">
        <v>0</v>
      </c>
      <c r="O1386" s="74">
        <v>235753</v>
      </c>
      <c r="P1386" s="79">
        <v>1</v>
      </c>
      <c r="Q1386" s="74">
        <v>235753</v>
      </c>
      <c r="R1386" s="77" t="s">
        <v>134</v>
      </c>
      <c r="S1386" s="78" t="s">
        <v>5325</v>
      </c>
      <c r="T1386" s="77" t="s">
        <v>134</v>
      </c>
      <c r="U1386" s="80"/>
      <c r="V1386" s="85" t="s">
        <v>134</v>
      </c>
      <c r="W1386" s="85" t="s">
        <v>134</v>
      </c>
    </row>
    <row r="1387" spans="1:23" s="48" customFormat="1" ht="60" x14ac:dyDescent="0.25">
      <c r="A1387" s="77">
        <v>13100700</v>
      </c>
      <c r="B1387" s="77" t="s">
        <v>14</v>
      </c>
      <c r="C1387" s="70">
        <v>6471</v>
      </c>
      <c r="D1387" s="77" t="s">
        <v>214</v>
      </c>
      <c r="E1387" s="77" t="s">
        <v>126</v>
      </c>
      <c r="F1387" s="77" t="s">
        <v>79</v>
      </c>
      <c r="G1387" s="77" t="s">
        <v>2911</v>
      </c>
      <c r="H1387" s="77" t="s">
        <v>56</v>
      </c>
      <c r="I1387" s="78" t="s">
        <v>2264</v>
      </c>
      <c r="J1387" s="77" t="s">
        <v>391</v>
      </c>
      <c r="K1387" s="77" t="s">
        <v>377</v>
      </c>
      <c r="L1387" s="71" t="s">
        <v>73</v>
      </c>
      <c r="M1387" s="74">
        <v>1081904</v>
      </c>
      <c r="N1387" s="74">
        <v>0</v>
      </c>
      <c r="O1387" s="74">
        <v>1081904</v>
      </c>
      <c r="P1387" s="79">
        <v>1</v>
      </c>
      <c r="Q1387" s="74">
        <v>1081904</v>
      </c>
      <c r="R1387" s="77" t="s">
        <v>134</v>
      </c>
      <c r="S1387" s="78" t="s">
        <v>5325</v>
      </c>
      <c r="T1387" s="77" t="s">
        <v>134</v>
      </c>
      <c r="U1387" s="80"/>
      <c r="V1387" s="85" t="s">
        <v>134</v>
      </c>
      <c r="W1387" s="85" t="s">
        <v>134</v>
      </c>
    </row>
    <row r="1388" spans="1:23" s="48" customFormat="1" ht="60" x14ac:dyDescent="0.25">
      <c r="A1388" s="77">
        <v>13100700</v>
      </c>
      <c r="B1388" s="77" t="s">
        <v>14</v>
      </c>
      <c r="C1388" s="70">
        <v>6472</v>
      </c>
      <c r="D1388" s="77" t="s">
        <v>214</v>
      </c>
      <c r="E1388" s="77" t="s">
        <v>126</v>
      </c>
      <c r="F1388" s="77" t="s">
        <v>79</v>
      </c>
      <c r="G1388" s="77" t="s">
        <v>2912</v>
      </c>
      <c r="H1388" s="77" t="s">
        <v>56</v>
      </c>
      <c r="I1388" s="78" t="s">
        <v>2264</v>
      </c>
      <c r="J1388" s="77" t="s">
        <v>391</v>
      </c>
      <c r="K1388" s="77" t="s">
        <v>377</v>
      </c>
      <c r="L1388" s="71" t="s">
        <v>73</v>
      </c>
      <c r="M1388" s="74">
        <v>277941</v>
      </c>
      <c r="N1388" s="74">
        <v>0</v>
      </c>
      <c r="O1388" s="74">
        <v>277941</v>
      </c>
      <c r="P1388" s="79">
        <v>1</v>
      </c>
      <c r="Q1388" s="74">
        <v>277941</v>
      </c>
      <c r="R1388" s="77" t="s">
        <v>134</v>
      </c>
      <c r="S1388" s="78" t="s">
        <v>5325</v>
      </c>
      <c r="T1388" s="77" t="s">
        <v>134</v>
      </c>
      <c r="U1388" s="80"/>
      <c r="V1388" s="85" t="s">
        <v>134</v>
      </c>
      <c r="W1388" s="85" t="s">
        <v>134</v>
      </c>
    </row>
    <row r="1389" spans="1:23" s="48" customFormat="1" ht="60" x14ac:dyDescent="0.25">
      <c r="A1389" s="77">
        <v>13100700</v>
      </c>
      <c r="B1389" s="77" t="s">
        <v>14</v>
      </c>
      <c r="C1389" s="70">
        <v>6473</v>
      </c>
      <c r="D1389" s="77" t="s">
        <v>214</v>
      </c>
      <c r="E1389" s="77" t="s">
        <v>126</v>
      </c>
      <c r="F1389" s="77" t="s">
        <v>79</v>
      </c>
      <c r="G1389" s="77" t="s">
        <v>2913</v>
      </c>
      <c r="H1389" s="77" t="s">
        <v>56</v>
      </c>
      <c r="I1389" s="78" t="s">
        <v>2264</v>
      </c>
      <c r="J1389" s="77" t="s">
        <v>391</v>
      </c>
      <c r="K1389" s="77" t="s">
        <v>377</v>
      </c>
      <c r="L1389" s="71" t="s">
        <v>67</v>
      </c>
      <c r="M1389" s="74">
        <v>373843</v>
      </c>
      <c r="N1389" s="74">
        <v>0</v>
      </c>
      <c r="O1389" s="74">
        <v>373843</v>
      </c>
      <c r="P1389" s="79">
        <v>1</v>
      </c>
      <c r="Q1389" s="74">
        <v>373843</v>
      </c>
      <c r="R1389" s="77" t="s">
        <v>134</v>
      </c>
      <c r="S1389" s="78" t="s">
        <v>5325</v>
      </c>
      <c r="T1389" s="77" t="s">
        <v>134</v>
      </c>
      <c r="U1389" s="80"/>
      <c r="V1389" s="85" t="s">
        <v>134</v>
      </c>
      <c r="W1389" s="85" t="s">
        <v>134</v>
      </c>
    </row>
    <row r="1390" spans="1:23" s="48" customFormat="1" ht="60" x14ac:dyDescent="0.25">
      <c r="A1390" s="77">
        <v>13100700</v>
      </c>
      <c r="B1390" s="77" t="s">
        <v>14</v>
      </c>
      <c r="C1390" s="70">
        <v>6474</v>
      </c>
      <c r="D1390" s="77" t="s">
        <v>214</v>
      </c>
      <c r="E1390" s="77" t="s">
        <v>126</v>
      </c>
      <c r="F1390" s="77" t="s">
        <v>79</v>
      </c>
      <c r="G1390" s="77" t="s">
        <v>2914</v>
      </c>
      <c r="H1390" s="77" t="s">
        <v>56</v>
      </c>
      <c r="I1390" s="78" t="s">
        <v>2264</v>
      </c>
      <c r="J1390" s="77" t="s">
        <v>391</v>
      </c>
      <c r="K1390" s="77" t="s">
        <v>377</v>
      </c>
      <c r="L1390" s="71" t="s">
        <v>67</v>
      </c>
      <c r="M1390" s="74">
        <v>1562217</v>
      </c>
      <c r="N1390" s="74">
        <v>0</v>
      </c>
      <c r="O1390" s="74">
        <v>1562217</v>
      </c>
      <c r="P1390" s="79">
        <v>1</v>
      </c>
      <c r="Q1390" s="74">
        <v>1562217</v>
      </c>
      <c r="R1390" s="77" t="s">
        <v>134</v>
      </c>
      <c r="S1390" s="78" t="s">
        <v>5325</v>
      </c>
      <c r="T1390" s="77" t="s">
        <v>134</v>
      </c>
      <c r="U1390" s="80"/>
      <c r="V1390" s="85" t="s">
        <v>134</v>
      </c>
      <c r="W1390" s="85" t="s">
        <v>134</v>
      </c>
    </row>
    <row r="1391" spans="1:23" s="48" customFormat="1" ht="60" x14ac:dyDescent="0.25">
      <c r="A1391" s="77">
        <v>13100700</v>
      </c>
      <c r="B1391" s="77" t="s">
        <v>14</v>
      </c>
      <c r="C1391" s="70">
        <v>6475</v>
      </c>
      <c r="D1391" s="77" t="s">
        <v>214</v>
      </c>
      <c r="E1391" s="77" t="s">
        <v>126</v>
      </c>
      <c r="F1391" s="77" t="s">
        <v>79</v>
      </c>
      <c r="G1391" s="77" t="s">
        <v>2915</v>
      </c>
      <c r="H1391" s="77" t="s">
        <v>56</v>
      </c>
      <c r="I1391" s="78" t="s">
        <v>2264</v>
      </c>
      <c r="J1391" s="77" t="s">
        <v>391</v>
      </c>
      <c r="K1391" s="77" t="s">
        <v>377</v>
      </c>
      <c r="L1391" s="71" t="s">
        <v>67</v>
      </c>
      <c r="M1391" s="74">
        <v>2133389</v>
      </c>
      <c r="N1391" s="74">
        <v>0</v>
      </c>
      <c r="O1391" s="74">
        <v>2133389</v>
      </c>
      <c r="P1391" s="79">
        <v>1</v>
      </c>
      <c r="Q1391" s="74">
        <v>2133389</v>
      </c>
      <c r="R1391" s="77" t="s">
        <v>134</v>
      </c>
      <c r="S1391" s="78" t="s">
        <v>5325</v>
      </c>
      <c r="T1391" s="77" t="s">
        <v>134</v>
      </c>
      <c r="U1391" s="80"/>
      <c r="V1391" s="85" t="s">
        <v>134</v>
      </c>
      <c r="W1391" s="85" t="s">
        <v>134</v>
      </c>
    </row>
    <row r="1392" spans="1:23" s="48" customFormat="1" ht="60" x14ac:dyDescent="0.25">
      <c r="A1392" s="77">
        <v>13100700</v>
      </c>
      <c r="B1392" s="77" t="s">
        <v>14</v>
      </c>
      <c r="C1392" s="70">
        <v>6476</v>
      </c>
      <c r="D1392" s="77" t="s">
        <v>214</v>
      </c>
      <c r="E1392" s="77" t="s">
        <v>126</v>
      </c>
      <c r="F1392" s="77" t="s">
        <v>79</v>
      </c>
      <c r="G1392" s="77" t="s">
        <v>2916</v>
      </c>
      <c r="H1392" s="77" t="s">
        <v>56</v>
      </c>
      <c r="I1392" s="78" t="s">
        <v>2264</v>
      </c>
      <c r="J1392" s="77" t="s">
        <v>391</v>
      </c>
      <c r="K1392" s="77" t="s">
        <v>377</v>
      </c>
      <c r="L1392" s="71" t="s">
        <v>67</v>
      </c>
      <c r="M1392" s="74">
        <v>1466555</v>
      </c>
      <c r="N1392" s="74">
        <v>0</v>
      </c>
      <c r="O1392" s="74">
        <v>1466555</v>
      </c>
      <c r="P1392" s="79">
        <v>1</v>
      </c>
      <c r="Q1392" s="74">
        <v>1466555</v>
      </c>
      <c r="R1392" s="77" t="s">
        <v>134</v>
      </c>
      <c r="S1392" s="78" t="s">
        <v>5325</v>
      </c>
      <c r="T1392" s="77" t="s">
        <v>134</v>
      </c>
      <c r="U1392" s="80"/>
      <c r="V1392" s="85" t="s">
        <v>134</v>
      </c>
      <c r="W1392" s="85" t="s">
        <v>134</v>
      </c>
    </row>
    <row r="1393" spans="1:23" s="48" customFormat="1" ht="60" x14ac:dyDescent="0.25">
      <c r="A1393" s="77">
        <v>13100700</v>
      </c>
      <c r="B1393" s="77" t="s">
        <v>14</v>
      </c>
      <c r="C1393" s="70">
        <v>6477</v>
      </c>
      <c r="D1393" s="77" t="s">
        <v>214</v>
      </c>
      <c r="E1393" s="77" t="s">
        <v>126</v>
      </c>
      <c r="F1393" s="77" t="s">
        <v>79</v>
      </c>
      <c r="G1393" s="77" t="s">
        <v>2917</v>
      </c>
      <c r="H1393" s="77" t="s">
        <v>56</v>
      </c>
      <c r="I1393" s="78" t="s">
        <v>2264</v>
      </c>
      <c r="J1393" s="77" t="s">
        <v>391</v>
      </c>
      <c r="K1393" s="77" t="s">
        <v>377</v>
      </c>
      <c r="L1393" s="71" t="s">
        <v>67</v>
      </c>
      <c r="M1393" s="74">
        <v>131686</v>
      </c>
      <c r="N1393" s="74">
        <v>0</v>
      </c>
      <c r="O1393" s="74">
        <v>131686</v>
      </c>
      <c r="P1393" s="79">
        <v>1</v>
      </c>
      <c r="Q1393" s="74">
        <v>131686</v>
      </c>
      <c r="R1393" s="77" t="s">
        <v>134</v>
      </c>
      <c r="S1393" s="78" t="s">
        <v>5325</v>
      </c>
      <c r="T1393" s="77" t="s">
        <v>134</v>
      </c>
      <c r="U1393" s="80"/>
      <c r="V1393" s="85" t="s">
        <v>134</v>
      </c>
      <c r="W1393" s="85" t="s">
        <v>134</v>
      </c>
    </row>
    <row r="1394" spans="1:23" s="48" customFormat="1" ht="60" x14ac:dyDescent="0.25">
      <c r="A1394" s="77">
        <v>13100700</v>
      </c>
      <c r="B1394" s="77" t="s">
        <v>14</v>
      </c>
      <c r="C1394" s="70">
        <v>6478</v>
      </c>
      <c r="D1394" s="77" t="s">
        <v>214</v>
      </c>
      <c r="E1394" s="77" t="s">
        <v>126</v>
      </c>
      <c r="F1394" s="77" t="s">
        <v>79</v>
      </c>
      <c r="G1394" s="77" t="s">
        <v>2918</v>
      </c>
      <c r="H1394" s="77" t="s">
        <v>56</v>
      </c>
      <c r="I1394" s="78" t="s">
        <v>2264</v>
      </c>
      <c r="J1394" s="77" t="s">
        <v>391</v>
      </c>
      <c r="K1394" s="77" t="s">
        <v>377</v>
      </c>
      <c r="L1394" s="71" t="s">
        <v>67</v>
      </c>
      <c r="M1394" s="74">
        <v>345825</v>
      </c>
      <c r="N1394" s="74">
        <v>0</v>
      </c>
      <c r="O1394" s="74">
        <v>345825</v>
      </c>
      <c r="P1394" s="79">
        <v>1</v>
      </c>
      <c r="Q1394" s="74">
        <v>345825</v>
      </c>
      <c r="R1394" s="77" t="s">
        <v>134</v>
      </c>
      <c r="S1394" s="78" t="s">
        <v>5325</v>
      </c>
      <c r="T1394" s="77" t="s">
        <v>134</v>
      </c>
      <c r="U1394" s="80"/>
      <c r="V1394" s="85" t="s">
        <v>134</v>
      </c>
      <c r="W1394" s="85" t="s">
        <v>134</v>
      </c>
    </row>
    <row r="1395" spans="1:23" s="48" customFormat="1" ht="60" x14ac:dyDescent="0.25">
      <c r="A1395" s="77">
        <v>13100700</v>
      </c>
      <c r="B1395" s="77" t="s">
        <v>14</v>
      </c>
      <c r="C1395" s="70">
        <v>6479</v>
      </c>
      <c r="D1395" s="77" t="s">
        <v>214</v>
      </c>
      <c r="E1395" s="77" t="s">
        <v>126</v>
      </c>
      <c r="F1395" s="77" t="s">
        <v>79</v>
      </c>
      <c r="G1395" s="77" t="s">
        <v>2919</v>
      </c>
      <c r="H1395" s="77" t="s">
        <v>56</v>
      </c>
      <c r="I1395" s="78" t="s">
        <v>2264</v>
      </c>
      <c r="J1395" s="77" t="s">
        <v>391</v>
      </c>
      <c r="K1395" s="77" t="s">
        <v>377</v>
      </c>
      <c r="L1395" s="71" t="s">
        <v>67</v>
      </c>
      <c r="M1395" s="74">
        <v>108070</v>
      </c>
      <c r="N1395" s="74">
        <v>0</v>
      </c>
      <c r="O1395" s="74">
        <v>108070</v>
      </c>
      <c r="P1395" s="79">
        <v>1</v>
      </c>
      <c r="Q1395" s="74">
        <v>108070</v>
      </c>
      <c r="R1395" s="77" t="s">
        <v>134</v>
      </c>
      <c r="S1395" s="78" t="s">
        <v>5325</v>
      </c>
      <c r="T1395" s="77" t="s">
        <v>134</v>
      </c>
      <c r="U1395" s="80"/>
      <c r="V1395" s="85" t="s">
        <v>134</v>
      </c>
      <c r="W1395" s="85" t="s">
        <v>134</v>
      </c>
    </row>
    <row r="1396" spans="1:23" s="48" customFormat="1" ht="60" x14ac:dyDescent="0.25">
      <c r="A1396" s="77">
        <v>13100700</v>
      </c>
      <c r="B1396" s="77" t="s">
        <v>14</v>
      </c>
      <c r="C1396" s="70">
        <v>6480</v>
      </c>
      <c r="D1396" s="77" t="s">
        <v>214</v>
      </c>
      <c r="E1396" s="77" t="s">
        <v>126</v>
      </c>
      <c r="F1396" s="77" t="s">
        <v>79</v>
      </c>
      <c r="G1396" s="77" t="s">
        <v>2920</v>
      </c>
      <c r="H1396" s="77" t="s">
        <v>56</v>
      </c>
      <c r="I1396" s="78" t="s">
        <v>2264</v>
      </c>
      <c r="J1396" s="77" t="s">
        <v>391</v>
      </c>
      <c r="K1396" s="77" t="s">
        <v>377</v>
      </c>
      <c r="L1396" s="71" t="s">
        <v>73</v>
      </c>
      <c r="M1396" s="74">
        <v>94301</v>
      </c>
      <c r="N1396" s="74">
        <v>0</v>
      </c>
      <c r="O1396" s="74">
        <v>94301</v>
      </c>
      <c r="P1396" s="79">
        <v>1</v>
      </c>
      <c r="Q1396" s="74">
        <v>94301</v>
      </c>
      <c r="R1396" s="77" t="s">
        <v>134</v>
      </c>
      <c r="S1396" s="78" t="s">
        <v>5325</v>
      </c>
      <c r="T1396" s="77" t="s">
        <v>134</v>
      </c>
      <c r="U1396" s="80"/>
      <c r="V1396" s="85" t="s">
        <v>134</v>
      </c>
      <c r="W1396" s="85" t="s">
        <v>134</v>
      </c>
    </row>
    <row r="1397" spans="1:23" s="48" customFormat="1" ht="60" x14ac:dyDescent="0.25">
      <c r="A1397" s="77">
        <v>13100700</v>
      </c>
      <c r="B1397" s="77" t="s">
        <v>14</v>
      </c>
      <c r="C1397" s="70">
        <v>6481</v>
      </c>
      <c r="D1397" s="77" t="s">
        <v>214</v>
      </c>
      <c r="E1397" s="77" t="s">
        <v>126</v>
      </c>
      <c r="F1397" s="77" t="s">
        <v>79</v>
      </c>
      <c r="G1397" s="77" t="s">
        <v>2921</v>
      </c>
      <c r="H1397" s="77" t="s">
        <v>56</v>
      </c>
      <c r="I1397" s="78" t="s">
        <v>2264</v>
      </c>
      <c r="J1397" s="77" t="s">
        <v>391</v>
      </c>
      <c r="K1397" s="77" t="s">
        <v>377</v>
      </c>
      <c r="L1397" s="71" t="s">
        <v>67</v>
      </c>
      <c r="M1397" s="74">
        <v>1339272</v>
      </c>
      <c r="N1397" s="74">
        <v>0</v>
      </c>
      <c r="O1397" s="74">
        <v>1339272</v>
      </c>
      <c r="P1397" s="79">
        <v>1</v>
      </c>
      <c r="Q1397" s="74">
        <v>1339272</v>
      </c>
      <c r="R1397" s="77" t="s">
        <v>134</v>
      </c>
      <c r="S1397" s="78" t="s">
        <v>5325</v>
      </c>
      <c r="T1397" s="77" t="s">
        <v>134</v>
      </c>
      <c r="U1397" s="80"/>
      <c r="V1397" s="85" t="s">
        <v>134</v>
      </c>
      <c r="W1397" s="85" t="s">
        <v>134</v>
      </c>
    </row>
    <row r="1398" spans="1:23" s="48" customFormat="1" ht="60" x14ac:dyDescent="0.25">
      <c r="A1398" s="77">
        <v>13100700</v>
      </c>
      <c r="B1398" s="77" t="s">
        <v>14</v>
      </c>
      <c r="C1398" s="70">
        <v>6482</v>
      </c>
      <c r="D1398" s="77" t="s">
        <v>214</v>
      </c>
      <c r="E1398" s="77" t="s">
        <v>126</v>
      </c>
      <c r="F1398" s="77" t="s">
        <v>79</v>
      </c>
      <c r="G1398" s="77" t="s">
        <v>2922</v>
      </c>
      <c r="H1398" s="77" t="s">
        <v>56</v>
      </c>
      <c r="I1398" s="78" t="s">
        <v>2264</v>
      </c>
      <c r="J1398" s="77" t="s">
        <v>391</v>
      </c>
      <c r="K1398" s="77" t="s">
        <v>377</v>
      </c>
      <c r="L1398" s="71" t="s">
        <v>67</v>
      </c>
      <c r="M1398" s="74">
        <v>806125</v>
      </c>
      <c r="N1398" s="74">
        <v>0</v>
      </c>
      <c r="O1398" s="74">
        <v>806125</v>
      </c>
      <c r="P1398" s="79">
        <v>1</v>
      </c>
      <c r="Q1398" s="74">
        <v>806125</v>
      </c>
      <c r="R1398" s="77" t="s">
        <v>134</v>
      </c>
      <c r="S1398" s="78" t="s">
        <v>5325</v>
      </c>
      <c r="T1398" s="77" t="s">
        <v>134</v>
      </c>
      <c r="U1398" s="80"/>
      <c r="V1398" s="85" t="s">
        <v>134</v>
      </c>
      <c r="W1398" s="85" t="s">
        <v>134</v>
      </c>
    </row>
    <row r="1399" spans="1:23" s="48" customFormat="1" ht="60" x14ac:dyDescent="0.25">
      <c r="A1399" s="77">
        <v>13100700</v>
      </c>
      <c r="B1399" s="77" t="s">
        <v>14</v>
      </c>
      <c r="C1399" s="70">
        <v>6483</v>
      </c>
      <c r="D1399" s="77" t="s">
        <v>214</v>
      </c>
      <c r="E1399" s="77" t="s">
        <v>126</v>
      </c>
      <c r="F1399" s="77" t="s">
        <v>79</v>
      </c>
      <c r="G1399" s="77" t="s">
        <v>5375</v>
      </c>
      <c r="H1399" s="77" t="s">
        <v>56</v>
      </c>
      <c r="I1399" s="78" t="s">
        <v>2264</v>
      </c>
      <c r="J1399" s="77" t="s">
        <v>391</v>
      </c>
      <c r="K1399" s="77" t="s">
        <v>377</v>
      </c>
      <c r="L1399" s="71" t="s">
        <v>67</v>
      </c>
      <c r="M1399" s="74">
        <v>329414</v>
      </c>
      <c r="N1399" s="74">
        <v>0</v>
      </c>
      <c r="O1399" s="74">
        <v>329414</v>
      </c>
      <c r="P1399" s="79">
        <v>1</v>
      </c>
      <c r="Q1399" s="74">
        <v>329414</v>
      </c>
      <c r="R1399" s="77" t="s">
        <v>134</v>
      </c>
      <c r="S1399" s="78" t="s">
        <v>5325</v>
      </c>
      <c r="T1399" s="77" t="s">
        <v>68</v>
      </c>
      <c r="U1399" s="80" t="s">
        <v>5337</v>
      </c>
      <c r="V1399" s="85" t="s">
        <v>134</v>
      </c>
      <c r="W1399" s="85" t="s">
        <v>134</v>
      </c>
    </row>
    <row r="1400" spans="1:23" s="48" customFormat="1" ht="60" x14ac:dyDescent="0.25">
      <c r="A1400" s="77">
        <v>13100700</v>
      </c>
      <c r="B1400" s="77" t="s">
        <v>14</v>
      </c>
      <c r="C1400" s="70">
        <v>6484</v>
      </c>
      <c r="D1400" s="77" t="s">
        <v>214</v>
      </c>
      <c r="E1400" s="77" t="s">
        <v>126</v>
      </c>
      <c r="F1400" s="77" t="s">
        <v>79</v>
      </c>
      <c r="G1400" s="77" t="s">
        <v>5376</v>
      </c>
      <c r="H1400" s="77" t="s">
        <v>56</v>
      </c>
      <c r="I1400" s="78" t="s">
        <v>2264</v>
      </c>
      <c r="J1400" s="77" t="s">
        <v>391</v>
      </c>
      <c r="K1400" s="77" t="s">
        <v>377</v>
      </c>
      <c r="L1400" s="71" t="s">
        <v>67</v>
      </c>
      <c r="M1400" s="74">
        <v>252164</v>
      </c>
      <c r="N1400" s="74">
        <v>0</v>
      </c>
      <c r="O1400" s="74">
        <v>252164</v>
      </c>
      <c r="P1400" s="79">
        <v>1</v>
      </c>
      <c r="Q1400" s="74">
        <v>252164</v>
      </c>
      <c r="R1400" s="77" t="s">
        <v>134</v>
      </c>
      <c r="S1400" s="78" t="s">
        <v>5325</v>
      </c>
      <c r="T1400" s="77" t="s">
        <v>68</v>
      </c>
      <c r="U1400" s="80" t="s">
        <v>5337</v>
      </c>
      <c r="V1400" s="85" t="s">
        <v>134</v>
      </c>
      <c r="W1400" s="85" t="s">
        <v>134</v>
      </c>
    </row>
    <row r="1401" spans="1:23" s="48" customFormat="1" ht="60" x14ac:dyDescent="0.25">
      <c r="A1401" s="77">
        <v>13100700</v>
      </c>
      <c r="B1401" s="77" t="s">
        <v>14</v>
      </c>
      <c r="C1401" s="70">
        <v>6485</v>
      </c>
      <c r="D1401" s="77" t="s">
        <v>214</v>
      </c>
      <c r="E1401" s="77" t="s">
        <v>126</v>
      </c>
      <c r="F1401" s="77" t="s">
        <v>79</v>
      </c>
      <c r="G1401" s="77" t="s">
        <v>5377</v>
      </c>
      <c r="H1401" s="77" t="s">
        <v>56</v>
      </c>
      <c r="I1401" s="78" t="s">
        <v>2264</v>
      </c>
      <c r="J1401" s="77" t="s">
        <v>391</v>
      </c>
      <c r="K1401" s="77" t="s">
        <v>377</v>
      </c>
      <c r="L1401" s="71" t="s">
        <v>67</v>
      </c>
      <c r="M1401" s="74">
        <v>201731</v>
      </c>
      <c r="N1401" s="74">
        <v>0</v>
      </c>
      <c r="O1401" s="74">
        <v>201731</v>
      </c>
      <c r="P1401" s="79">
        <v>1</v>
      </c>
      <c r="Q1401" s="74">
        <v>201731</v>
      </c>
      <c r="R1401" s="77" t="s">
        <v>134</v>
      </c>
      <c r="S1401" s="78" t="s">
        <v>5325</v>
      </c>
      <c r="T1401" s="77" t="s">
        <v>68</v>
      </c>
      <c r="U1401" s="80" t="s">
        <v>5337</v>
      </c>
      <c r="V1401" s="85" t="s">
        <v>134</v>
      </c>
      <c r="W1401" s="85" t="s">
        <v>134</v>
      </c>
    </row>
    <row r="1402" spans="1:23" s="48" customFormat="1" ht="60" x14ac:dyDescent="0.25">
      <c r="A1402" s="77">
        <v>13100700</v>
      </c>
      <c r="B1402" s="77" t="s">
        <v>14</v>
      </c>
      <c r="C1402" s="70">
        <v>6486</v>
      </c>
      <c r="D1402" s="77" t="s">
        <v>214</v>
      </c>
      <c r="E1402" s="77" t="s">
        <v>126</v>
      </c>
      <c r="F1402" s="77" t="s">
        <v>79</v>
      </c>
      <c r="G1402" s="77" t="s">
        <v>5378</v>
      </c>
      <c r="H1402" s="77" t="s">
        <v>56</v>
      </c>
      <c r="I1402" s="78" t="s">
        <v>2264</v>
      </c>
      <c r="J1402" s="77" t="s">
        <v>391</v>
      </c>
      <c r="K1402" s="77" t="s">
        <v>377</v>
      </c>
      <c r="L1402" s="71" t="s">
        <v>67</v>
      </c>
      <c r="M1402" s="74">
        <v>1867616</v>
      </c>
      <c r="N1402" s="74">
        <v>0</v>
      </c>
      <c r="O1402" s="74">
        <v>1867616</v>
      </c>
      <c r="P1402" s="79">
        <v>1</v>
      </c>
      <c r="Q1402" s="74">
        <v>1867616</v>
      </c>
      <c r="R1402" s="77" t="s">
        <v>134</v>
      </c>
      <c r="S1402" s="78" t="s">
        <v>5325</v>
      </c>
      <c r="T1402" s="77" t="s">
        <v>68</v>
      </c>
      <c r="U1402" s="80" t="s">
        <v>5337</v>
      </c>
      <c r="V1402" s="85" t="s">
        <v>134</v>
      </c>
      <c r="W1402" s="85" t="s">
        <v>134</v>
      </c>
    </row>
    <row r="1403" spans="1:23" s="48" customFormat="1" ht="60" x14ac:dyDescent="0.25">
      <c r="A1403" s="77">
        <v>13100700</v>
      </c>
      <c r="B1403" s="77" t="s">
        <v>14</v>
      </c>
      <c r="C1403" s="70">
        <v>6487</v>
      </c>
      <c r="D1403" s="77" t="s">
        <v>214</v>
      </c>
      <c r="E1403" s="77" t="s">
        <v>126</v>
      </c>
      <c r="F1403" s="77" t="s">
        <v>79</v>
      </c>
      <c r="G1403" s="77" t="s">
        <v>5379</v>
      </c>
      <c r="H1403" s="77" t="s">
        <v>56</v>
      </c>
      <c r="I1403" s="78" t="s">
        <v>2264</v>
      </c>
      <c r="J1403" s="77" t="s">
        <v>391</v>
      </c>
      <c r="K1403" s="77" t="s">
        <v>377</v>
      </c>
      <c r="L1403" s="71" t="s">
        <v>73</v>
      </c>
      <c r="M1403" s="74">
        <v>82854</v>
      </c>
      <c r="N1403" s="74">
        <v>0</v>
      </c>
      <c r="O1403" s="74">
        <v>82854</v>
      </c>
      <c r="P1403" s="79">
        <v>1</v>
      </c>
      <c r="Q1403" s="74">
        <v>82854</v>
      </c>
      <c r="R1403" s="77" t="s">
        <v>134</v>
      </c>
      <c r="S1403" s="78" t="s">
        <v>5325</v>
      </c>
      <c r="T1403" s="77" t="s">
        <v>68</v>
      </c>
      <c r="U1403" s="80" t="s">
        <v>5337</v>
      </c>
      <c r="V1403" s="85" t="s">
        <v>134</v>
      </c>
      <c r="W1403" s="85" t="s">
        <v>134</v>
      </c>
    </row>
    <row r="1404" spans="1:23" s="48" customFormat="1" ht="60" x14ac:dyDescent="0.25">
      <c r="A1404" s="77">
        <v>13100700</v>
      </c>
      <c r="B1404" s="77" t="s">
        <v>14</v>
      </c>
      <c r="C1404" s="70">
        <v>6488</v>
      </c>
      <c r="D1404" s="77" t="s">
        <v>214</v>
      </c>
      <c r="E1404" s="77" t="s">
        <v>126</v>
      </c>
      <c r="F1404" s="77" t="s">
        <v>79</v>
      </c>
      <c r="G1404" s="77" t="s">
        <v>5380</v>
      </c>
      <c r="H1404" s="77" t="s">
        <v>56</v>
      </c>
      <c r="I1404" s="78" t="s">
        <v>2264</v>
      </c>
      <c r="J1404" s="77" t="s">
        <v>391</v>
      </c>
      <c r="K1404" s="77" t="s">
        <v>377</v>
      </c>
      <c r="L1404" s="71" t="s">
        <v>73</v>
      </c>
      <c r="M1404" s="74">
        <v>445090</v>
      </c>
      <c r="N1404" s="74">
        <v>0</v>
      </c>
      <c r="O1404" s="74">
        <v>445090</v>
      </c>
      <c r="P1404" s="79">
        <v>1</v>
      </c>
      <c r="Q1404" s="74">
        <v>445090</v>
      </c>
      <c r="R1404" s="77" t="s">
        <v>134</v>
      </c>
      <c r="S1404" s="78" t="s">
        <v>5325</v>
      </c>
      <c r="T1404" s="77" t="s">
        <v>68</v>
      </c>
      <c r="U1404" s="80" t="s">
        <v>5337</v>
      </c>
      <c r="V1404" s="85" t="s">
        <v>134</v>
      </c>
      <c r="W1404" s="85" t="s">
        <v>134</v>
      </c>
    </row>
    <row r="1405" spans="1:23" s="48" customFormat="1" ht="60" x14ac:dyDescent="0.25">
      <c r="A1405" s="77">
        <v>13100700</v>
      </c>
      <c r="B1405" s="77" t="s">
        <v>14</v>
      </c>
      <c r="C1405" s="70">
        <v>6489</v>
      </c>
      <c r="D1405" s="77" t="s">
        <v>214</v>
      </c>
      <c r="E1405" s="77" t="s">
        <v>126</v>
      </c>
      <c r="F1405" s="77" t="s">
        <v>79</v>
      </c>
      <c r="G1405" s="77" t="s">
        <v>5381</v>
      </c>
      <c r="H1405" s="77" t="s">
        <v>56</v>
      </c>
      <c r="I1405" s="78" t="s">
        <v>2264</v>
      </c>
      <c r="J1405" s="77" t="s">
        <v>391</v>
      </c>
      <c r="K1405" s="77" t="s">
        <v>377</v>
      </c>
      <c r="L1405" s="71" t="s">
        <v>73</v>
      </c>
      <c r="M1405" s="74">
        <v>224146</v>
      </c>
      <c r="N1405" s="74">
        <v>0</v>
      </c>
      <c r="O1405" s="74">
        <v>224146</v>
      </c>
      <c r="P1405" s="79">
        <v>1</v>
      </c>
      <c r="Q1405" s="74">
        <v>224146</v>
      </c>
      <c r="R1405" s="77" t="s">
        <v>134</v>
      </c>
      <c r="S1405" s="78" t="s">
        <v>5325</v>
      </c>
      <c r="T1405" s="77" t="s">
        <v>68</v>
      </c>
      <c r="U1405" s="80" t="s">
        <v>5337</v>
      </c>
      <c r="V1405" s="85" t="s">
        <v>134</v>
      </c>
      <c r="W1405" s="85" t="s">
        <v>134</v>
      </c>
    </row>
    <row r="1406" spans="1:23" s="48" customFormat="1" ht="60" x14ac:dyDescent="0.25">
      <c r="A1406" s="77">
        <v>13100700</v>
      </c>
      <c r="B1406" s="77" t="s">
        <v>14</v>
      </c>
      <c r="C1406" s="70">
        <v>6490</v>
      </c>
      <c r="D1406" s="77" t="s">
        <v>214</v>
      </c>
      <c r="E1406" s="77" t="s">
        <v>126</v>
      </c>
      <c r="F1406" s="77" t="s">
        <v>79</v>
      </c>
      <c r="G1406" s="77" t="s">
        <v>2923</v>
      </c>
      <c r="H1406" s="77" t="s">
        <v>56</v>
      </c>
      <c r="I1406" s="78" t="s">
        <v>2264</v>
      </c>
      <c r="J1406" s="77" t="s">
        <v>391</v>
      </c>
      <c r="K1406" s="77" t="s">
        <v>377</v>
      </c>
      <c r="L1406" s="71" t="s">
        <v>67</v>
      </c>
      <c r="M1406" s="74">
        <v>1372093</v>
      </c>
      <c r="N1406" s="74">
        <v>0</v>
      </c>
      <c r="O1406" s="74">
        <v>1372093</v>
      </c>
      <c r="P1406" s="79">
        <v>1</v>
      </c>
      <c r="Q1406" s="74">
        <v>1372093</v>
      </c>
      <c r="R1406" s="77" t="s">
        <v>134</v>
      </c>
      <c r="S1406" s="78" t="s">
        <v>5325</v>
      </c>
      <c r="T1406" s="77" t="s">
        <v>134</v>
      </c>
      <c r="U1406" s="80"/>
      <c r="V1406" s="85" t="s">
        <v>134</v>
      </c>
      <c r="W1406" s="85" t="s">
        <v>134</v>
      </c>
    </row>
    <row r="1407" spans="1:23" s="48" customFormat="1" ht="60" x14ac:dyDescent="0.25">
      <c r="A1407" s="77">
        <v>13100700</v>
      </c>
      <c r="B1407" s="77" t="s">
        <v>14</v>
      </c>
      <c r="C1407" s="70">
        <v>6491</v>
      </c>
      <c r="D1407" s="77" t="s">
        <v>214</v>
      </c>
      <c r="E1407" s="77" t="s">
        <v>126</v>
      </c>
      <c r="F1407" s="77" t="s">
        <v>79</v>
      </c>
      <c r="G1407" s="77" t="s">
        <v>5382</v>
      </c>
      <c r="H1407" s="77" t="s">
        <v>56</v>
      </c>
      <c r="I1407" s="78" t="s">
        <v>2264</v>
      </c>
      <c r="J1407" s="77" t="s">
        <v>391</v>
      </c>
      <c r="K1407" s="77" t="s">
        <v>377</v>
      </c>
      <c r="L1407" s="71" t="s">
        <v>67</v>
      </c>
      <c r="M1407" s="74">
        <v>100866</v>
      </c>
      <c r="N1407" s="74">
        <v>0</v>
      </c>
      <c r="O1407" s="74">
        <v>100866</v>
      </c>
      <c r="P1407" s="79">
        <v>1</v>
      </c>
      <c r="Q1407" s="74">
        <v>100866</v>
      </c>
      <c r="R1407" s="77" t="s">
        <v>134</v>
      </c>
      <c r="S1407" s="78" t="s">
        <v>5325</v>
      </c>
      <c r="T1407" s="77" t="s">
        <v>68</v>
      </c>
      <c r="U1407" s="80" t="s">
        <v>5337</v>
      </c>
      <c r="V1407" s="85" t="s">
        <v>134</v>
      </c>
      <c r="W1407" s="85" t="s">
        <v>134</v>
      </c>
    </row>
    <row r="1408" spans="1:23" s="48" customFormat="1" ht="60" x14ac:dyDescent="0.25">
      <c r="A1408" s="77">
        <v>13100700</v>
      </c>
      <c r="B1408" s="77" t="s">
        <v>14</v>
      </c>
      <c r="C1408" s="70">
        <v>6492</v>
      </c>
      <c r="D1408" s="77" t="s">
        <v>214</v>
      </c>
      <c r="E1408" s="77" t="s">
        <v>126</v>
      </c>
      <c r="F1408" s="77" t="s">
        <v>79</v>
      </c>
      <c r="G1408" s="77" t="s">
        <v>2924</v>
      </c>
      <c r="H1408" s="77" t="s">
        <v>56</v>
      </c>
      <c r="I1408" s="78" t="s">
        <v>2925</v>
      </c>
      <c r="J1408" s="77" t="s">
        <v>391</v>
      </c>
      <c r="K1408" s="77" t="s">
        <v>377</v>
      </c>
      <c r="L1408" s="71" t="s">
        <v>67</v>
      </c>
      <c r="M1408" s="74">
        <v>799240</v>
      </c>
      <c r="N1408" s="74">
        <v>0</v>
      </c>
      <c r="O1408" s="74">
        <v>799240</v>
      </c>
      <c r="P1408" s="79">
        <v>1</v>
      </c>
      <c r="Q1408" s="74">
        <v>799240</v>
      </c>
      <c r="R1408" s="77" t="s">
        <v>134</v>
      </c>
      <c r="S1408" s="78" t="s">
        <v>2149</v>
      </c>
      <c r="T1408" s="77" t="s">
        <v>134</v>
      </c>
      <c r="U1408" s="80"/>
      <c r="V1408" s="85" t="s">
        <v>134</v>
      </c>
      <c r="W1408" s="85" t="s">
        <v>134</v>
      </c>
    </row>
    <row r="1409" spans="1:23" s="48" customFormat="1" ht="60" x14ac:dyDescent="0.25">
      <c r="A1409" s="77">
        <v>13100700</v>
      </c>
      <c r="B1409" s="77" t="s">
        <v>14</v>
      </c>
      <c r="C1409" s="70">
        <v>6493</v>
      </c>
      <c r="D1409" s="77" t="s">
        <v>214</v>
      </c>
      <c r="E1409" s="77" t="s">
        <v>126</v>
      </c>
      <c r="F1409" s="77" t="s">
        <v>79</v>
      </c>
      <c r="G1409" s="77" t="s">
        <v>2926</v>
      </c>
      <c r="H1409" s="77" t="s">
        <v>56</v>
      </c>
      <c r="I1409" s="78" t="s">
        <v>2925</v>
      </c>
      <c r="J1409" s="77" t="s">
        <v>391</v>
      </c>
      <c r="K1409" s="77" t="s">
        <v>377</v>
      </c>
      <c r="L1409" s="71" t="s">
        <v>67</v>
      </c>
      <c r="M1409" s="74">
        <v>21674267</v>
      </c>
      <c r="N1409" s="74">
        <v>0</v>
      </c>
      <c r="O1409" s="74">
        <v>21674267</v>
      </c>
      <c r="P1409" s="79">
        <v>1</v>
      </c>
      <c r="Q1409" s="74">
        <v>21674267</v>
      </c>
      <c r="R1409" s="77" t="s">
        <v>134</v>
      </c>
      <c r="S1409" s="78" t="s">
        <v>2149</v>
      </c>
      <c r="T1409" s="77" t="s">
        <v>134</v>
      </c>
      <c r="U1409" s="80"/>
      <c r="V1409" s="85" t="s">
        <v>134</v>
      </c>
      <c r="W1409" s="85" t="s">
        <v>134</v>
      </c>
    </row>
    <row r="1410" spans="1:23" s="48" customFormat="1" ht="60" x14ac:dyDescent="0.25">
      <c r="A1410" s="77">
        <v>13100700</v>
      </c>
      <c r="B1410" s="77" t="s">
        <v>14</v>
      </c>
      <c r="C1410" s="70">
        <v>6494</v>
      </c>
      <c r="D1410" s="77" t="s">
        <v>214</v>
      </c>
      <c r="E1410" s="77" t="s">
        <v>126</v>
      </c>
      <c r="F1410" s="77" t="s">
        <v>79</v>
      </c>
      <c r="G1410" s="77" t="s">
        <v>2927</v>
      </c>
      <c r="H1410" s="77" t="s">
        <v>56</v>
      </c>
      <c r="I1410" s="78" t="s">
        <v>2925</v>
      </c>
      <c r="J1410" s="77" t="s">
        <v>391</v>
      </c>
      <c r="K1410" s="77" t="s">
        <v>377</v>
      </c>
      <c r="L1410" s="71" t="s">
        <v>67</v>
      </c>
      <c r="M1410" s="74">
        <v>3056069</v>
      </c>
      <c r="N1410" s="74">
        <v>0</v>
      </c>
      <c r="O1410" s="74">
        <v>3056069</v>
      </c>
      <c r="P1410" s="79">
        <v>1</v>
      </c>
      <c r="Q1410" s="74">
        <v>3056069</v>
      </c>
      <c r="R1410" s="77" t="s">
        <v>134</v>
      </c>
      <c r="S1410" s="78" t="s">
        <v>2149</v>
      </c>
      <c r="T1410" s="77" t="s">
        <v>134</v>
      </c>
      <c r="U1410" s="80"/>
      <c r="V1410" s="85" t="s">
        <v>134</v>
      </c>
      <c r="W1410" s="85" t="s">
        <v>134</v>
      </c>
    </row>
    <row r="1411" spans="1:23" s="48" customFormat="1" ht="60" x14ac:dyDescent="0.25">
      <c r="A1411" s="77">
        <v>13100700</v>
      </c>
      <c r="B1411" s="77" t="s">
        <v>14</v>
      </c>
      <c r="C1411" s="70">
        <v>6495</v>
      </c>
      <c r="D1411" s="77" t="s">
        <v>214</v>
      </c>
      <c r="E1411" s="77" t="s">
        <v>126</v>
      </c>
      <c r="F1411" s="77" t="s">
        <v>79</v>
      </c>
      <c r="G1411" s="77" t="s">
        <v>2928</v>
      </c>
      <c r="H1411" s="77" t="s">
        <v>56</v>
      </c>
      <c r="I1411" s="78" t="s">
        <v>2925</v>
      </c>
      <c r="J1411" s="77" t="s">
        <v>391</v>
      </c>
      <c r="K1411" s="77" t="s">
        <v>377</v>
      </c>
      <c r="L1411" s="71" t="s">
        <v>67</v>
      </c>
      <c r="M1411" s="74">
        <v>2817834</v>
      </c>
      <c r="N1411" s="74">
        <v>0</v>
      </c>
      <c r="O1411" s="74">
        <v>2817834</v>
      </c>
      <c r="P1411" s="79">
        <v>1</v>
      </c>
      <c r="Q1411" s="74">
        <v>2817834</v>
      </c>
      <c r="R1411" s="77" t="s">
        <v>134</v>
      </c>
      <c r="S1411" s="78" t="s">
        <v>2149</v>
      </c>
      <c r="T1411" s="77" t="s">
        <v>134</v>
      </c>
      <c r="U1411" s="80"/>
      <c r="V1411" s="85" t="s">
        <v>134</v>
      </c>
      <c r="W1411" s="85" t="s">
        <v>134</v>
      </c>
    </row>
    <row r="1412" spans="1:23" s="48" customFormat="1" ht="60" x14ac:dyDescent="0.25">
      <c r="A1412" s="77">
        <v>13100700</v>
      </c>
      <c r="B1412" s="77" t="s">
        <v>14</v>
      </c>
      <c r="C1412" s="70">
        <v>6496</v>
      </c>
      <c r="D1412" s="77" t="s">
        <v>214</v>
      </c>
      <c r="E1412" s="77" t="s">
        <v>126</v>
      </c>
      <c r="F1412" s="77" t="s">
        <v>79</v>
      </c>
      <c r="G1412" s="77" t="s">
        <v>2929</v>
      </c>
      <c r="H1412" s="77" t="s">
        <v>56</v>
      </c>
      <c r="I1412" s="78" t="s">
        <v>2925</v>
      </c>
      <c r="J1412" s="77" t="s">
        <v>391</v>
      </c>
      <c r="K1412" s="77" t="s">
        <v>377</v>
      </c>
      <c r="L1412" s="71" t="s">
        <v>67</v>
      </c>
      <c r="M1412" s="74">
        <v>23793720</v>
      </c>
      <c r="N1412" s="74">
        <v>0</v>
      </c>
      <c r="O1412" s="74">
        <v>23793720</v>
      </c>
      <c r="P1412" s="79">
        <v>1</v>
      </c>
      <c r="Q1412" s="74">
        <v>23793720</v>
      </c>
      <c r="R1412" s="77" t="s">
        <v>134</v>
      </c>
      <c r="S1412" s="78" t="s">
        <v>2149</v>
      </c>
      <c r="T1412" s="77" t="s">
        <v>134</v>
      </c>
      <c r="U1412" s="80"/>
      <c r="V1412" s="85" t="s">
        <v>134</v>
      </c>
      <c r="W1412" s="85" t="s">
        <v>134</v>
      </c>
    </row>
    <row r="1413" spans="1:23" s="48" customFormat="1" ht="60" x14ac:dyDescent="0.25">
      <c r="A1413" s="77">
        <v>13100700</v>
      </c>
      <c r="B1413" s="77" t="s">
        <v>14</v>
      </c>
      <c r="C1413" s="70">
        <v>6497</v>
      </c>
      <c r="D1413" s="77" t="s">
        <v>214</v>
      </c>
      <c r="E1413" s="77" t="s">
        <v>126</v>
      </c>
      <c r="F1413" s="77" t="s">
        <v>79</v>
      </c>
      <c r="G1413" s="77" t="s">
        <v>2930</v>
      </c>
      <c r="H1413" s="77" t="s">
        <v>56</v>
      </c>
      <c r="I1413" s="78" t="s">
        <v>2925</v>
      </c>
      <c r="J1413" s="77" t="s">
        <v>391</v>
      </c>
      <c r="K1413" s="77" t="s">
        <v>377</v>
      </c>
      <c r="L1413" s="71" t="s">
        <v>67</v>
      </c>
      <c r="M1413" s="74">
        <v>128083</v>
      </c>
      <c r="N1413" s="74">
        <v>0</v>
      </c>
      <c r="O1413" s="74">
        <v>128083</v>
      </c>
      <c r="P1413" s="79">
        <v>1</v>
      </c>
      <c r="Q1413" s="74">
        <v>128083</v>
      </c>
      <c r="R1413" s="77" t="s">
        <v>134</v>
      </c>
      <c r="S1413" s="78" t="s">
        <v>2149</v>
      </c>
      <c r="T1413" s="77" t="s">
        <v>134</v>
      </c>
      <c r="U1413" s="80"/>
      <c r="V1413" s="85" t="s">
        <v>134</v>
      </c>
      <c r="W1413" s="85" t="s">
        <v>134</v>
      </c>
    </row>
    <row r="1414" spans="1:23" s="48" customFormat="1" ht="60" x14ac:dyDescent="0.25">
      <c r="A1414" s="77">
        <v>13100700</v>
      </c>
      <c r="B1414" s="77" t="s">
        <v>14</v>
      </c>
      <c r="C1414" s="70">
        <v>6498</v>
      </c>
      <c r="D1414" s="77" t="s">
        <v>214</v>
      </c>
      <c r="E1414" s="77" t="s">
        <v>126</v>
      </c>
      <c r="F1414" s="77" t="s">
        <v>79</v>
      </c>
      <c r="G1414" s="77" t="s">
        <v>2931</v>
      </c>
      <c r="H1414" s="77" t="s">
        <v>56</v>
      </c>
      <c r="I1414" s="78" t="s">
        <v>2925</v>
      </c>
      <c r="J1414" s="77" t="s">
        <v>391</v>
      </c>
      <c r="K1414" s="77" t="s">
        <v>377</v>
      </c>
      <c r="L1414" s="71" t="s">
        <v>67</v>
      </c>
      <c r="M1414" s="74">
        <v>333017</v>
      </c>
      <c r="N1414" s="74">
        <v>0</v>
      </c>
      <c r="O1414" s="74">
        <v>333017</v>
      </c>
      <c r="P1414" s="79">
        <v>1</v>
      </c>
      <c r="Q1414" s="74">
        <v>333017</v>
      </c>
      <c r="R1414" s="77" t="s">
        <v>134</v>
      </c>
      <c r="S1414" s="78" t="s">
        <v>2149</v>
      </c>
      <c r="T1414" s="77" t="s">
        <v>134</v>
      </c>
      <c r="U1414" s="80"/>
      <c r="V1414" s="85" t="s">
        <v>134</v>
      </c>
      <c r="W1414" s="85" t="s">
        <v>134</v>
      </c>
    </row>
    <row r="1415" spans="1:23" s="48" customFormat="1" ht="60" x14ac:dyDescent="0.25">
      <c r="A1415" s="77">
        <v>13100700</v>
      </c>
      <c r="B1415" s="77" t="s">
        <v>14</v>
      </c>
      <c r="C1415" s="70">
        <v>6499</v>
      </c>
      <c r="D1415" s="77" t="s">
        <v>214</v>
      </c>
      <c r="E1415" s="77" t="s">
        <v>126</v>
      </c>
      <c r="F1415" s="77" t="s">
        <v>79</v>
      </c>
      <c r="G1415" s="77" t="s">
        <v>2932</v>
      </c>
      <c r="H1415" s="77" t="s">
        <v>56</v>
      </c>
      <c r="I1415" s="78" t="s">
        <v>2925</v>
      </c>
      <c r="J1415" s="77" t="s">
        <v>391</v>
      </c>
      <c r="K1415" s="77" t="s">
        <v>377</v>
      </c>
      <c r="L1415" s="71" t="s">
        <v>67</v>
      </c>
      <c r="M1415" s="74">
        <v>128083</v>
      </c>
      <c r="N1415" s="74">
        <v>0</v>
      </c>
      <c r="O1415" s="74">
        <v>128083</v>
      </c>
      <c r="P1415" s="79">
        <v>1</v>
      </c>
      <c r="Q1415" s="74">
        <v>128083</v>
      </c>
      <c r="R1415" s="77" t="s">
        <v>134</v>
      </c>
      <c r="S1415" s="78" t="s">
        <v>2149</v>
      </c>
      <c r="T1415" s="77" t="s">
        <v>134</v>
      </c>
      <c r="U1415" s="80"/>
      <c r="V1415" s="85" t="s">
        <v>134</v>
      </c>
      <c r="W1415" s="85" t="s">
        <v>134</v>
      </c>
    </row>
    <row r="1416" spans="1:23" s="48" customFormat="1" ht="60" x14ac:dyDescent="0.25">
      <c r="A1416" s="77">
        <v>13100700</v>
      </c>
      <c r="B1416" s="77" t="s">
        <v>14</v>
      </c>
      <c r="C1416" s="70">
        <v>6500</v>
      </c>
      <c r="D1416" s="77" t="s">
        <v>214</v>
      </c>
      <c r="E1416" s="77" t="s">
        <v>126</v>
      </c>
      <c r="F1416" s="77" t="s">
        <v>79</v>
      </c>
      <c r="G1416" s="77" t="s">
        <v>2933</v>
      </c>
      <c r="H1416" s="77" t="s">
        <v>56</v>
      </c>
      <c r="I1416" s="78" t="s">
        <v>2925</v>
      </c>
      <c r="J1416" s="77" t="s">
        <v>391</v>
      </c>
      <c r="K1416" s="77" t="s">
        <v>377</v>
      </c>
      <c r="L1416" s="71" t="s">
        <v>67</v>
      </c>
      <c r="M1416" s="74">
        <v>128083</v>
      </c>
      <c r="N1416" s="74">
        <v>0</v>
      </c>
      <c r="O1416" s="74">
        <v>128083</v>
      </c>
      <c r="P1416" s="79">
        <v>1</v>
      </c>
      <c r="Q1416" s="74">
        <v>128083</v>
      </c>
      <c r="R1416" s="77" t="s">
        <v>134</v>
      </c>
      <c r="S1416" s="78" t="s">
        <v>2149</v>
      </c>
      <c r="T1416" s="77" t="s">
        <v>134</v>
      </c>
      <c r="U1416" s="80"/>
      <c r="V1416" s="85" t="s">
        <v>134</v>
      </c>
      <c r="W1416" s="85" t="s">
        <v>134</v>
      </c>
    </row>
    <row r="1417" spans="1:23" s="48" customFormat="1" ht="60" x14ac:dyDescent="0.25">
      <c r="A1417" s="77">
        <v>13100700</v>
      </c>
      <c r="B1417" s="77" t="s">
        <v>14</v>
      </c>
      <c r="C1417" s="70">
        <v>6501</v>
      </c>
      <c r="D1417" s="77" t="s">
        <v>214</v>
      </c>
      <c r="E1417" s="77" t="s">
        <v>126</v>
      </c>
      <c r="F1417" s="77" t="s">
        <v>79</v>
      </c>
      <c r="G1417" s="77" t="s">
        <v>2934</v>
      </c>
      <c r="H1417" s="77" t="s">
        <v>56</v>
      </c>
      <c r="I1417" s="78" t="s">
        <v>2925</v>
      </c>
      <c r="J1417" s="77" t="s">
        <v>391</v>
      </c>
      <c r="K1417" s="77" t="s">
        <v>377</v>
      </c>
      <c r="L1417" s="71" t="s">
        <v>67</v>
      </c>
      <c r="M1417" s="74">
        <v>204933</v>
      </c>
      <c r="N1417" s="74">
        <v>0</v>
      </c>
      <c r="O1417" s="74">
        <v>204933</v>
      </c>
      <c r="P1417" s="79">
        <v>1</v>
      </c>
      <c r="Q1417" s="74">
        <v>204933</v>
      </c>
      <c r="R1417" s="77" t="s">
        <v>134</v>
      </c>
      <c r="S1417" s="78" t="s">
        <v>2149</v>
      </c>
      <c r="T1417" s="77" t="s">
        <v>134</v>
      </c>
      <c r="U1417" s="80"/>
      <c r="V1417" s="85" t="s">
        <v>134</v>
      </c>
      <c r="W1417" s="85" t="s">
        <v>134</v>
      </c>
    </row>
    <row r="1418" spans="1:23" s="48" customFormat="1" ht="60" x14ac:dyDescent="0.25">
      <c r="A1418" s="77">
        <v>13100700</v>
      </c>
      <c r="B1418" s="77" t="s">
        <v>14</v>
      </c>
      <c r="C1418" s="70">
        <v>6502</v>
      </c>
      <c r="D1418" s="77" t="s">
        <v>214</v>
      </c>
      <c r="E1418" s="77" t="s">
        <v>126</v>
      </c>
      <c r="F1418" s="77" t="s">
        <v>79</v>
      </c>
      <c r="G1418" s="77" t="s">
        <v>5383</v>
      </c>
      <c r="H1418" s="77" t="s">
        <v>56</v>
      </c>
      <c r="I1418" s="78" t="s">
        <v>2264</v>
      </c>
      <c r="J1418" s="77" t="s">
        <v>391</v>
      </c>
      <c r="K1418" s="77" t="s">
        <v>377</v>
      </c>
      <c r="L1418" s="71" t="s">
        <v>67</v>
      </c>
      <c r="M1418" s="74">
        <v>35664</v>
      </c>
      <c r="N1418" s="74">
        <v>0</v>
      </c>
      <c r="O1418" s="74">
        <v>35664</v>
      </c>
      <c r="P1418" s="79">
        <v>1</v>
      </c>
      <c r="Q1418" s="74">
        <v>35664</v>
      </c>
      <c r="R1418" s="77" t="s">
        <v>134</v>
      </c>
      <c r="S1418" s="78" t="s">
        <v>2149</v>
      </c>
      <c r="T1418" s="77" t="s">
        <v>68</v>
      </c>
      <c r="U1418" s="128" t="s">
        <v>5337</v>
      </c>
      <c r="V1418" s="85" t="s">
        <v>134</v>
      </c>
      <c r="W1418" s="85" t="s">
        <v>134</v>
      </c>
    </row>
    <row r="1419" spans="1:23" s="48" customFormat="1" ht="60" x14ac:dyDescent="0.25">
      <c r="A1419" s="77">
        <v>13100700</v>
      </c>
      <c r="B1419" s="77" t="s">
        <v>14</v>
      </c>
      <c r="C1419" s="70">
        <v>6503</v>
      </c>
      <c r="D1419" s="77" t="s">
        <v>214</v>
      </c>
      <c r="E1419" s="77" t="s">
        <v>126</v>
      </c>
      <c r="F1419" s="77" t="s">
        <v>79</v>
      </c>
      <c r="G1419" s="77" t="s">
        <v>5384</v>
      </c>
      <c r="H1419" s="77" t="s">
        <v>56</v>
      </c>
      <c r="I1419" s="78" t="s">
        <v>2264</v>
      </c>
      <c r="J1419" s="77" t="s">
        <v>391</v>
      </c>
      <c r="K1419" s="77" t="s">
        <v>377</v>
      </c>
      <c r="L1419" s="71" t="s">
        <v>67</v>
      </c>
      <c r="M1419" s="74">
        <v>2561667</v>
      </c>
      <c r="N1419" s="74">
        <v>0</v>
      </c>
      <c r="O1419" s="74">
        <v>2561667</v>
      </c>
      <c r="P1419" s="79">
        <v>1</v>
      </c>
      <c r="Q1419" s="74">
        <v>2561667</v>
      </c>
      <c r="R1419" s="77" t="s">
        <v>134</v>
      </c>
      <c r="S1419" s="78" t="s">
        <v>2149</v>
      </c>
      <c r="T1419" s="77" t="s">
        <v>68</v>
      </c>
      <c r="U1419" s="128" t="s">
        <v>5337</v>
      </c>
      <c r="V1419" s="85" t="s">
        <v>134</v>
      </c>
      <c r="W1419" s="85" t="s">
        <v>134</v>
      </c>
    </row>
    <row r="1420" spans="1:23" s="48" customFormat="1" ht="60" x14ac:dyDescent="0.25">
      <c r="A1420" s="77">
        <v>13100700</v>
      </c>
      <c r="B1420" s="77" t="s">
        <v>14</v>
      </c>
      <c r="C1420" s="70">
        <v>6504</v>
      </c>
      <c r="D1420" s="77" t="s">
        <v>214</v>
      </c>
      <c r="E1420" s="77" t="s">
        <v>126</v>
      </c>
      <c r="F1420" s="77" t="s">
        <v>79</v>
      </c>
      <c r="G1420" s="77" t="s">
        <v>5385</v>
      </c>
      <c r="H1420" s="77" t="s">
        <v>56</v>
      </c>
      <c r="I1420" s="78" t="s">
        <v>2264</v>
      </c>
      <c r="J1420" s="77" t="s">
        <v>391</v>
      </c>
      <c r="K1420" s="77" t="s">
        <v>377</v>
      </c>
      <c r="L1420" s="71" t="s">
        <v>67</v>
      </c>
      <c r="M1420" s="74">
        <v>196217</v>
      </c>
      <c r="N1420" s="74">
        <v>0</v>
      </c>
      <c r="O1420" s="74">
        <v>196217</v>
      </c>
      <c r="P1420" s="79">
        <v>1</v>
      </c>
      <c r="Q1420" s="74">
        <v>196217</v>
      </c>
      <c r="R1420" s="77" t="s">
        <v>134</v>
      </c>
      <c r="S1420" s="78" t="s">
        <v>2149</v>
      </c>
      <c r="T1420" s="77" t="s">
        <v>68</v>
      </c>
      <c r="U1420" s="128" t="s">
        <v>5337</v>
      </c>
      <c r="V1420" s="85" t="s">
        <v>134</v>
      </c>
      <c r="W1420" s="85" t="s">
        <v>134</v>
      </c>
    </row>
    <row r="1421" spans="1:23" s="48" customFormat="1" ht="105" x14ac:dyDescent="0.25">
      <c r="A1421" s="77">
        <v>13100700</v>
      </c>
      <c r="B1421" s="77" t="s">
        <v>14</v>
      </c>
      <c r="C1421" s="70">
        <v>6505</v>
      </c>
      <c r="D1421" s="77" t="s">
        <v>214</v>
      </c>
      <c r="E1421" s="77" t="s">
        <v>126</v>
      </c>
      <c r="F1421" s="77" t="s">
        <v>79</v>
      </c>
      <c r="G1421" s="77" t="s">
        <v>2263</v>
      </c>
      <c r="H1421" s="77" t="s">
        <v>56</v>
      </c>
      <c r="I1421" s="78" t="s">
        <v>2264</v>
      </c>
      <c r="J1421" s="77" t="s">
        <v>2935</v>
      </c>
      <c r="K1421" s="77" t="s">
        <v>377</v>
      </c>
      <c r="L1421" s="71" t="s">
        <v>67</v>
      </c>
      <c r="M1421" s="74">
        <v>2783892</v>
      </c>
      <c r="N1421" s="74">
        <v>0</v>
      </c>
      <c r="O1421" s="74">
        <v>2783892</v>
      </c>
      <c r="P1421" s="79">
        <v>1</v>
      </c>
      <c r="Q1421" s="74">
        <v>2783892</v>
      </c>
      <c r="R1421" s="77" t="s">
        <v>134</v>
      </c>
      <c r="S1421" s="78" t="s">
        <v>5311</v>
      </c>
      <c r="T1421" s="77" t="s">
        <v>134</v>
      </c>
      <c r="U1421" s="128"/>
      <c r="V1421" s="85" t="s">
        <v>134</v>
      </c>
      <c r="W1421" s="85" t="s">
        <v>134</v>
      </c>
    </row>
    <row r="1422" spans="1:23" s="48" customFormat="1" ht="105" x14ac:dyDescent="0.25">
      <c r="A1422" s="77">
        <v>13100700</v>
      </c>
      <c r="B1422" s="77" t="s">
        <v>14</v>
      </c>
      <c r="C1422" s="70">
        <v>6506</v>
      </c>
      <c r="D1422" s="77" t="s">
        <v>214</v>
      </c>
      <c r="E1422" s="77" t="s">
        <v>126</v>
      </c>
      <c r="F1422" s="77" t="s">
        <v>79</v>
      </c>
      <c r="G1422" s="77" t="s">
        <v>2936</v>
      </c>
      <c r="H1422" s="77" t="s">
        <v>56</v>
      </c>
      <c r="I1422" s="78" t="s">
        <v>2264</v>
      </c>
      <c r="J1422" s="77" t="s">
        <v>2937</v>
      </c>
      <c r="K1422" s="77" t="s">
        <v>377</v>
      </c>
      <c r="L1422" s="71" t="s">
        <v>67</v>
      </c>
      <c r="M1422" s="74">
        <v>9056299</v>
      </c>
      <c r="N1422" s="74">
        <v>0</v>
      </c>
      <c r="O1422" s="74">
        <v>9056299</v>
      </c>
      <c r="P1422" s="79">
        <v>1</v>
      </c>
      <c r="Q1422" s="74">
        <v>9056299</v>
      </c>
      <c r="R1422" s="77" t="s">
        <v>134</v>
      </c>
      <c r="S1422" s="78" t="s">
        <v>5311</v>
      </c>
      <c r="T1422" s="77" t="s">
        <v>134</v>
      </c>
      <c r="U1422" s="128"/>
      <c r="V1422" s="85" t="s">
        <v>134</v>
      </c>
      <c r="W1422" s="85" t="s">
        <v>134</v>
      </c>
    </row>
    <row r="1423" spans="1:23" s="48" customFormat="1" ht="105" x14ac:dyDescent="0.25">
      <c r="A1423" s="77">
        <v>13100700</v>
      </c>
      <c r="B1423" s="77" t="s">
        <v>14</v>
      </c>
      <c r="C1423" s="70">
        <v>6507</v>
      </c>
      <c r="D1423" s="77" t="s">
        <v>214</v>
      </c>
      <c r="E1423" s="77" t="s">
        <v>126</v>
      </c>
      <c r="F1423" s="77" t="s">
        <v>79</v>
      </c>
      <c r="G1423" s="77" t="s">
        <v>2938</v>
      </c>
      <c r="H1423" s="77" t="s">
        <v>56</v>
      </c>
      <c r="I1423" s="78" t="s">
        <v>2264</v>
      </c>
      <c r="J1423" s="77" t="s">
        <v>2937</v>
      </c>
      <c r="K1423" s="77" t="s">
        <v>377</v>
      </c>
      <c r="L1423" s="71" t="s">
        <v>67</v>
      </c>
      <c r="M1423" s="74">
        <v>20474199</v>
      </c>
      <c r="N1423" s="74">
        <v>0</v>
      </c>
      <c r="O1423" s="74">
        <v>20474199</v>
      </c>
      <c r="P1423" s="79">
        <v>1</v>
      </c>
      <c r="Q1423" s="74">
        <v>20474199</v>
      </c>
      <c r="R1423" s="77" t="s">
        <v>134</v>
      </c>
      <c r="S1423" s="78" t="s">
        <v>5311</v>
      </c>
      <c r="T1423" s="77" t="s">
        <v>134</v>
      </c>
      <c r="U1423" s="128"/>
      <c r="V1423" s="85" t="s">
        <v>134</v>
      </c>
      <c r="W1423" s="85" t="s">
        <v>134</v>
      </c>
    </row>
    <row r="1424" spans="1:23" s="48" customFormat="1" ht="105" x14ac:dyDescent="0.25">
      <c r="A1424" s="77">
        <v>13100700</v>
      </c>
      <c r="B1424" s="77" t="s">
        <v>14</v>
      </c>
      <c r="C1424" s="70">
        <v>6508</v>
      </c>
      <c r="D1424" s="77" t="s">
        <v>214</v>
      </c>
      <c r="E1424" s="77" t="s">
        <v>126</v>
      </c>
      <c r="F1424" s="77" t="s">
        <v>79</v>
      </c>
      <c r="G1424" s="77" t="s">
        <v>5386</v>
      </c>
      <c r="H1424" s="77" t="s">
        <v>56</v>
      </c>
      <c r="I1424" s="78" t="s">
        <v>2264</v>
      </c>
      <c r="J1424" s="77" t="s">
        <v>2937</v>
      </c>
      <c r="K1424" s="77" t="s">
        <v>377</v>
      </c>
      <c r="L1424" s="71" t="s">
        <v>67</v>
      </c>
      <c r="M1424" s="74">
        <v>13644404</v>
      </c>
      <c r="N1424" s="74">
        <v>0</v>
      </c>
      <c r="O1424" s="74">
        <v>13644404</v>
      </c>
      <c r="P1424" s="79">
        <v>1</v>
      </c>
      <c r="Q1424" s="74">
        <v>13644404</v>
      </c>
      <c r="R1424" s="77" t="s">
        <v>134</v>
      </c>
      <c r="S1424" s="78" t="s">
        <v>5311</v>
      </c>
      <c r="T1424" s="77" t="s">
        <v>68</v>
      </c>
      <c r="U1424" s="128" t="s">
        <v>5337</v>
      </c>
      <c r="V1424" s="85" t="s">
        <v>134</v>
      </c>
      <c r="W1424" s="85" t="s">
        <v>134</v>
      </c>
    </row>
    <row r="1425" spans="1:23" s="48" customFormat="1" ht="105" x14ac:dyDescent="0.25">
      <c r="A1425" s="77">
        <v>13100700</v>
      </c>
      <c r="B1425" s="77" t="s">
        <v>14</v>
      </c>
      <c r="C1425" s="70">
        <v>6509</v>
      </c>
      <c r="D1425" s="77" t="s">
        <v>214</v>
      </c>
      <c r="E1425" s="77" t="s">
        <v>126</v>
      </c>
      <c r="F1425" s="77" t="s">
        <v>79</v>
      </c>
      <c r="G1425" s="77" t="s">
        <v>2939</v>
      </c>
      <c r="H1425" s="77" t="s">
        <v>56</v>
      </c>
      <c r="I1425" s="78" t="s">
        <v>2264</v>
      </c>
      <c r="J1425" s="77" t="s">
        <v>2937</v>
      </c>
      <c r="K1425" s="77" t="s">
        <v>377</v>
      </c>
      <c r="L1425" s="71" t="s">
        <v>67</v>
      </c>
      <c r="M1425" s="74">
        <v>31375270</v>
      </c>
      <c r="N1425" s="74">
        <v>0</v>
      </c>
      <c r="O1425" s="74">
        <v>31375270</v>
      </c>
      <c r="P1425" s="79">
        <v>1</v>
      </c>
      <c r="Q1425" s="74">
        <v>31375270</v>
      </c>
      <c r="R1425" s="77" t="s">
        <v>134</v>
      </c>
      <c r="S1425" s="78" t="s">
        <v>5311</v>
      </c>
      <c r="T1425" s="77" t="s">
        <v>134</v>
      </c>
      <c r="U1425" s="128"/>
      <c r="V1425" s="85" t="s">
        <v>134</v>
      </c>
      <c r="W1425" s="85" t="s">
        <v>134</v>
      </c>
    </row>
    <row r="1426" spans="1:23" s="48" customFormat="1" ht="240" x14ac:dyDescent="0.25">
      <c r="A1426" s="77">
        <v>13100700</v>
      </c>
      <c r="B1426" s="77" t="s">
        <v>14</v>
      </c>
      <c r="C1426" s="70">
        <v>6510</v>
      </c>
      <c r="D1426" s="77" t="s">
        <v>214</v>
      </c>
      <c r="E1426" s="77" t="s">
        <v>126</v>
      </c>
      <c r="F1426" s="77" t="s">
        <v>79</v>
      </c>
      <c r="G1426" s="77" t="s">
        <v>2940</v>
      </c>
      <c r="H1426" s="77" t="s">
        <v>56</v>
      </c>
      <c r="I1426" s="78" t="s">
        <v>2264</v>
      </c>
      <c r="J1426" s="77" t="s">
        <v>2941</v>
      </c>
      <c r="K1426" s="77" t="s">
        <v>377</v>
      </c>
      <c r="L1426" s="71" t="s">
        <v>67</v>
      </c>
      <c r="M1426" s="74">
        <v>6871352</v>
      </c>
      <c r="N1426" s="74">
        <v>0</v>
      </c>
      <c r="O1426" s="74">
        <v>6871352</v>
      </c>
      <c r="P1426" s="79">
        <v>1</v>
      </c>
      <c r="Q1426" s="74">
        <v>6871352</v>
      </c>
      <c r="R1426" s="77" t="s">
        <v>68</v>
      </c>
      <c r="S1426" s="78" t="s">
        <v>5311</v>
      </c>
      <c r="T1426" s="77" t="s">
        <v>134</v>
      </c>
      <c r="U1426" s="128"/>
      <c r="V1426" s="85" t="s">
        <v>134</v>
      </c>
      <c r="W1426" s="85" t="s">
        <v>134</v>
      </c>
    </row>
    <row r="1427" spans="1:23" s="48" customFormat="1" ht="45" x14ac:dyDescent="0.25">
      <c r="A1427" s="77">
        <v>13100700</v>
      </c>
      <c r="B1427" s="77" t="s">
        <v>14</v>
      </c>
      <c r="C1427" s="70">
        <v>6511</v>
      </c>
      <c r="D1427" s="77" t="s">
        <v>214</v>
      </c>
      <c r="E1427" s="77" t="s">
        <v>126</v>
      </c>
      <c r="F1427" s="77" t="s">
        <v>79</v>
      </c>
      <c r="G1427" s="77" t="s">
        <v>2942</v>
      </c>
      <c r="H1427" s="77" t="s">
        <v>56</v>
      </c>
      <c r="I1427" s="78" t="s">
        <v>816</v>
      </c>
      <c r="J1427" s="77" t="s">
        <v>2943</v>
      </c>
      <c r="K1427" s="77" t="s">
        <v>377</v>
      </c>
      <c r="L1427" s="71" t="s">
        <v>67</v>
      </c>
      <c r="M1427" s="74">
        <v>15062604</v>
      </c>
      <c r="N1427" s="74">
        <v>0</v>
      </c>
      <c r="O1427" s="74">
        <v>15062604</v>
      </c>
      <c r="P1427" s="79">
        <v>1</v>
      </c>
      <c r="Q1427" s="74">
        <v>15062604</v>
      </c>
      <c r="R1427" s="77" t="s">
        <v>134</v>
      </c>
      <c r="S1427" s="78" t="s">
        <v>5311</v>
      </c>
      <c r="T1427" s="77" t="s">
        <v>134</v>
      </c>
      <c r="U1427" s="128"/>
      <c r="V1427" s="85" t="s">
        <v>134</v>
      </c>
      <c r="W1427" s="85" t="s">
        <v>134</v>
      </c>
    </row>
    <row r="1428" spans="1:23" s="48" customFormat="1" ht="45" x14ac:dyDescent="0.25">
      <c r="A1428" s="77">
        <v>13100700</v>
      </c>
      <c r="B1428" s="77" t="s">
        <v>14</v>
      </c>
      <c r="C1428" s="70">
        <v>6512</v>
      </c>
      <c r="D1428" s="77" t="s">
        <v>214</v>
      </c>
      <c r="E1428" s="77" t="s">
        <v>126</v>
      </c>
      <c r="F1428" s="77" t="s">
        <v>79</v>
      </c>
      <c r="G1428" s="77" t="s">
        <v>2944</v>
      </c>
      <c r="H1428" s="77" t="s">
        <v>56</v>
      </c>
      <c r="I1428" s="78" t="s">
        <v>2264</v>
      </c>
      <c r="J1428" s="77" t="s">
        <v>2945</v>
      </c>
      <c r="K1428" s="77" t="s">
        <v>377</v>
      </c>
      <c r="L1428" s="71" t="s">
        <v>67</v>
      </c>
      <c r="M1428" s="74">
        <v>53795</v>
      </c>
      <c r="N1428" s="74">
        <v>0</v>
      </c>
      <c r="O1428" s="74">
        <v>53795</v>
      </c>
      <c r="P1428" s="79">
        <v>1</v>
      </c>
      <c r="Q1428" s="74">
        <v>53795</v>
      </c>
      <c r="R1428" s="77" t="s">
        <v>134</v>
      </c>
      <c r="S1428" s="78" t="s">
        <v>5311</v>
      </c>
      <c r="T1428" s="77" t="s">
        <v>134</v>
      </c>
      <c r="U1428" s="128"/>
      <c r="V1428" s="85" t="s">
        <v>134</v>
      </c>
      <c r="W1428" s="85" t="s">
        <v>134</v>
      </c>
    </row>
    <row r="1429" spans="1:23" s="48" customFormat="1" ht="60" x14ac:dyDescent="0.25">
      <c r="A1429" s="77">
        <v>13100700</v>
      </c>
      <c r="B1429" s="77" t="s">
        <v>14</v>
      </c>
      <c r="C1429" s="70">
        <v>6513</v>
      </c>
      <c r="D1429" s="77" t="s">
        <v>214</v>
      </c>
      <c r="E1429" s="77" t="s">
        <v>126</v>
      </c>
      <c r="F1429" s="77" t="s">
        <v>79</v>
      </c>
      <c r="G1429" s="77" t="s">
        <v>2946</v>
      </c>
      <c r="H1429" s="77" t="s">
        <v>56</v>
      </c>
      <c r="I1429" s="78" t="s">
        <v>2264</v>
      </c>
      <c r="J1429" s="77" t="s">
        <v>2947</v>
      </c>
      <c r="K1429" s="77" t="s">
        <v>377</v>
      </c>
      <c r="L1429" s="71" t="s">
        <v>73</v>
      </c>
      <c r="M1429" s="74">
        <v>15414</v>
      </c>
      <c r="N1429" s="74">
        <v>0</v>
      </c>
      <c r="O1429" s="74">
        <v>15414</v>
      </c>
      <c r="P1429" s="79">
        <v>1</v>
      </c>
      <c r="Q1429" s="74">
        <v>15414</v>
      </c>
      <c r="R1429" s="77" t="s">
        <v>134</v>
      </c>
      <c r="S1429" s="78" t="s">
        <v>5311</v>
      </c>
      <c r="T1429" s="77" t="s">
        <v>134</v>
      </c>
      <c r="U1429" s="128"/>
      <c r="V1429" s="85" t="s">
        <v>134</v>
      </c>
      <c r="W1429" s="85" t="s">
        <v>134</v>
      </c>
    </row>
    <row r="1430" spans="1:23" s="48" customFormat="1" ht="60" x14ac:dyDescent="0.25">
      <c r="A1430" s="77">
        <v>13100700</v>
      </c>
      <c r="B1430" s="77" t="s">
        <v>14</v>
      </c>
      <c r="C1430" s="70">
        <v>6514</v>
      </c>
      <c r="D1430" s="77" t="s">
        <v>214</v>
      </c>
      <c r="E1430" s="77" t="s">
        <v>126</v>
      </c>
      <c r="F1430" s="77" t="s">
        <v>79</v>
      </c>
      <c r="G1430" s="77" t="s">
        <v>2948</v>
      </c>
      <c r="H1430" s="77" t="s">
        <v>56</v>
      </c>
      <c r="I1430" s="78" t="s">
        <v>2264</v>
      </c>
      <c r="J1430" s="77" t="s">
        <v>2947</v>
      </c>
      <c r="K1430" s="77" t="s">
        <v>377</v>
      </c>
      <c r="L1430" s="71" t="s">
        <v>73</v>
      </c>
      <c r="M1430" s="74">
        <v>122312</v>
      </c>
      <c r="N1430" s="74">
        <v>0</v>
      </c>
      <c r="O1430" s="74">
        <v>122312</v>
      </c>
      <c r="P1430" s="79">
        <v>1</v>
      </c>
      <c r="Q1430" s="74">
        <v>122312</v>
      </c>
      <c r="R1430" s="77" t="s">
        <v>134</v>
      </c>
      <c r="S1430" s="78" t="s">
        <v>5311</v>
      </c>
      <c r="T1430" s="77" t="s">
        <v>134</v>
      </c>
      <c r="U1430" s="128"/>
      <c r="V1430" s="85" t="s">
        <v>134</v>
      </c>
      <c r="W1430" s="85" t="s">
        <v>134</v>
      </c>
    </row>
    <row r="1431" spans="1:23" s="48" customFormat="1" ht="60" x14ac:dyDescent="0.25">
      <c r="A1431" s="77">
        <v>13100700</v>
      </c>
      <c r="B1431" s="77" t="s">
        <v>14</v>
      </c>
      <c r="C1431" s="70">
        <v>6515</v>
      </c>
      <c r="D1431" s="77" t="s">
        <v>214</v>
      </c>
      <c r="E1431" s="77" t="s">
        <v>126</v>
      </c>
      <c r="F1431" s="77" t="s">
        <v>79</v>
      </c>
      <c r="G1431" s="77" t="s">
        <v>2949</v>
      </c>
      <c r="H1431" s="77" t="s">
        <v>56</v>
      </c>
      <c r="I1431" s="78" t="s">
        <v>2264</v>
      </c>
      <c r="J1431" s="77" t="s">
        <v>2947</v>
      </c>
      <c r="K1431" s="77" t="s">
        <v>377</v>
      </c>
      <c r="L1431" s="71" t="s">
        <v>73</v>
      </c>
      <c r="M1431" s="74">
        <v>369116</v>
      </c>
      <c r="N1431" s="74">
        <v>0</v>
      </c>
      <c r="O1431" s="74">
        <v>369116</v>
      </c>
      <c r="P1431" s="79">
        <v>1</v>
      </c>
      <c r="Q1431" s="74">
        <v>369116</v>
      </c>
      <c r="R1431" s="77" t="s">
        <v>134</v>
      </c>
      <c r="S1431" s="78" t="s">
        <v>5311</v>
      </c>
      <c r="T1431" s="77" t="s">
        <v>134</v>
      </c>
      <c r="U1431" s="128"/>
      <c r="V1431" s="85" t="s">
        <v>134</v>
      </c>
      <c r="W1431" s="85" t="s">
        <v>134</v>
      </c>
    </row>
    <row r="1432" spans="1:23" s="48" customFormat="1" ht="105" x14ac:dyDescent="0.25">
      <c r="A1432" s="77">
        <v>13100700</v>
      </c>
      <c r="B1432" s="77" t="s">
        <v>14</v>
      </c>
      <c r="C1432" s="70">
        <v>6516</v>
      </c>
      <c r="D1432" s="77" t="s">
        <v>214</v>
      </c>
      <c r="E1432" s="77" t="s">
        <v>126</v>
      </c>
      <c r="F1432" s="77" t="s">
        <v>79</v>
      </c>
      <c r="G1432" s="77" t="s">
        <v>2950</v>
      </c>
      <c r="H1432" s="77" t="s">
        <v>56</v>
      </c>
      <c r="I1432" s="78" t="s">
        <v>2264</v>
      </c>
      <c r="J1432" s="77" t="s">
        <v>2951</v>
      </c>
      <c r="K1432" s="77" t="s">
        <v>377</v>
      </c>
      <c r="L1432" s="71" t="s">
        <v>73</v>
      </c>
      <c r="M1432" s="74">
        <v>470839</v>
      </c>
      <c r="N1432" s="74">
        <v>0</v>
      </c>
      <c r="O1432" s="74">
        <v>470839</v>
      </c>
      <c r="P1432" s="79">
        <v>1</v>
      </c>
      <c r="Q1432" s="74">
        <v>470839</v>
      </c>
      <c r="R1432" s="77" t="s">
        <v>134</v>
      </c>
      <c r="S1432" s="78" t="s">
        <v>5311</v>
      </c>
      <c r="T1432" s="77" t="s">
        <v>134</v>
      </c>
      <c r="U1432" s="128"/>
      <c r="V1432" s="85" t="s">
        <v>134</v>
      </c>
      <c r="W1432" s="85" t="s">
        <v>134</v>
      </c>
    </row>
    <row r="1433" spans="1:23" s="48" customFormat="1" ht="105" x14ac:dyDescent="0.25">
      <c r="A1433" s="77">
        <v>13100700</v>
      </c>
      <c r="B1433" s="77" t="s">
        <v>14</v>
      </c>
      <c r="C1433" s="70">
        <v>6517</v>
      </c>
      <c r="D1433" s="77" t="s">
        <v>214</v>
      </c>
      <c r="E1433" s="77" t="s">
        <v>126</v>
      </c>
      <c r="F1433" s="77" t="s">
        <v>79</v>
      </c>
      <c r="G1433" s="77" t="s">
        <v>2952</v>
      </c>
      <c r="H1433" s="77" t="s">
        <v>56</v>
      </c>
      <c r="I1433" s="78" t="s">
        <v>2264</v>
      </c>
      <c r="J1433" s="77" t="s">
        <v>2953</v>
      </c>
      <c r="K1433" s="77" t="s">
        <v>377</v>
      </c>
      <c r="L1433" s="71" t="s">
        <v>73</v>
      </c>
      <c r="M1433" s="74">
        <v>1428839</v>
      </c>
      <c r="N1433" s="74">
        <v>0</v>
      </c>
      <c r="O1433" s="74">
        <v>1428839</v>
      </c>
      <c r="P1433" s="79">
        <v>1</v>
      </c>
      <c r="Q1433" s="74">
        <v>1428839</v>
      </c>
      <c r="R1433" s="77" t="s">
        <v>134</v>
      </c>
      <c r="S1433" s="78" t="s">
        <v>5311</v>
      </c>
      <c r="T1433" s="77" t="s">
        <v>134</v>
      </c>
      <c r="U1433" s="128"/>
      <c r="V1433" s="85" t="s">
        <v>134</v>
      </c>
      <c r="W1433" s="85" t="s">
        <v>134</v>
      </c>
    </row>
    <row r="1434" spans="1:23" s="48" customFormat="1" ht="60" x14ac:dyDescent="0.25">
      <c r="A1434" s="77">
        <v>13100700</v>
      </c>
      <c r="B1434" s="77" t="s">
        <v>14</v>
      </c>
      <c r="C1434" s="70">
        <v>6518</v>
      </c>
      <c r="D1434" s="77" t="s">
        <v>214</v>
      </c>
      <c r="E1434" s="77" t="s">
        <v>126</v>
      </c>
      <c r="F1434" s="77" t="s">
        <v>79</v>
      </c>
      <c r="G1434" s="77" t="s">
        <v>2954</v>
      </c>
      <c r="H1434" s="77" t="s">
        <v>56</v>
      </c>
      <c r="I1434" s="78" t="s">
        <v>2264</v>
      </c>
      <c r="J1434" s="77" t="s">
        <v>2947</v>
      </c>
      <c r="K1434" s="77" t="s">
        <v>377</v>
      </c>
      <c r="L1434" s="71" t="s">
        <v>73</v>
      </c>
      <c r="M1434" s="74">
        <v>5613850</v>
      </c>
      <c r="N1434" s="74">
        <v>0</v>
      </c>
      <c r="O1434" s="74">
        <v>5613850</v>
      </c>
      <c r="P1434" s="79">
        <v>1</v>
      </c>
      <c r="Q1434" s="74">
        <v>5613850</v>
      </c>
      <c r="R1434" s="77" t="s">
        <v>134</v>
      </c>
      <c r="S1434" s="78" t="s">
        <v>5311</v>
      </c>
      <c r="T1434" s="77" t="s">
        <v>134</v>
      </c>
      <c r="U1434" s="128"/>
      <c r="V1434" s="85" t="s">
        <v>134</v>
      </c>
      <c r="W1434" s="85" t="s">
        <v>134</v>
      </c>
    </row>
    <row r="1435" spans="1:23" s="48" customFormat="1" ht="60" x14ac:dyDescent="0.25">
      <c r="A1435" s="77">
        <v>13100700</v>
      </c>
      <c r="B1435" s="77" t="s">
        <v>14</v>
      </c>
      <c r="C1435" s="70">
        <v>6519</v>
      </c>
      <c r="D1435" s="77" t="s">
        <v>214</v>
      </c>
      <c r="E1435" s="77" t="s">
        <v>126</v>
      </c>
      <c r="F1435" s="77" t="s">
        <v>79</v>
      </c>
      <c r="G1435" s="77" t="s">
        <v>2955</v>
      </c>
      <c r="H1435" s="77" t="s">
        <v>56</v>
      </c>
      <c r="I1435" s="78" t="s">
        <v>2264</v>
      </c>
      <c r="J1435" s="77" t="s">
        <v>2947</v>
      </c>
      <c r="K1435" s="77" t="s">
        <v>377</v>
      </c>
      <c r="L1435" s="71" t="s">
        <v>73</v>
      </c>
      <c r="M1435" s="74">
        <v>862693</v>
      </c>
      <c r="N1435" s="74">
        <v>0</v>
      </c>
      <c r="O1435" s="74">
        <v>862693</v>
      </c>
      <c r="P1435" s="79">
        <v>1</v>
      </c>
      <c r="Q1435" s="74">
        <v>862693</v>
      </c>
      <c r="R1435" s="77" t="s">
        <v>134</v>
      </c>
      <c r="S1435" s="78" t="s">
        <v>5311</v>
      </c>
      <c r="T1435" s="77" t="s">
        <v>134</v>
      </c>
      <c r="U1435" s="128"/>
      <c r="V1435" s="85" t="s">
        <v>134</v>
      </c>
      <c r="W1435" s="85" t="s">
        <v>134</v>
      </c>
    </row>
    <row r="1436" spans="1:23" s="48" customFormat="1" ht="60" x14ac:dyDescent="0.25">
      <c r="A1436" s="77">
        <v>13100700</v>
      </c>
      <c r="B1436" s="77" t="s">
        <v>14</v>
      </c>
      <c r="C1436" s="70">
        <v>6539</v>
      </c>
      <c r="D1436" s="77" t="s">
        <v>214</v>
      </c>
      <c r="E1436" s="77" t="s">
        <v>126</v>
      </c>
      <c r="F1436" s="77" t="s">
        <v>79</v>
      </c>
      <c r="G1436" s="77" t="s">
        <v>2956</v>
      </c>
      <c r="H1436" s="77" t="s">
        <v>128</v>
      </c>
      <c r="I1436" s="78" t="s">
        <v>2264</v>
      </c>
      <c r="J1436" s="77" t="s">
        <v>391</v>
      </c>
      <c r="K1436" s="77" t="s">
        <v>377</v>
      </c>
      <c r="L1436" s="71" t="s">
        <v>67</v>
      </c>
      <c r="M1436" s="74">
        <v>136690</v>
      </c>
      <c r="N1436" s="74">
        <v>0</v>
      </c>
      <c r="O1436" s="74">
        <v>136690</v>
      </c>
      <c r="P1436" s="79">
        <v>1</v>
      </c>
      <c r="Q1436" s="74">
        <v>136690</v>
      </c>
      <c r="R1436" s="77" t="s">
        <v>134</v>
      </c>
      <c r="S1436" s="78" t="s">
        <v>5325</v>
      </c>
      <c r="T1436" s="77" t="s">
        <v>134</v>
      </c>
      <c r="U1436" s="128"/>
      <c r="V1436" s="85" t="s">
        <v>134</v>
      </c>
      <c r="W1436" s="85" t="s">
        <v>134</v>
      </c>
    </row>
    <row r="1437" spans="1:23" s="48" customFormat="1" ht="60" x14ac:dyDescent="0.25">
      <c r="A1437" s="77">
        <v>13100700</v>
      </c>
      <c r="B1437" s="77" t="s">
        <v>14</v>
      </c>
      <c r="C1437" s="70">
        <v>6540</v>
      </c>
      <c r="D1437" s="77" t="s">
        <v>214</v>
      </c>
      <c r="E1437" s="77" t="s">
        <v>126</v>
      </c>
      <c r="F1437" s="77" t="s">
        <v>79</v>
      </c>
      <c r="G1437" s="77" t="s">
        <v>2957</v>
      </c>
      <c r="H1437" s="77" t="s">
        <v>58</v>
      </c>
      <c r="I1437" s="78" t="s">
        <v>2264</v>
      </c>
      <c r="J1437" s="77" t="s">
        <v>391</v>
      </c>
      <c r="K1437" s="77" t="s">
        <v>377</v>
      </c>
      <c r="L1437" s="71" t="s">
        <v>73</v>
      </c>
      <c r="M1437" s="74">
        <v>61480</v>
      </c>
      <c r="N1437" s="74">
        <v>0</v>
      </c>
      <c r="O1437" s="74">
        <v>61480</v>
      </c>
      <c r="P1437" s="79">
        <v>1</v>
      </c>
      <c r="Q1437" s="74">
        <v>61480</v>
      </c>
      <c r="R1437" s="77" t="s">
        <v>134</v>
      </c>
      <c r="S1437" s="78" t="s">
        <v>5325</v>
      </c>
      <c r="T1437" s="77" t="s">
        <v>134</v>
      </c>
      <c r="U1437" s="128"/>
      <c r="V1437" s="85" t="s">
        <v>134</v>
      </c>
      <c r="W1437" s="85" t="s">
        <v>134</v>
      </c>
    </row>
    <row r="1438" spans="1:23" s="48" customFormat="1" ht="60" x14ac:dyDescent="0.25">
      <c r="A1438" s="77">
        <v>13100700</v>
      </c>
      <c r="B1438" s="77" t="s">
        <v>14</v>
      </c>
      <c r="C1438" s="70">
        <v>6542</v>
      </c>
      <c r="D1438" s="77" t="s">
        <v>214</v>
      </c>
      <c r="E1438" s="77" t="s">
        <v>126</v>
      </c>
      <c r="F1438" s="77" t="s">
        <v>79</v>
      </c>
      <c r="G1438" s="77" t="s">
        <v>2958</v>
      </c>
      <c r="H1438" s="77" t="s">
        <v>58</v>
      </c>
      <c r="I1438" s="78" t="s">
        <v>2264</v>
      </c>
      <c r="J1438" s="77" t="s">
        <v>391</v>
      </c>
      <c r="K1438" s="77" t="s">
        <v>377</v>
      </c>
      <c r="L1438" s="71" t="s">
        <v>73</v>
      </c>
      <c r="M1438" s="74">
        <v>66603</v>
      </c>
      <c r="N1438" s="74">
        <v>0</v>
      </c>
      <c r="O1438" s="74">
        <v>66603</v>
      </c>
      <c r="P1438" s="79">
        <v>1</v>
      </c>
      <c r="Q1438" s="74">
        <v>66603</v>
      </c>
      <c r="R1438" s="77" t="s">
        <v>134</v>
      </c>
      <c r="S1438" s="78" t="s">
        <v>5325</v>
      </c>
      <c r="T1438" s="77" t="s">
        <v>134</v>
      </c>
      <c r="U1438" s="128"/>
      <c r="V1438" s="85" t="s">
        <v>134</v>
      </c>
      <c r="W1438" s="85" t="s">
        <v>134</v>
      </c>
    </row>
    <row r="1439" spans="1:23" s="48" customFormat="1" ht="60" x14ac:dyDescent="0.25">
      <c r="A1439" s="77">
        <v>13100700</v>
      </c>
      <c r="B1439" s="77" t="s">
        <v>14</v>
      </c>
      <c r="C1439" s="70">
        <v>6544</v>
      </c>
      <c r="D1439" s="77" t="s">
        <v>214</v>
      </c>
      <c r="E1439" s="77" t="s">
        <v>126</v>
      </c>
      <c r="F1439" s="77" t="s">
        <v>79</v>
      </c>
      <c r="G1439" s="77" t="s">
        <v>2959</v>
      </c>
      <c r="H1439" s="77" t="s">
        <v>58</v>
      </c>
      <c r="I1439" s="78" t="s">
        <v>2264</v>
      </c>
      <c r="J1439" s="77" t="s">
        <v>391</v>
      </c>
      <c r="K1439" s="77" t="s">
        <v>377</v>
      </c>
      <c r="L1439" s="71" t="s">
        <v>4380</v>
      </c>
      <c r="M1439" s="74"/>
      <c r="N1439" s="74"/>
      <c r="O1439" s="74"/>
      <c r="P1439" s="79"/>
      <c r="Q1439" s="74"/>
      <c r="R1439" s="77" t="s">
        <v>134</v>
      </c>
      <c r="S1439" s="78" t="s">
        <v>5325</v>
      </c>
      <c r="T1439" s="77" t="s">
        <v>68</v>
      </c>
      <c r="U1439" s="128" t="s">
        <v>5340</v>
      </c>
      <c r="V1439" s="85" t="s">
        <v>134</v>
      </c>
      <c r="W1439" s="85" t="s">
        <v>134</v>
      </c>
    </row>
    <row r="1440" spans="1:23" s="48" customFormat="1" ht="60" x14ac:dyDescent="0.25">
      <c r="A1440" s="77">
        <v>13100700</v>
      </c>
      <c r="B1440" s="77" t="s">
        <v>14</v>
      </c>
      <c r="C1440" s="70">
        <v>6545</v>
      </c>
      <c r="D1440" s="77" t="s">
        <v>214</v>
      </c>
      <c r="E1440" s="77" t="s">
        <v>126</v>
      </c>
      <c r="F1440" s="77" t="s">
        <v>79</v>
      </c>
      <c r="G1440" s="77" t="s">
        <v>2960</v>
      </c>
      <c r="H1440" s="77" t="s">
        <v>58</v>
      </c>
      <c r="I1440" s="78" t="s">
        <v>2264</v>
      </c>
      <c r="J1440" s="77" t="s">
        <v>391</v>
      </c>
      <c r="K1440" s="77" t="s">
        <v>377</v>
      </c>
      <c r="L1440" s="71" t="s">
        <v>4380</v>
      </c>
      <c r="M1440" s="74"/>
      <c r="N1440" s="74"/>
      <c r="O1440" s="74"/>
      <c r="P1440" s="79"/>
      <c r="Q1440" s="74"/>
      <c r="R1440" s="77" t="s">
        <v>134</v>
      </c>
      <c r="S1440" s="78" t="s">
        <v>5325</v>
      </c>
      <c r="T1440" s="77" t="s">
        <v>68</v>
      </c>
      <c r="U1440" s="128" t="s">
        <v>5339</v>
      </c>
      <c r="V1440" s="85" t="s">
        <v>134</v>
      </c>
      <c r="W1440" s="85" t="s">
        <v>134</v>
      </c>
    </row>
    <row r="1441" spans="1:23" s="48" customFormat="1" ht="60" x14ac:dyDescent="0.25">
      <c r="A1441" s="77">
        <v>13100700</v>
      </c>
      <c r="B1441" s="77" t="s">
        <v>14</v>
      </c>
      <c r="C1441" s="70">
        <v>6546</v>
      </c>
      <c r="D1441" s="77" t="s">
        <v>214</v>
      </c>
      <c r="E1441" s="77" t="s">
        <v>126</v>
      </c>
      <c r="F1441" s="77" t="s">
        <v>79</v>
      </c>
      <c r="G1441" s="77" t="s">
        <v>2961</v>
      </c>
      <c r="H1441" s="77" t="s">
        <v>58</v>
      </c>
      <c r="I1441" s="78" t="s">
        <v>2264</v>
      </c>
      <c r="J1441" s="77" t="s">
        <v>391</v>
      </c>
      <c r="K1441" s="77" t="s">
        <v>377</v>
      </c>
      <c r="L1441" s="71" t="s">
        <v>73</v>
      </c>
      <c r="M1441" s="74">
        <v>51233</v>
      </c>
      <c r="N1441" s="74">
        <v>0</v>
      </c>
      <c r="O1441" s="74">
        <v>51233</v>
      </c>
      <c r="P1441" s="79">
        <v>1</v>
      </c>
      <c r="Q1441" s="74">
        <v>51233</v>
      </c>
      <c r="R1441" s="77" t="s">
        <v>134</v>
      </c>
      <c r="S1441" s="78" t="s">
        <v>5325</v>
      </c>
      <c r="T1441" s="77" t="s">
        <v>134</v>
      </c>
      <c r="U1441" s="128"/>
      <c r="V1441" s="85" t="s">
        <v>134</v>
      </c>
      <c r="W1441" s="85" t="s">
        <v>134</v>
      </c>
    </row>
    <row r="1442" spans="1:23" s="48" customFormat="1" ht="60" x14ac:dyDescent="0.25">
      <c r="A1442" s="77">
        <v>13100700</v>
      </c>
      <c r="B1442" s="77" t="s">
        <v>14</v>
      </c>
      <c r="C1442" s="70">
        <v>6547</v>
      </c>
      <c r="D1442" s="77" t="s">
        <v>214</v>
      </c>
      <c r="E1442" s="77" t="s">
        <v>126</v>
      </c>
      <c r="F1442" s="77" t="s">
        <v>79</v>
      </c>
      <c r="G1442" s="77" t="s">
        <v>5387</v>
      </c>
      <c r="H1442" s="77" t="s">
        <v>58</v>
      </c>
      <c r="I1442" s="78" t="s">
        <v>2264</v>
      </c>
      <c r="J1442" s="77" t="s">
        <v>391</v>
      </c>
      <c r="K1442" s="77" t="s">
        <v>377</v>
      </c>
      <c r="L1442" s="71" t="s">
        <v>67</v>
      </c>
      <c r="M1442" s="74">
        <v>1400912</v>
      </c>
      <c r="N1442" s="74">
        <v>0</v>
      </c>
      <c r="O1442" s="74">
        <v>1400912</v>
      </c>
      <c r="P1442" s="79">
        <v>1</v>
      </c>
      <c r="Q1442" s="74">
        <v>1400912</v>
      </c>
      <c r="R1442" s="77" t="s">
        <v>134</v>
      </c>
      <c r="S1442" s="78" t="s">
        <v>5325</v>
      </c>
      <c r="T1442" s="77" t="s">
        <v>134</v>
      </c>
      <c r="U1442" s="128"/>
      <c r="V1442" s="85" t="s">
        <v>134</v>
      </c>
      <c r="W1442" s="85" t="s">
        <v>134</v>
      </c>
    </row>
    <row r="1443" spans="1:23" s="48" customFormat="1" ht="60" x14ac:dyDescent="0.25">
      <c r="A1443" s="77">
        <v>13100700</v>
      </c>
      <c r="B1443" s="77" t="s">
        <v>14</v>
      </c>
      <c r="C1443" s="70">
        <v>6548</v>
      </c>
      <c r="D1443" s="77" t="s">
        <v>214</v>
      </c>
      <c r="E1443" s="77" t="s">
        <v>126</v>
      </c>
      <c r="F1443" s="77" t="s">
        <v>79</v>
      </c>
      <c r="G1443" s="77" t="s">
        <v>2962</v>
      </c>
      <c r="H1443" s="77" t="s">
        <v>58</v>
      </c>
      <c r="I1443" s="78" t="s">
        <v>2693</v>
      </c>
      <c r="J1443" s="77" t="s">
        <v>391</v>
      </c>
      <c r="K1443" s="77" t="s">
        <v>377</v>
      </c>
      <c r="L1443" s="71" t="s">
        <v>73</v>
      </c>
      <c r="M1443" s="74">
        <v>95208</v>
      </c>
      <c r="N1443" s="74">
        <v>0</v>
      </c>
      <c r="O1443" s="74">
        <v>95208</v>
      </c>
      <c r="P1443" s="79">
        <v>1</v>
      </c>
      <c r="Q1443" s="74">
        <v>95208</v>
      </c>
      <c r="R1443" s="77" t="s">
        <v>134</v>
      </c>
      <c r="S1443" s="78" t="s">
        <v>5325</v>
      </c>
      <c r="T1443" s="77" t="s">
        <v>134</v>
      </c>
      <c r="U1443" s="128"/>
      <c r="V1443" s="85" t="s">
        <v>134</v>
      </c>
      <c r="W1443" s="85" t="s">
        <v>134</v>
      </c>
    </row>
    <row r="1444" spans="1:23" s="48" customFormat="1" ht="60" x14ac:dyDescent="0.25">
      <c r="A1444" s="77">
        <v>13100700</v>
      </c>
      <c r="B1444" s="77" t="s">
        <v>14</v>
      </c>
      <c r="C1444" s="70">
        <v>6549</v>
      </c>
      <c r="D1444" s="77" t="s">
        <v>214</v>
      </c>
      <c r="E1444" s="77" t="s">
        <v>126</v>
      </c>
      <c r="F1444" s="77" t="s">
        <v>79</v>
      </c>
      <c r="G1444" s="77" t="s">
        <v>2963</v>
      </c>
      <c r="H1444" s="77" t="s">
        <v>58</v>
      </c>
      <c r="I1444" s="78" t="s">
        <v>2575</v>
      </c>
      <c r="J1444" s="77" t="s">
        <v>391</v>
      </c>
      <c r="K1444" s="77" t="s">
        <v>377</v>
      </c>
      <c r="L1444" s="71" t="s">
        <v>67</v>
      </c>
      <c r="M1444" s="74">
        <v>128083</v>
      </c>
      <c r="N1444" s="74">
        <v>0</v>
      </c>
      <c r="O1444" s="74">
        <v>128083</v>
      </c>
      <c r="P1444" s="79">
        <v>1</v>
      </c>
      <c r="Q1444" s="74">
        <v>128083</v>
      </c>
      <c r="R1444" s="77" t="s">
        <v>134</v>
      </c>
      <c r="S1444" s="78" t="s">
        <v>5325</v>
      </c>
      <c r="T1444" s="77" t="s">
        <v>134</v>
      </c>
      <c r="U1444" s="128"/>
      <c r="V1444" s="85" t="s">
        <v>134</v>
      </c>
      <c r="W1444" s="85" t="s">
        <v>134</v>
      </c>
    </row>
    <row r="1445" spans="1:23" s="48" customFormat="1" ht="60" x14ac:dyDescent="0.25">
      <c r="A1445" s="77">
        <v>13100700</v>
      </c>
      <c r="B1445" s="77" t="s">
        <v>14</v>
      </c>
      <c r="C1445" s="70">
        <v>6550</v>
      </c>
      <c r="D1445" s="77" t="s">
        <v>214</v>
      </c>
      <c r="E1445" s="77" t="s">
        <v>126</v>
      </c>
      <c r="F1445" s="77" t="s">
        <v>79</v>
      </c>
      <c r="G1445" s="77" t="s">
        <v>2964</v>
      </c>
      <c r="H1445" s="77" t="s">
        <v>56</v>
      </c>
      <c r="I1445" s="78" t="s">
        <v>2264</v>
      </c>
      <c r="J1445" s="77" t="s">
        <v>391</v>
      </c>
      <c r="K1445" s="77" t="s">
        <v>377</v>
      </c>
      <c r="L1445" s="71" t="s">
        <v>73</v>
      </c>
      <c r="M1445" s="74">
        <v>51233</v>
      </c>
      <c r="N1445" s="74">
        <v>0</v>
      </c>
      <c r="O1445" s="74">
        <v>51233</v>
      </c>
      <c r="P1445" s="79">
        <v>1</v>
      </c>
      <c r="Q1445" s="74">
        <v>51233</v>
      </c>
      <c r="R1445" s="77" t="s">
        <v>134</v>
      </c>
      <c r="S1445" s="78" t="s">
        <v>5325</v>
      </c>
      <c r="T1445" s="77" t="s">
        <v>134</v>
      </c>
      <c r="U1445" s="128"/>
      <c r="V1445" s="85" t="s">
        <v>134</v>
      </c>
      <c r="W1445" s="85" t="s">
        <v>134</v>
      </c>
    </row>
    <row r="1446" spans="1:23" s="48" customFormat="1" ht="60" x14ac:dyDescent="0.25">
      <c r="A1446" s="77">
        <v>13100700</v>
      </c>
      <c r="B1446" s="77" t="s">
        <v>14</v>
      </c>
      <c r="C1446" s="70">
        <v>6551</v>
      </c>
      <c r="D1446" s="77" t="s">
        <v>214</v>
      </c>
      <c r="E1446" s="77" t="s">
        <v>126</v>
      </c>
      <c r="F1446" s="77" t="s">
        <v>79</v>
      </c>
      <c r="G1446" s="77" t="s">
        <v>2965</v>
      </c>
      <c r="H1446" s="77" t="s">
        <v>56</v>
      </c>
      <c r="I1446" s="78" t="s">
        <v>2264</v>
      </c>
      <c r="J1446" s="77" t="s">
        <v>391</v>
      </c>
      <c r="K1446" s="77" t="s">
        <v>377</v>
      </c>
      <c r="L1446" s="71" t="s">
        <v>73</v>
      </c>
      <c r="M1446" s="74">
        <v>76850</v>
      </c>
      <c r="N1446" s="74">
        <v>0</v>
      </c>
      <c r="O1446" s="74">
        <v>76850</v>
      </c>
      <c r="P1446" s="79">
        <v>1</v>
      </c>
      <c r="Q1446" s="74">
        <v>76850</v>
      </c>
      <c r="R1446" s="77" t="s">
        <v>134</v>
      </c>
      <c r="S1446" s="78" t="s">
        <v>5325</v>
      </c>
      <c r="T1446" s="77" t="s">
        <v>134</v>
      </c>
      <c r="U1446" s="128"/>
      <c r="V1446" s="85" t="s">
        <v>134</v>
      </c>
      <c r="W1446" s="85" t="s">
        <v>134</v>
      </c>
    </row>
    <row r="1447" spans="1:23" s="48" customFormat="1" ht="60" x14ac:dyDescent="0.25">
      <c r="A1447" s="77">
        <v>13100700</v>
      </c>
      <c r="B1447" s="77" t="s">
        <v>14</v>
      </c>
      <c r="C1447" s="70">
        <v>6552</v>
      </c>
      <c r="D1447" s="77" t="s">
        <v>214</v>
      </c>
      <c r="E1447" s="77" t="s">
        <v>126</v>
      </c>
      <c r="F1447" s="77" t="s">
        <v>79</v>
      </c>
      <c r="G1447" s="77" t="s">
        <v>2966</v>
      </c>
      <c r="H1447" s="77" t="s">
        <v>56</v>
      </c>
      <c r="I1447" s="78" t="s">
        <v>2264</v>
      </c>
      <c r="J1447" s="77" t="s">
        <v>391</v>
      </c>
      <c r="K1447" s="77" t="s">
        <v>377</v>
      </c>
      <c r="L1447" s="71" t="s">
        <v>73</v>
      </c>
      <c r="M1447" s="74">
        <v>38425</v>
      </c>
      <c r="N1447" s="74">
        <v>0</v>
      </c>
      <c r="O1447" s="74">
        <v>38425</v>
      </c>
      <c r="P1447" s="79">
        <v>1</v>
      </c>
      <c r="Q1447" s="74">
        <v>38425</v>
      </c>
      <c r="R1447" s="77" t="s">
        <v>134</v>
      </c>
      <c r="S1447" s="78" t="s">
        <v>5325</v>
      </c>
      <c r="T1447" s="77" t="s">
        <v>134</v>
      </c>
      <c r="U1447" s="128"/>
      <c r="V1447" s="85" t="s">
        <v>134</v>
      </c>
      <c r="W1447" s="85" t="s">
        <v>134</v>
      </c>
    </row>
    <row r="1448" spans="1:23" s="48" customFormat="1" ht="60" x14ac:dyDescent="0.25">
      <c r="A1448" s="77">
        <v>13100700</v>
      </c>
      <c r="B1448" s="77" t="s">
        <v>14</v>
      </c>
      <c r="C1448" s="70">
        <v>6553</v>
      </c>
      <c r="D1448" s="77" t="s">
        <v>214</v>
      </c>
      <c r="E1448" s="77" t="s">
        <v>126</v>
      </c>
      <c r="F1448" s="77" t="s">
        <v>79</v>
      </c>
      <c r="G1448" s="77" t="s">
        <v>2967</v>
      </c>
      <c r="H1448" s="77" t="s">
        <v>56</v>
      </c>
      <c r="I1448" s="78" t="s">
        <v>2264</v>
      </c>
      <c r="J1448" s="77" t="s">
        <v>391</v>
      </c>
      <c r="K1448" s="77" t="s">
        <v>377</v>
      </c>
      <c r="L1448" s="71" t="s">
        <v>73</v>
      </c>
      <c r="M1448" s="74">
        <v>38425</v>
      </c>
      <c r="N1448" s="74">
        <v>0</v>
      </c>
      <c r="O1448" s="74">
        <v>38425</v>
      </c>
      <c r="P1448" s="79">
        <v>1</v>
      </c>
      <c r="Q1448" s="74">
        <v>38425</v>
      </c>
      <c r="R1448" s="77" t="s">
        <v>134</v>
      </c>
      <c r="S1448" s="78" t="s">
        <v>5325</v>
      </c>
      <c r="T1448" s="77" t="s">
        <v>134</v>
      </c>
      <c r="U1448" s="128"/>
      <c r="V1448" s="85" t="s">
        <v>134</v>
      </c>
      <c r="W1448" s="85" t="s">
        <v>134</v>
      </c>
    </row>
    <row r="1449" spans="1:23" s="48" customFormat="1" ht="60" x14ac:dyDescent="0.25">
      <c r="A1449" s="77">
        <v>13100700</v>
      </c>
      <c r="B1449" s="77" t="s">
        <v>14</v>
      </c>
      <c r="C1449" s="70">
        <v>6554</v>
      </c>
      <c r="D1449" s="77" t="s">
        <v>214</v>
      </c>
      <c r="E1449" s="77" t="s">
        <v>126</v>
      </c>
      <c r="F1449" s="77" t="s">
        <v>79</v>
      </c>
      <c r="G1449" s="77" t="s">
        <v>2968</v>
      </c>
      <c r="H1449" s="77" t="s">
        <v>56</v>
      </c>
      <c r="I1449" s="78" t="s">
        <v>2264</v>
      </c>
      <c r="J1449" s="77" t="s">
        <v>391</v>
      </c>
      <c r="K1449" s="77" t="s">
        <v>377</v>
      </c>
      <c r="L1449" s="71" t="s">
        <v>73</v>
      </c>
      <c r="M1449" s="74">
        <v>38425</v>
      </c>
      <c r="N1449" s="74">
        <v>0</v>
      </c>
      <c r="O1449" s="74">
        <v>38425</v>
      </c>
      <c r="P1449" s="79">
        <v>1</v>
      </c>
      <c r="Q1449" s="74">
        <v>38425</v>
      </c>
      <c r="R1449" s="77" t="s">
        <v>134</v>
      </c>
      <c r="S1449" s="78" t="s">
        <v>5325</v>
      </c>
      <c r="T1449" s="77" t="s">
        <v>134</v>
      </c>
      <c r="U1449" s="128"/>
      <c r="V1449" s="85" t="s">
        <v>134</v>
      </c>
      <c r="W1449" s="85" t="s">
        <v>134</v>
      </c>
    </row>
    <row r="1450" spans="1:23" s="48" customFormat="1" ht="60" x14ac:dyDescent="0.25">
      <c r="A1450" s="77">
        <v>13100700</v>
      </c>
      <c r="B1450" s="77" t="s">
        <v>14</v>
      </c>
      <c r="C1450" s="70">
        <v>6555</v>
      </c>
      <c r="D1450" s="77" t="s">
        <v>214</v>
      </c>
      <c r="E1450" s="77" t="s">
        <v>126</v>
      </c>
      <c r="F1450" s="77" t="s">
        <v>79</v>
      </c>
      <c r="G1450" s="77" t="s">
        <v>2969</v>
      </c>
      <c r="H1450" s="77" t="s">
        <v>56</v>
      </c>
      <c r="I1450" s="78" t="s">
        <v>2264</v>
      </c>
      <c r="J1450" s="77" t="s">
        <v>391</v>
      </c>
      <c r="K1450" s="77" t="s">
        <v>377</v>
      </c>
      <c r="L1450" s="71" t="s">
        <v>73</v>
      </c>
      <c r="M1450" s="74">
        <v>38425</v>
      </c>
      <c r="N1450" s="74">
        <v>0</v>
      </c>
      <c r="O1450" s="74">
        <v>38425</v>
      </c>
      <c r="P1450" s="79">
        <v>1</v>
      </c>
      <c r="Q1450" s="74">
        <v>38425</v>
      </c>
      <c r="R1450" s="77" t="s">
        <v>134</v>
      </c>
      <c r="S1450" s="78" t="s">
        <v>5325</v>
      </c>
      <c r="T1450" s="77" t="s">
        <v>134</v>
      </c>
      <c r="U1450" s="128"/>
      <c r="V1450" s="85" t="s">
        <v>134</v>
      </c>
      <c r="W1450" s="85" t="s">
        <v>134</v>
      </c>
    </row>
    <row r="1451" spans="1:23" s="48" customFormat="1" ht="60" x14ac:dyDescent="0.25">
      <c r="A1451" s="77">
        <v>13100700</v>
      </c>
      <c r="B1451" s="77" t="s">
        <v>14</v>
      </c>
      <c r="C1451" s="70">
        <v>6556</v>
      </c>
      <c r="D1451" s="77" t="s">
        <v>214</v>
      </c>
      <c r="E1451" s="77" t="s">
        <v>126</v>
      </c>
      <c r="F1451" s="77" t="s">
        <v>79</v>
      </c>
      <c r="G1451" s="77" t="s">
        <v>2970</v>
      </c>
      <c r="H1451" s="77" t="s">
        <v>56</v>
      </c>
      <c r="I1451" s="78" t="s">
        <v>2264</v>
      </c>
      <c r="J1451" s="77" t="s">
        <v>391</v>
      </c>
      <c r="K1451" s="77" t="s">
        <v>377</v>
      </c>
      <c r="L1451" s="71" t="s">
        <v>73</v>
      </c>
      <c r="M1451" s="74">
        <v>38425</v>
      </c>
      <c r="N1451" s="74">
        <v>0</v>
      </c>
      <c r="O1451" s="74">
        <v>38425</v>
      </c>
      <c r="P1451" s="79">
        <v>1</v>
      </c>
      <c r="Q1451" s="74">
        <v>38425</v>
      </c>
      <c r="R1451" s="77" t="s">
        <v>134</v>
      </c>
      <c r="S1451" s="78" t="s">
        <v>5325</v>
      </c>
      <c r="T1451" s="77" t="s">
        <v>134</v>
      </c>
      <c r="U1451" s="128"/>
      <c r="V1451" s="85" t="s">
        <v>134</v>
      </c>
      <c r="W1451" s="85" t="s">
        <v>134</v>
      </c>
    </row>
    <row r="1452" spans="1:23" s="48" customFormat="1" ht="60" x14ac:dyDescent="0.25">
      <c r="A1452" s="77">
        <v>13100700</v>
      </c>
      <c r="B1452" s="77" t="s">
        <v>14</v>
      </c>
      <c r="C1452" s="70">
        <v>6557</v>
      </c>
      <c r="D1452" s="77" t="s">
        <v>214</v>
      </c>
      <c r="E1452" s="77" t="s">
        <v>126</v>
      </c>
      <c r="F1452" s="77" t="s">
        <v>79</v>
      </c>
      <c r="G1452" s="77" t="s">
        <v>2971</v>
      </c>
      <c r="H1452" s="77" t="s">
        <v>56</v>
      </c>
      <c r="I1452" s="78" t="s">
        <v>2264</v>
      </c>
      <c r="J1452" s="77" t="s">
        <v>391</v>
      </c>
      <c r="K1452" s="77" t="s">
        <v>377</v>
      </c>
      <c r="L1452" s="71" t="s">
        <v>73</v>
      </c>
      <c r="M1452" s="74">
        <v>102467</v>
      </c>
      <c r="N1452" s="74">
        <v>0</v>
      </c>
      <c r="O1452" s="74">
        <v>102467</v>
      </c>
      <c r="P1452" s="79">
        <v>1</v>
      </c>
      <c r="Q1452" s="74">
        <v>102467</v>
      </c>
      <c r="R1452" s="77" t="s">
        <v>134</v>
      </c>
      <c r="S1452" s="78" t="s">
        <v>5325</v>
      </c>
      <c r="T1452" s="77" t="s">
        <v>134</v>
      </c>
      <c r="U1452" s="128"/>
      <c r="V1452" s="85" t="s">
        <v>134</v>
      </c>
      <c r="W1452" s="85" t="s">
        <v>134</v>
      </c>
    </row>
    <row r="1453" spans="1:23" s="48" customFormat="1" ht="60" x14ac:dyDescent="0.25">
      <c r="A1453" s="77">
        <v>13100700</v>
      </c>
      <c r="B1453" s="77" t="s">
        <v>14</v>
      </c>
      <c r="C1453" s="70">
        <v>6558</v>
      </c>
      <c r="D1453" s="77" t="s">
        <v>214</v>
      </c>
      <c r="E1453" s="77" t="s">
        <v>126</v>
      </c>
      <c r="F1453" s="77" t="s">
        <v>79</v>
      </c>
      <c r="G1453" s="77" t="s">
        <v>5388</v>
      </c>
      <c r="H1453" s="77" t="s">
        <v>56</v>
      </c>
      <c r="I1453" s="78" t="s">
        <v>2264</v>
      </c>
      <c r="J1453" s="77" t="s">
        <v>391</v>
      </c>
      <c r="K1453" s="77" t="s">
        <v>377</v>
      </c>
      <c r="L1453" s="71" t="s">
        <v>73</v>
      </c>
      <c r="M1453" s="74">
        <v>38425</v>
      </c>
      <c r="N1453" s="74">
        <v>0</v>
      </c>
      <c r="O1453" s="74">
        <v>38425</v>
      </c>
      <c r="P1453" s="79">
        <v>1</v>
      </c>
      <c r="Q1453" s="74">
        <v>38425</v>
      </c>
      <c r="R1453" s="77" t="s">
        <v>134</v>
      </c>
      <c r="S1453" s="78" t="s">
        <v>5325</v>
      </c>
      <c r="T1453" s="77" t="s">
        <v>134</v>
      </c>
      <c r="U1453" s="128"/>
      <c r="V1453" s="85" t="s">
        <v>134</v>
      </c>
      <c r="W1453" s="85" t="s">
        <v>134</v>
      </c>
    </row>
    <row r="1454" spans="1:23" s="48" customFormat="1" ht="60" x14ac:dyDescent="0.25">
      <c r="A1454" s="77">
        <v>13100700</v>
      </c>
      <c r="B1454" s="77" t="s">
        <v>14</v>
      </c>
      <c r="C1454" s="70">
        <v>6559</v>
      </c>
      <c r="D1454" s="77" t="s">
        <v>214</v>
      </c>
      <c r="E1454" s="77" t="s">
        <v>126</v>
      </c>
      <c r="F1454" s="77" t="s">
        <v>79</v>
      </c>
      <c r="G1454" s="77" t="s">
        <v>2972</v>
      </c>
      <c r="H1454" s="77" t="s">
        <v>56</v>
      </c>
      <c r="I1454" s="78" t="s">
        <v>2264</v>
      </c>
      <c r="J1454" s="77" t="s">
        <v>391</v>
      </c>
      <c r="K1454" s="77" t="s">
        <v>377</v>
      </c>
      <c r="L1454" s="71" t="s">
        <v>73</v>
      </c>
      <c r="M1454" s="74">
        <v>38425</v>
      </c>
      <c r="N1454" s="74">
        <v>0</v>
      </c>
      <c r="O1454" s="74">
        <v>38425</v>
      </c>
      <c r="P1454" s="79">
        <v>1</v>
      </c>
      <c r="Q1454" s="74">
        <v>38425</v>
      </c>
      <c r="R1454" s="77" t="s">
        <v>134</v>
      </c>
      <c r="S1454" s="78" t="s">
        <v>5325</v>
      </c>
      <c r="T1454" s="77" t="s">
        <v>134</v>
      </c>
      <c r="U1454" s="128"/>
      <c r="V1454" s="85" t="s">
        <v>134</v>
      </c>
      <c r="W1454" s="85" t="s">
        <v>134</v>
      </c>
    </row>
    <row r="1455" spans="1:23" s="48" customFormat="1" ht="60" x14ac:dyDescent="0.25">
      <c r="A1455" s="77">
        <v>13100700</v>
      </c>
      <c r="B1455" s="77" t="s">
        <v>14</v>
      </c>
      <c r="C1455" s="70">
        <v>6560</v>
      </c>
      <c r="D1455" s="77" t="s">
        <v>214</v>
      </c>
      <c r="E1455" s="77" t="s">
        <v>126</v>
      </c>
      <c r="F1455" s="77" t="s">
        <v>79</v>
      </c>
      <c r="G1455" s="77" t="s">
        <v>2973</v>
      </c>
      <c r="H1455" s="77" t="s">
        <v>56</v>
      </c>
      <c r="I1455" s="78" t="s">
        <v>2264</v>
      </c>
      <c r="J1455" s="77" t="s">
        <v>391</v>
      </c>
      <c r="K1455" s="77" t="s">
        <v>377</v>
      </c>
      <c r="L1455" s="71" t="s">
        <v>73</v>
      </c>
      <c r="M1455" s="74">
        <v>30740</v>
      </c>
      <c r="N1455" s="74">
        <v>0</v>
      </c>
      <c r="O1455" s="74">
        <v>30740</v>
      </c>
      <c r="P1455" s="79">
        <v>1</v>
      </c>
      <c r="Q1455" s="74">
        <v>30740</v>
      </c>
      <c r="R1455" s="77" t="s">
        <v>134</v>
      </c>
      <c r="S1455" s="78" t="s">
        <v>5325</v>
      </c>
      <c r="T1455" s="77" t="s">
        <v>134</v>
      </c>
      <c r="U1455" s="128"/>
      <c r="V1455" s="85" t="s">
        <v>134</v>
      </c>
      <c r="W1455" s="85" t="s">
        <v>134</v>
      </c>
    </row>
    <row r="1456" spans="1:23" s="48" customFormat="1" ht="60" x14ac:dyDescent="0.25">
      <c r="A1456" s="77">
        <v>13100700</v>
      </c>
      <c r="B1456" s="77" t="s">
        <v>14</v>
      </c>
      <c r="C1456" s="70">
        <v>6561</v>
      </c>
      <c r="D1456" s="77" t="s">
        <v>214</v>
      </c>
      <c r="E1456" s="77" t="s">
        <v>126</v>
      </c>
      <c r="F1456" s="77" t="s">
        <v>79</v>
      </c>
      <c r="G1456" s="77" t="s">
        <v>2974</v>
      </c>
      <c r="H1456" s="77" t="s">
        <v>56</v>
      </c>
      <c r="I1456" s="78" t="s">
        <v>2264</v>
      </c>
      <c r="J1456" s="77" t="s">
        <v>391</v>
      </c>
      <c r="K1456" s="77" t="s">
        <v>377</v>
      </c>
      <c r="L1456" s="71" t="s">
        <v>73</v>
      </c>
      <c r="M1456" s="74">
        <v>25617</v>
      </c>
      <c r="N1456" s="74">
        <v>0</v>
      </c>
      <c r="O1456" s="74">
        <v>25617</v>
      </c>
      <c r="P1456" s="79">
        <v>1</v>
      </c>
      <c r="Q1456" s="74">
        <v>25617</v>
      </c>
      <c r="R1456" s="77" t="s">
        <v>134</v>
      </c>
      <c r="S1456" s="78" t="s">
        <v>5325</v>
      </c>
      <c r="T1456" s="77" t="s">
        <v>134</v>
      </c>
      <c r="U1456" s="128"/>
      <c r="V1456" s="85" t="s">
        <v>134</v>
      </c>
      <c r="W1456" s="85" t="s">
        <v>134</v>
      </c>
    </row>
    <row r="1457" spans="1:23" s="48" customFormat="1" ht="60" x14ac:dyDescent="0.25">
      <c r="A1457" s="77">
        <v>13100700</v>
      </c>
      <c r="B1457" s="77" t="s">
        <v>14</v>
      </c>
      <c r="C1457" s="70">
        <v>6562</v>
      </c>
      <c r="D1457" s="77" t="s">
        <v>214</v>
      </c>
      <c r="E1457" s="77" t="s">
        <v>126</v>
      </c>
      <c r="F1457" s="77" t="s">
        <v>79</v>
      </c>
      <c r="G1457" s="77" t="s">
        <v>2975</v>
      </c>
      <c r="H1457" s="77" t="s">
        <v>56</v>
      </c>
      <c r="I1457" s="78" t="s">
        <v>2264</v>
      </c>
      <c r="J1457" s="77" t="s">
        <v>391</v>
      </c>
      <c r="K1457" s="77" t="s">
        <v>377</v>
      </c>
      <c r="L1457" s="71" t="s">
        <v>73</v>
      </c>
      <c r="M1457" s="74">
        <v>19213</v>
      </c>
      <c r="N1457" s="74">
        <v>0</v>
      </c>
      <c r="O1457" s="74">
        <v>19213</v>
      </c>
      <c r="P1457" s="79">
        <v>1</v>
      </c>
      <c r="Q1457" s="74">
        <v>19213</v>
      </c>
      <c r="R1457" s="77" t="s">
        <v>134</v>
      </c>
      <c r="S1457" s="78" t="s">
        <v>5325</v>
      </c>
      <c r="T1457" s="77" t="s">
        <v>134</v>
      </c>
      <c r="U1457" s="128"/>
      <c r="V1457" s="85" t="s">
        <v>134</v>
      </c>
      <c r="W1457" s="85" t="s">
        <v>134</v>
      </c>
    </row>
    <row r="1458" spans="1:23" s="48" customFormat="1" ht="60" x14ac:dyDescent="0.25">
      <c r="A1458" s="77">
        <v>13100700</v>
      </c>
      <c r="B1458" s="77" t="s">
        <v>14</v>
      </c>
      <c r="C1458" s="70">
        <v>6563</v>
      </c>
      <c r="D1458" s="77" t="s">
        <v>214</v>
      </c>
      <c r="E1458" s="77" t="s">
        <v>126</v>
      </c>
      <c r="F1458" s="77" t="s">
        <v>79</v>
      </c>
      <c r="G1458" s="77" t="s">
        <v>2976</v>
      </c>
      <c r="H1458" s="77" t="s">
        <v>56</v>
      </c>
      <c r="I1458" s="78" t="s">
        <v>2264</v>
      </c>
      <c r="J1458" s="77" t="s">
        <v>391</v>
      </c>
      <c r="K1458" s="77" t="s">
        <v>377</v>
      </c>
      <c r="L1458" s="71" t="s">
        <v>73</v>
      </c>
      <c r="M1458" s="74">
        <v>25617</v>
      </c>
      <c r="N1458" s="74">
        <v>0</v>
      </c>
      <c r="O1458" s="74">
        <v>25617</v>
      </c>
      <c r="P1458" s="79">
        <v>1</v>
      </c>
      <c r="Q1458" s="74">
        <v>25617</v>
      </c>
      <c r="R1458" s="77" t="s">
        <v>134</v>
      </c>
      <c r="S1458" s="78" t="s">
        <v>5325</v>
      </c>
      <c r="T1458" s="77" t="s">
        <v>134</v>
      </c>
      <c r="U1458" s="128"/>
      <c r="V1458" s="85" t="s">
        <v>134</v>
      </c>
      <c r="W1458" s="85" t="s">
        <v>134</v>
      </c>
    </row>
    <row r="1459" spans="1:23" s="48" customFormat="1" ht="60" x14ac:dyDescent="0.25">
      <c r="A1459" s="77">
        <v>13100700</v>
      </c>
      <c r="B1459" s="77" t="s">
        <v>14</v>
      </c>
      <c r="C1459" s="70">
        <v>6564</v>
      </c>
      <c r="D1459" s="77" t="s">
        <v>214</v>
      </c>
      <c r="E1459" s="77" t="s">
        <v>126</v>
      </c>
      <c r="F1459" s="77" t="s">
        <v>79</v>
      </c>
      <c r="G1459" s="77" t="s">
        <v>2977</v>
      </c>
      <c r="H1459" s="77" t="s">
        <v>56</v>
      </c>
      <c r="I1459" s="78" t="s">
        <v>2264</v>
      </c>
      <c r="J1459" s="77" t="s">
        <v>391</v>
      </c>
      <c r="K1459" s="77" t="s">
        <v>377</v>
      </c>
      <c r="L1459" s="71" t="s">
        <v>73</v>
      </c>
      <c r="M1459" s="74">
        <v>30740</v>
      </c>
      <c r="N1459" s="74">
        <v>0</v>
      </c>
      <c r="O1459" s="74">
        <v>30740</v>
      </c>
      <c r="P1459" s="79">
        <v>1</v>
      </c>
      <c r="Q1459" s="74">
        <v>30740</v>
      </c>
      <c r="R1459" s="77" t="s">
        <v>134</v>
      </c>
      <c r="S1459" s="78" t="s">
        <v>5325</v>
      </c>
      <c r="T1459" s="77" t="s">
        <v>134</v>
      </c>
      <c r="U1459" s="128"/>
      <c r="V1459" s="85" t="s">
        <v>134</v>
      </c>
      <c r="W1459" s="85" t="s">
        <v>134</v>
      </c>
    </row>
    <row r="1460" spans="1:23" s="48" customFormat="1" ht="60" x14ac:dyDescent="0.25">
      <c r="A1460" s="77">
        <v>13100700</v>
      </c>
      <c r="B1460" s="77" t="s">
        <v>14</v>
      </c>
      <c r="C1460" s="70">
        <v>6565</v>
      </c>
      <c r="D1460" s="77" t="s">
        <v>214</v>
      </c>
      <c r="E1460" s="77" t="s">
        <v>126</v>
      </c>
      <c r="F1460" s="77" t="s">
        <v>79</v>
      </c>
      <c r="G1460" s="77" t="s">
        <v>2978</v>
      </c>
      <c r="H1460" s="77" t="s">
        <v>56</v>
      </c>
      <c r="I1460" s="78" t="s">
        <v>2264</v>
      </c>
      <c r="J1460" s="77" t="s">
        <v>391</v>
      </c>
      <c r="K1460" s="77" t="s">
        <v>377</v>
      </c>
      <c r="L1460" s="71" t="s">
        <v>73</v>
      </c>
      <c r="M1460" s="74">
        <v>25617</v>
      </c>
      <c r="N1460" s="74">
        <v>0</v>
      </c>
      <c r="O1460" s="74">
        <v>25617</v>
      </c>
      <c r="P1460" s="79">
        <v>1</v>
      </c>
      <c r="Q1460" s="74">
        <v>25617</v>
      </c>
      <c r="R1460" s="77" t="s">
        <v>134</v>
      </c>
      <c r="S1460" s="78" t="s">
        <v>5325</v>
      </c>
      <c r="T1460" s="77" t="s">
        <v>134</v>
      </c>
      <c r="U1460" s="128"/>
      <c r="V1460" s="85" t="s">
        <v>134</v>
      </c>
      <c r="W1460" s="85" t="s">
        <v>134</v>
      </c>
    </row>
    <row r="1461" spans="1:23" s="48" customFormat="1" ht="60" x14ac:dyDescent="0.25">
      <c r="A1461" s="77">
        <v>13100700</v>
      </c>
      <c r="B1461" s="77" t="s">
        <v>14</v>
      </c>
      <c r="C1461" s="70">
        <v>6566</v>
      </c>
      <c r="D1461" s="77" t="s">
        <v>214</v>
      </c>
      <c r="E1461" s="77" t="s">
        <v>126</v>
      </c>
      <c r="F1461" s="77" t="s">
        <v>79</v>
      </c>
      <c r="G1461" s="77" t="s">
        <v>2979</v>
      </c>
      <c r="H1461" s="77" t="s">
        <v>56</v>
      </c>
      <c r="I1461" s="78" t="s">
        <v>2264</v>
      </c>
      <c r="J1461" s="77" t="s">
        <v>391</v>
      </c>
      <c r="K1461" s="77" t="s">
        <v>377</v>
      </c>
      <c r="L1461" s="71" t="s">
        <v>73</v>
      </c>
      <c r="M1461" s="74">
        <v>30740</v>
      </c>
      <c r="N1461" s="74">
        <v>0</v>
      </c>
      <c r="O1461" s="74">
        <v>30740</v>
      </c>
      <c r="P1461" s="79">
        <v>1</v>
      </c>
      <c r="Q1461" s="74">
        <v>30740</v>
      </c>
      <c r="R1461" s="77" t="s">
        <v>134</v>
      </c>
      <c r="S1461" s="78" t="s">
        <v>5325</v>
      </c>
      <c r="T1461" s="77" t="s">
        <v>134</v>
      </c>
      <c r="U1461" s="128"/>
      <c r="V1461" s="85" t="s">
        <v>134</v>
      </c>
      <c r="W1461" s="85" t="s">
        <v>134</v>
      </c>
    </row>
    <row r="1462" spans="1:23" s="48" customFormat="1" ht="60" x14ac:dyDescent="0.25">
      <c r="A1462" s="77">
        <v>13100700</v>
      </c>
      <c r="B1462" s="77" t="s">
        <v>14</v>
      </c>
      <c r="C1462" s="70">
        <v>6567</v>
      </c>
      <c r="D1462" s="77" t="s">
        <v>214</v>
      </c>
      <c r="E1462" s="77" t="s">
        <v>126</v>
      </c>
      <c r="F1462" s="77" t="s">
        <v>79</v>
      </c>
      <c r="G1462" s="77" t="s">
        <v>2980</v>
      </c>
      <c r="H1462" s="77" t="s">
        <v>56</v>
      </c>
      <c r="I1462" s="78" t="s">
        <v>2264</v>
      </c>
      <c r="J1462" s="77" t="s">
        <v>391</v>
      </c>
      <c r="K1462" s="77" t="s">
        <v>377</v>
      </c>
      <c r="L1462" s="71" t="s">
        <v>73</v>
      </c>
      <c r="M1462" s="74">
        <v>30740</v>
      </c>
      <c r="N1462" s="74">
        <v>0</v>
      </c>
      <c r="O1462" s="74">
        <v>30740</v>
      </c>
      <c r="P1462" s="79">
        <v>1</v>
      </c>
      <c r="Q1462" s="74">
        <v>30740</v>
      </c>
      <c r="R1462" s="77" t="s">
        <v>134</v>
      </c>
      <c r="S1462" s="78" t="s">
        <v>5325</v>
      </c>
      <c r="T1462" s="77" t="s">
        <v>134</v>
      </c>
      <c r="U1462" s="128"/>
      <c r="V1462" s="85" t="s">
        <v>134</v>
      </c>
      <c r="W1462" s="85" t="s">
        <v>134</v>
      </c>
    </row>
    <row r="1463" spans="1:23" s="48" customFormat="1" ht="60" x14ac:dyDescent="0.25">
      <c r="A1463" s="77">
        <v>13100700</v>
      </c>
      <c r="B1463" s="77" t="s">
        <v>14</v>
      </c>
      <c r="C1463" s="70">
        <v>6568</v>
      </c>
      <c r="D1463" s="77" t="s">
        <v>214</v>
      </c>
      <c r="E1463" s="77" t="s">
        <v>126</v>
      </c>
      <c r="F1463" s="77" t="s">
        <v>79</v>
      </c>
      <c r="G1463" s="77" t="s">
        <v>2981</v>
      </c>
      <c r="H1463" s="77" t="s">
        <v>56</v>
      </c>
      <c r="I1463" s="78" t="s">
        <v>2264</v>
      </c>
      <c r="J1463" s="77" t="s">
        <v>391</v>
      </c>
      <c r="K1463" s="77" t="s">
        <v>377</v>
      </c>
      <c r="L1463" s="71" t="s">
        <v>73</v>
      </c>
      <c r="M1463" s="74">
        <v>30740</v>
      </c>
      <c r="N1463" s="74">
        <v>0</v>
      </c>
      <c r="O1463" s="74">
        <v>30740</v>
      </c>
      <c r="P1463" s="79">
        <v>1</v>
      </c>
      <c r="Q1463" s="74">
        <v>30740</v>
      </c>
      <c r="R1463" s="77" t="s">
        <v>134</v>
      </c>
      <c r="S1463" s="78" t="s">
        <v>5325</v>
      </c>
      <c r="T1463" s="77" t="s">
        <v>134</v>
      </c>
      <c r="U1463" s="128"/>
      <c r="V1463" s="85" t="s">
        <v>134</v>
      </c>
      <c r="W1463" s="85" t="s">
        <v>134</v>
      </c>
    </row>
    <row r="1464" spans="1:23" s="48" customFormat="1" ht="60" x14ac:dyDescent="0.25">
      <c r="A1464" s="77">
        <v>13100700</v>
      </c>
      <c r="B1464" s="77" t="s">
        <v>14</v>
      </c>
      <c r="C1464" s="70">
        <v>6569</v>
      </c>
      <c r="D1464" s="77" t="s">
        <v>214</v>
      </c>
      <c r="E1464" s="77" t="s">
        <v>126</v>
      </c>
      <c r="F1464" s="77" t="s">
        <v>79</v>
      </c>
      <c r="G1464" s="77" t="s">
        <v>2982</v>
      </c>
      <c r="H1464" s="77" t="s">
        <v>56</v>
      </c>
      <c r="I1464" s="78" t="s">
        <v>2264</v>
      </c>
      <c r="J1464" s="77" t="s">
        <v>391</v>
      </c>
      <c r="K1464" s="77" t="s">
        <v>377</v>
      </c>
      <c r="L1464" s="71" t="s">
        <v>73</v>
      </c>
      <c r="M1464" s="74">
        <v>64042</v>
      </c>
      <c r="N1464" s="74">
        <v>0</v>
      </c>
      <c r="O1464" s="74">
        <v>64042</v>
      </c>
      <c r="P1464" s="79">
        <v>1</v>
      </c>
      <c r="Q1464" s="74">
        <v>64042</v>
      </c>
      <c r="R1464" s="77" t="s">
        <v>134</v>
      </c>
      <c r="S1464" s="78" t="s">
        <v>5325</v>
      </c>
      <c r="T1464" s="77" t="s">
        <v>134</v>
      </c>
      <c r="U1464" s="128"/>
      <c r="V1464" s="85" t="s">
        <v>134</v>
      </c>
      <c r="W1464" s="85" t="s">
        <v>134</v>
      </c>
    </row>
    <row r="1465" spans="1:23" s="48" customFormat="1" ht="60" x14ac:dyDescent="0.25">
      <c r="A1465" s="77">
        <v>13100700</v>
      </c>
      <c r="B1465" s="77" t="s">
        <v>14</v>
      </c>
      <c r="C1465" s="70">
        <v>6570</v>
      </c>
      <c r="D1465" s="77" t="s">
        <v>214</v>
      </c>
      <c r="E1465" s="77" t="s">
        <v>126</v>
      </c>
      <c r="F1465" s="77" t="s">
        <v>79</v>
      </c>
      <c r="G1465" s="77" t="s">
        <v>2983</v>
      </c>
      <c r="H1465" s="77" t="s">
        <v>56</v>
      </c>
      <c r="I1465" s="78" t="s">
        <v>2264</v>
      </c>
      <c r="J1465" s="77" t="s">
        <v>391</v>
      </c>
      <c r="K1465" s="77" t="s">
        <v>377</v>
      </c>
      <c r="L1465" s="71" t="s">
        <v>73</v>
      </c>
      <c r="M1465" s="74">
        <v>230550</v>
      </c>
      <c r="N1465" s="74">
        <v>0</v>
      </c>
      <c r="O1465" s="74">
        <v>230550</v>
      </c>
      <c r="P1465" s="79">
        <v>1</v>
      </c>
      <c r="Q1465" s="74">
        <v>230550</v>
      </c>
      <c r="R1465" s="77" t="s">
        <v>134</v>
      </c>
      <c r="S1465" s="78" t="s">
        <v>5325</v>
      </c>
      <c r="T1465" s="77" t="s">
        <v>134</v>
      </c>
      <c r="U1465" s="128"/>
      <c r="V1465" s="85" t="s">
        <v>134</v>
      </c>
      <c r="W1465" s="85" t="s">
        <v>134</v>
      </c>
    </row>
    <row r="1466" spans="1:23" s="48" customFormat="1" ht="60" x14ac:dyDescent="0.25">
      <c r="A1466" s="77">
        <v>13100700</v>
      </c>
      <c r="B1466" s="77" t="s">
        <v>14</v>
      </c>
      <c r="C1466" s="70">
        <v>6571</v>
      </c>
      <c r="D1466" s="77" t="s">
        <v>214</v>
      </c>
      <c r="E1466" s="77" t="s">
        <v>126</v>
      </c>
      <c r="F1466" s="77" t="s">
        <v>79</v>
      </c>
      <c r="G1466" s="77" t="s">
        <v>2984</v>
      </c>
      <c r="H1466" s="77" t="s">
        <v>56</v>
      </c>
      <c r="I1466" s="78" t="s">
        <v>2264</v>
      </c>
      <c r="J1466" s="77" t="s">
        <v>391</v>
      </c>
      <c r="K1466" s="77" t="s">
        <v>377</v>
      </c>
      <c r="L1466" s="71" t="s">
        <v>73</v>
      </c>
      <c r="M1466" s="74">
        <v>384250</v>
      </c>
      <c r="N1466" s="74">
        <v>0</v>
      </c>
      <c r="O1466" s="74">
        <v>384250</v>
      </c>
      <c r="P1466" s="79">
        <v>1</v>
      </c>
      <c r="Q1466" s="74">
        <v>384250</v>
      </c>
      <c r="R1466" s="77" t="s">
        <v>134</v>
      </c>
      <c r="S1466" s="78" t="s">
        <v>5325</v>
      </c>
      <c r="T1466" s="77" t="s">
        <v>134</v>
      </c>
      <c r="U1466" s="128"/>
      <c r="V1466" s="85" t="s">
        <v>134</v>
      </c>
      <c r="W1466" s="85" t="s">
        <v>134</v>
      </c>
    </row>
    <row r="1467" spans="1:23" s="48" customFormat="1" ht="60" x14ac:dyDescent="0.25">
      <c r="A1467" s="77">
        <v>13100700</v>
      </c>
      <c r="B1467" s="77" t="s">
        <v>14</v>
      </c>
      <c r="C1467" s="70">
        <v>6572</v>
      </c>
      <c r="D1467" s="77" t="s">
        <v>214</v>
      </c>
      <c r="E1467" s="77" t="s">
        <v>126</v>
      </c>
      <c r="F1467" s="77" t="s">
        <v>79</v>
      </c>
      <c r="G1467" s="77" t="s">
        <v>2985</v>
      </c>
      <c r="H1467" s="77" t="s">
        <v>56</v>
      </c>
      <c r="I1467" s="78" t="s">
        <v>720</v>
      </c>
      <c r="J1467" s="77" t="s">
        <v>720</v>
      </c>
      <c r="K1467" s="77" t="s">
        <v>720</v>
      </c>
      <c r="L1467" s="71" t="s">
        <v>4380</v>
      </c>
      <c r="M1467" s="74"/>
      <c r="N1467" s="74"/>
      <c r="O1467" s="74"/>
      <c r="P1467" s="79"/>
      <c r="Q1467" s="74"/>
      <c r="R1467" s="77" t="s">
        <v>134</v>
      </c>
      <c r="S1467" s="78" t="s">
        <v>2485</v>
      </c>
      <c r="T1467" s="77" t="s">
        <v>68</v>
      </c>
      <c r="U1467" s="128" t="s">
        <v>5389</v>
      </c>
      <c r="V1467" s="85" t="s">
        <v>134</v>
      </c>
      <c r="W1467" s="85" t="s">
        <v>134</v>
      </c>
    </row>
    <row r="1468" spans="1:23" s="48" customFormat="1" ht="60" x14ac:dyDescent="0.25">
      <c r="A1468" s="77">
        <v>13100700</v>
      </c>
      <c r="B1468" s="77" t="s">
        <v>14</v>
      </c>
      <c r="C1468" s="70">
        <v>6573</v>
      </c>
      <c r="D1468" s="77" t="s">
        <v>214</v>
      </c>
      <c r="E1468" s="77" t="s">
        <v>126</v>
      </c>
      <c r="F1468" s="77" t="s">
        <v>79</v>
      </c>
      <c r="G1468" s="77" t="s">
        <v>2986</v>
      </c>
      <c r="H1468" s="77" t="s">
        <v>56</v>
      </c>
      <c r="I1468" s="78" t="s">
        <v>720</v>
      </c>
      <c r="J1468" s="77" t="s">
        <v>720</v>
      </c>
      <c r="K1468" s="77" t="s">
        <v>720</v>
      </c>
      <c r="L1468" s="71" t="s">
        <v>67</v>
      </c>
      <c r="M1468" s="74">
        <v>1249500</v>
      </c>
      <c r="N1468" s="74">
        <v>0</v>
      </c>
      <c r="O1468" s="74">
        <v>1249500</v>
      </c>
      <c r="P1468" s="79">
        <v>1</v>
      </c>
      <c r="Q1468" s="74">
        <v>1249500</v>
      </c>
      <c r="R1468" s="77" t="s">
        <v>134</v>
      </c>
      <c r="S1468" s="78" t="s">
        <v>2485</v>
      </c>
      <c r="T1468" s="77" t="s">
        <v>134</v>
      </c>
      <c r="U1468" s="128"/>
      <c r="V1468" s="85" t="s">
        <v>134</v>
      </c>
      <c r="W1468" s="85" t="s">
        <v>134</v>
      </c>
    </row>
    <row r="1469" spans="1:23" s="48" customFormat="1" ht="60" x14ac:dyDescent="0.25">
      <c r="A1469" s="77">
        <v>13100700</v>
      </c>
      <c r="B1469" s="77" t="s">
        <v>14</v>
      </c>
      <c r="C1469" s="70">
        <v>6574</v>
      </c>
      <c r="D1469" s="77" t="s">
        <v>214</v>
      </c>
      <c r="E1469" s="77" t="s">
        <v>126</v>
      </c>
      <c r="F1469" s="77" t="s">
        <v>79</v>
      </c>
      <c r="G1469" s="77" t="s">
        <v>2987</v>
      </c>
      <c r="H1469" s="77" t="s">
        <v>56</v>
      </c>
      <c r="I1469" s="78" t="s">
        <v>720</v>
      </c>
      <c r="J1469" s="77" t="s">
        <v>720</v>
      </c>
      <c r="K1469" s="77" t="s">
        <v>720</v>
      </c>
      <c r="L1469" s="71" t="s">
        <v>67</v>
      </c>
      <c r="M1469" s="74">
        <v>1249500</v>
      </c>
      <c r="N1469" s="74">
        <v>0</v>
      </c>
      <c r="O1469" s="74">
        <v>1249500</v>
      </c>
      <c r="P1469" s="79">
        <v>1</v>
      </c>
      <c r="Q1469" s="74">
        <v>1249500</v>
      </c>
      <c r="R1469" s="77" t="s">
        <v>134</v>
      </c>
      <c r="S1469" s="78" t="s">
        <v>2149</v>
      </c>
      <c r="T1469" s="77" t="s">
        <v>134</v>
      </c>
      <c r="U1469" s="128"/>
      <c r="V1469" s="85" t="s">
        <v>134</v>
      </c>
      <c r="W1469" s="85" t="s">
        <v>134</v>
      </c>
    </row>
    <row r="1470" spans="1:23" s="48" customFormat="1" ht="60" x14ac:dyDescent="0.25">
      <c r="A1470" s="77">
        <v>13100700</v>
      </c>
      <c r="B1470" s="77" t="s">
        <v>14</v>
      </c>
      <c r="C1470" s="70">
        <v>7001</v>
      </c>
      <c r="D1470" s="77" t="s">
        <v>214</v>
      </c>
      <c r="E1470" s="77" t="s">
        <v>126</v>
      </c>
      <c r="F1470" s="77" t="s">
        <v>79</v>
      </c>
      <c r="G1470" s="77" t="s">
        <v>2988</v>
      </c>
      <c r="H1470" s="77" t="s">
        <v>56</v>
      </c>
      <c r="I1470" s="78" t="s">
        <v>2989</v>
      </c>
      <c r="J1470" s="77" t="s">
        <v>2990</v>
      </c>
      <c r="K1470" s="77" t="s">
        <v>377</v>
      </c>
      <c r="L1470" s="71" t="s">
        <v>67</v>
      </c>
      <c r="M1470" s="74">
        <v>102467</v>
      </c>
      <c r="N1470" s="74">
        <v>0</v>
      </c>
      <c r="O1470" s="74">
        <v>102467</v>
      </c>
      <c r="P1470" s="79">
        <v>1</v>
      </c>
      <c r="Q1470" s="74">
        <v>102467</v>
      </c>
      <c r="R1470" s="77" t="s">
        <v>68</v>
      </c>
      <c r="S1470" s="78" t="s">
        <v>5390</v>
      </c>
      <c r="T1470" s="77" t="s">
        <v>134</v>
      </c>
      <c r="U1470" s="128"/>
      <c r="V1470" s="85" t="s">
        <v>134</v>
      </c>
      <c r="W1470" s="85" t="s">
        <v>134</v>
      </c>
    </row>
    <row r="1471" spans="1:23" s="48" customFormat="1" ht="60" x14ac:dyDescent="0.25">
      <c r="A1471" s="77">
        <v>13100700</v>
      </c>
      <c r="B1471" s="77" t="s">
        <v>14</v>
      </c>
      <c r="C1471" s="70">
        <v>7002</v>
      </c>
      <c r="D1471" s="77" t="s">
        <v>214</v>
      </c>
      <c r="E1471" s="77" t="s">
        <v>126</v>
      </c>
      <c r="F1471" s="77" t="s">
        <v>79</v>
      </c>
      <c r="G1471" s="77" t="s">
        <v>2991</v>
      </c>
      <c r="H1471" s="77" t="s">
        <v>56</v>
      </c>
      <c r="I1471" s="78" t="s">
        <v>2992</v>
      </c>
      <c r="J1471" s="77" t="s">
        <v>2993</v>
      </c>
      <c r="K1471" s="77" t="s">
        <v>377</v>
      </c>
      <c r="L1471" s="71" t="s">
        <v>73</v>
      </c>
      <c r="M1471" s="74">
        <v>128083</v>
      </c>
      <c r="N1471" s="74">
        <v>0</v>
      </c>
      <c r="O1471" s="74">
        <v>128083</v>
      </c>
      <c r="P1471" s="79">
        <v>1</v>
      </c>
      <c r="Q1471" s="74">
        <v>128083</v>
      </c>
      <c r="R1471" s="77" t="s">
        <v>134</v>
      </c>
      <c r="S1471" s="78" t="s">
        <v>5390</v>
      </c>
      <c r="T1471" s="77" t="s">
        <v>134</v>
      </c>
      <c r="U1471" s="128"/>
      <c r="V1471" s="85" t="s">
        <v>134</v>
      </c>
      <c r="W1471" s="85" t="s">
        <v>134</v>
      </c>
    </row>
    <row r="1472" spans="1:23" s="48" customFormat="1" ht="60" x14ac:dyDescent="0.25">
      <c r="A1472" s="77">
        <v>13100700</v>
      </c>
      <c r="B1472" s="77" t="s">
        <v>14</v>
      </c>
      <c r="C1472" s="70">
        <v>7003</v>
      </c>
      <c r="D1472" s="77" t="s">
        <v>214</v>
      </c>
      <c r="E1472" s="77" t="s">
        <v>126</v>
      </c>
      <c r="F1472" s="77" t="s">
        <v>79</v>
      </c>
      <c r="G1472" s="77" t="s">
        <v>2994</v>
      </c>
      <c r="H1472" s="77" t="s">
        <v>56</v>
      </c>
      <c r="I1472" s="78" t="s">
        <v>2995</v>
      </c>
      <c r="J1472" s="77" t="s">
        <v>2996</v>
      </c>
      <c r="K1472" s="77" t="s">
        <v>377</v>
      </c>
      <c r="L1472" s="71" t="s">
        <v>67</v>
      </c>
      <c r="M1472" s="74">
        <v>38425</v>
      </c>
      <c r="N1472" s="74">
        <v>0</v>
      </c>
      <c r="O1472" s="74">
        <v>38425</v>
      </c>
      <c r="P1472" s="79">
        <v>1</v>
      </c>
      <c r="Q1472" s="74">
        <v>38425</v>
      </c>
      <c r="R1472" s="77" t="s">
        <v>68</v>
      </c>
      <c r="S1472" s="78" t="s">
        <v>5390</v>
      </c>
      <c r="T1472" s="77" t="s">
        <v>134</v>
      </c>
      <c r="U1472" s="128"/>
      <c r="V1472" s="85" t="s">
        <v>134</v>
      </c>
      <c r="W1472" s="85" t="s">
        <v>134</v>
      </c>
    </row>
    <row r="1473" spans="1:23" s="48" customFormat="1" ht="60" x14ac:dyDescent="0.25">
      <c r="A1473" s="77">
        <v>13100700</v>
      </c>
      <c r="B1473" s="77" t="s">
        <v>14</v>
      </c>
      <c r="C1473" s="70">
        <v>7004</v>
      </c>
      <c r="D1473" s="77" t="s">
        <v>214</v>
      </c>
      <c r="E1473" s="77" t="s">
        <v>126</v>
      </c>
      <c r="F1473" s="77" t="s">
        <v>79</v>
      </c>
      <c r="G1473" s="77" t="s">
        <v>2997</v>
      </c>
      <c r="H1473" s="77" t="s">
        <v>56</v>
      </c>
      <c r="I1473" s="78" t="s">
        <v>2998</v>
      </c>
      <c r="J1473" s="77" t="s">
        <v>2999</v>
      </c>
      <c r="K1473" s="77" t="s">
        <v>377</v>
      </c>
      <c r="L1473" s="71" t="s">
        <v>67</v>
      </c>
      <c r="M1473" s="74">
        <v>6404</v>
      </c>
      <c r="N1473" s="74">
        <v>0</v>
      </c>
      <c r="O1473" s="74">
        <v>6404</v>
      </c>
      <c r="P1473" s="79">
        <v>1</v>
      </c>
      <c r="Q1473" s="74">
        <v>6404</v>
      </c>
      <c r="R1473" s="77" t="s">
        <v>68</v>
      </c>
      <c r="S1473" s="78" t="s">
        <v>5390</v>
      </c>
      <c r="T1473" s="77" t="s">
        <v>134</v>
      </c>
      <c r="U1473" s="128"/>
      <c r="V1473" s="85" t="s">
        <v>134</v>
      </c>
      <c r="W1473" s="85" t="s">
        <v>134</v>
      </c>
    </row>
    <row r="1474" spans="1:23" s="48" customFormat="1" ht="60" x14ac:dyDescent="0.25">
      <c r="A1474" s="77">
        <v>13100700</v>
      </c>
      <c r="B1474" s="77" t="s">
        <v>14</v>
      </c>
      <c r="C1474" s="70">
        <v>7005</v>
      </c>
      <c r="D1474" s="77" t="s">
        <v>214</v>
      </c>
      <c r="E1474" s="77" t="s">
        <v>126</v>
      </c>
      <c r="F1474" s="77" t="s">
        <v>79</v>
      </c>
      <c r="G1474" s="77" t="s">
        <v>3000</v>
      </c>
      <c r="H1474" s="77" t="s">
        <v>56</v>
      </c>
      <c r="I1474" s="78" t="s">
        <v>3001</v>
      </c>
      <c r="J1474" s="77" t="s">
        <v>3002</v>
      </c>
      <c r="K1474" s="77" t="s">
        <v>377</v>
      </c>
      <c r="L1474" s="71" t="s">
        <v>67</v>
      </c>
      <c r="M1474" s="74">
        <v>15370</v>
      </c>
      <c r="N1474" s="74">
        <v>0</v>
      </c>
      <c r="O1474" s="74">
        <v>15370</v>
      </c>
      <c r="P1474" s="79">
        <v>1</v>
      </c>
      <c r="Q1474" s="74">
        <v>15370</v>
      </c>
      <c r="R1474" s="77" t="s">
        <v>68</v>
      </c>
      <c r="S1474" s="78" t="s">
        <v>5390</v>
      </c>
      <c r="T1474" s="77" t="s">
        <v>134</v>
      </c>
      <c r="U1474" s="128"/>
      <c r="V1474" s="85" t="s">
        <v>134</v>
      </c>
      <c r="W1474" s="85" t="s">
        <v>134</v>
      </c>
    </row>
    <row r="1475" spans="1:23" s="48" customFormat="1" ht="60" x14ac:dyDescent="0.25">
      <c r="A1475" s="77">
        <v>13100700</v>
      </c>
      <c r="B1475" s="77" t="s">
        <v>14</v>
      </c>
      <c r="C1475" s="70">
        <v>7006</v>
      </c>
      <c r="D1475" s="77" t="s">
        <v>214</v>
      </c>
      <c r="E1475" s="77" t="s">
        <v>126</v>
      </c>
      <c r="F1475" s="77" t="s">
        <v>79</v>
      </c>
      <c r="G1475" s="77" t="s">
        <v>3003</v>
      </c>
      <c r="H1475" s="77" t="s">
        <v>56</v>
      </c>
      <c r="I1475" s="78" t="s">
        <v>3004</v>
      </c>
      <c r="J1475" s="77" t="s">
        <v>3005</v>
      </c>
      <c r="K1475" s="77" t="s">
        <v>377</v>
      </c>
      <c r="L1475" s="71" t="s">
        <v>67</v>
      </c>
      <c r="M1475" s="74">
        <v>12808</v>
      </c>
      <c r="N1475" s="74">
        <v>0</v>
      </c>
      <c r="O1475" s="74">
        <v>12808</v>
      </c>
      <c r="P1475" s="79">
        <v>1</v>
      </c>
      <c r="Q1475" s="74">
        <v>12808</v>
      </c>
      <c r="R1475" s="77" t="s">
        <v>68</v>
      </c>
      <c r="S1475" s="78" t="s">
        <v>5390</v>
      </c>
      <c r="T1475" s="77" t="s">
        <v>134</v>
      </c>
      <c r="U1475" s="128"/>
      <c r="V1475" s="85" t="s">
        <v>134</v>
      </c>
      <c r="W1475" s="85" t="s">
        <v>134</v>
      </c>
    </row>
    <row r="1476" spans="1:23" s="48" customFormat="1" ht="60" x14ac:dyDescent="0.25">
      <c r="A1476" s="77">
        <v>13100700</v>
      </c>
      <c r="B1476" s="77" t="s">
        <v>14</v>
      </c>
      <c r="C1476" s="70">
        <v>7007</v>
      </c>
      <c r="D1476" s="77" t="s">
        <v>214</v>
      </c>
      <c r="E1476" s="77" t="s">
        <v>126</v>
      </c>
      <c r="F1476" s="77" t="s">
        <v>79</v>
      </c>
      <c r="G1476" s="77" t="s">
        <v>3006</v>
      </c>
      <c r="H1476" s="77" t="s">
        <v>56</v>
      </c>
      <c r="I1476" s="78" t="s">
        <v>3007</v>
      </c>
      <c r="J1476" s="77" t="s">
        <v>3008</v>
      </c>
      <c r="K1476" s="77" t="s">
        <v>377</v>
      </c>
      <c r="L1476" s="71" t="s">
        <v>67</v>
      </c>
      <c r="M1476" s="74">
        <v>230550</v>
      </c>
      <c r="N1476" s="74">
        <v>0</v>
      </c>
      <c r="O1476" s="74">
        <v>230550</v>
      </c>
      <c r="P1476" s="79">
        <v>1</v>
      </c>
      <c r="Q1476" s="74">
        <v>230550</v>
      </c>
      <c r="R1476" s="77" t="s">
        <v>134</v>
      </c>
      <c r="S1476" s="78" t="s">
        <v>5391</v>
      </c>
      <c r="T1476" s="77" t="s">
        <v>134</v>
      </c>
      <c r="U1476" s="128"/>
      <c r="V1476" s="85" t="s">
        <v>134</v>
      </c>
      <c r="W1476" s="85" t="s">
        <v>134</v>
      </c>
    </row>
    <row r="1477" spans="1:23" s="48" customFormat="1" ht="60" x14ac:dyDescent="0.25">
      <c r="A1477" s="77">
        <v>13100700</v>
      </c>
      <c r="B1477" s="77" t="s">
        <v>14</v>
      </c>
      <c r="C1477" s="70">
        <v>7008</v>
      </c>
      <c r="D1477" s="77" t="s">
        <v>214</v>
      </c>
      <c r="E1477" s="77" t="s">
        <v>126</v>
      </c>
      <c r="F1477" s="77" t="s">
        <v>79</v>
      </c>
      <c r="G1477" s="77" t="s">
        <v>3009</v>
      </c>
      <c r="H1477" s="77" t="s">
        <v>56</v>
      </c>
      <c r="I1477" s="78" t="s">
        <v>3007</v>
      </c>
      <c r="J1477" s="77" t="s">
        <v>722</v>
      </c>
      <c r="K1477" s="77" t="s">
        <v>377</v>
      </c>
      <c r="L1477" s="71" t="s">
        <v>67</v>
      </c>
      <c r="M1477" s="74">
        <v>51233</v>
      </c>
      <c r="N1477" s="74">
        <v>0</v>
      </c>
      <c r="O1477" s="74">
        <v>51233</v>
      </c>
      <c r="P1477" s="79">
        <v>1</v>
      </c>
      <c r="Q1477" s="74">
        <v>51233</v>
      </c>
      <c r="R1477" s="77" t="s">
        <v>68</v>
      </c>
      <c r="S1477" s="78" t="s">
        <v>5391</v>
      </c>
      <c r="T1477" s="77" t="s">
        <v>134</v>
      </c>
      <c r="U1477" s="128"/>
      <c r="V1477" s="85" t="s">
        <v>134</v>
      </c>
      <c r="W1477" s="85" t="s">
        <v>134</v>
      </c>
    </row>
    <row r="1478" spans="1:23" s="48" customFormat="1" ht="60" x14ac:dyDescent="0.25">
      <c r="A1478" s="77">
        <v>13100700</v>
      </c>
      <c r="B1478" s="77" t="s">
        <v>14</v>
      </c>
      <c r="C1478" s="70">
        <v>7009</v>
      </c>
      <c r="D1478" s="77" t="s">
        <v>214</v>
      </c>
      <c r="E1478" s="77" t="s">
        <v>126</v>
      </c>
      <c r="F1478" s="77" t="s">
        <v>79</v>
      </c>
      <c r="G1478" s="77" t="s">
        <v>3010</v>
      </c>
      <c r="H1478" s="77" t="s">
        <v>56</v>
      </c>
      <c r="I1478" s="78" t="s">
        <v>3007</v>
      </c>
      <c r="J1478" s="77" t="s">
        <v>722</v>
      </c>
      <c r="K1478" s="77" t="s">
        <v>377</v>
      </c>
      <c r="L1478" s="71" t="s">
        <v>67</v>
      </c>
      <c r="M1478" s="74">
        <v>66603</v>
      </c>
      <c r="N1478" s="74">
        <v>0</v>
      </c>
      <c r="O1478" s="74">
        <v>66603</v>
      </c>
      <c r="P1478" s="79">
        <v>1</v>
      </c>
      <c r="Q1478" s="74">
        <v>66603</v>
      </c>
      <c r="R1478" s="77" t="s">
        <v>134</v>
      </c>
      <c r="S1478" s="78" t="s">
        <v>5390</v>
      </c>
      <c r="T1478" s="77" t="s">
        <v>134</v>
      </c>
      <c r="U1478" s="128"/>
      <c r="V1478" s="85" t="s">
        <v>134</v>
      </c>
      <c r="W1478" s="85" t="s">
        <v>134</v>
      </c>
    </row>
    <row r="1479" spans="1:23" s="48" customFormat="1" ht="60" x14ac:dyDescent="0.25">
      <c r="A1479" s="77">
        <v>13100700</v>
      </c>
      <c r="B1479" s="77" t="s">
        <v>14</v>
      </c>
      <c r="C1479" s="70">
        <v>7010</v>
      </c>
      <c r="D1479" s="77" t="s">
        <v>214</v>
      </c>
      <c r="E1479" s="77" t="s">
        <v>126</v>
      </c>
      <c r="F1479" s="77" t="s">
        <v>79</v>
      </c>
      <c r="G1479" s="77" t="s">
        <v>3011</v>
      </c>
      <c r="H1479" s="77" t="s">
        <v>56</v>
      </c>
      <c r="I1479" s="78" t="s">
        <v>3012</v>
      </c>
      <c r="J1479" s="77" t="s">
        <v>3013</v>
      </c>
      <c r="K1479" s="77" t="s">
        <v>377</v>
      </c>
      <c r="L1479" s="71" t="s">
        <v>67</v>
      </c>
      <c r="M1479" s="74">
        <v>768500</v>
      </c>
      <c r="N1479" s="74">
        <v>0</v>
      </c>
      <c r="O1479" s="74">
        <v>768500</v>
      </c>
      <c r="P1479" s="79">
        <v>1</v>
      </c>
      <c r="Q1479" s="74">
        <v>768500</v>
      </c>
      <c r="R1479" s="77" t="s">
        <v>134</v>
      </c>
      <c r="S1479" s="78" t="s">
        <v>5392</v>
      </c>
      <c r="T1479" s="77" t="s">
        <v>134</v>
      </c>
      <c r="U1479" s="128"/>
      <c r="V1479" s="85" t="s">
        <v>134</v>
      </c>
      <c r="W1479" s="85" t="s">
        <v>134</v>
      </c>
    </row>
    <row r="1480" spans="1:23" s="48" customFormat="1" ht="60" x14ac:dyDescent="0.25">
      <c r="A1480" s="77">
        <v>13100700</v>
      </c>
      <c r="B1480" s="77" t="s">
        <v>14</v>
      </c>
      <c r="C1480" s="70">
        <v>7011</v>
      </c>
      <c r="D1480" s="77" t="s">
        <v>214</v>
      </c>
      <c r="E1480" s="77" t="s">
        <v>126</v>
      </c>
      <c r="F1480" s="77" t="s">
        <v>79</v>
      </c>
      <c r="G1480" s="77" t="s">
        <v>3014</v>
      </c>
      <c r="H1480" s="77" t="s">
        <v>56</v>
      </c>
      <c r="I1480" s="78" t="s">
        <v>3015</v>
      </c>
      <c r="J1480" s="77" t="s">
        <v>722</v>
      </c>
      <c r="K1480" s="77" t="s">
        <v>377</v>
      </c>
      <c r="L1480" s="71" t="s">
        <v>67</v>
      </c>
      <c r="M1480" s="74">
        <v>89658</v>
      </c>
      <c r="N1480" s="74">
        <v>0</v>
      </c>
      <c r="O1480" s="74">
        <v>89658</v>
      </c>
      <c r="P1480" s="79">
        <v>1</v>
      </c>
      <c r="Q1480" s="74">
        <v>89658</v>
      </c>
      <c r="R1480" s="77" t="s">
        <v>68</v>
      </c>
      <c r="S1480" s="78" t="s">
        <v>5391</v>
      </c>
      <c r="T1480" s="77" t="s">
        <v>134</v>
      </c>
      <c r="U1480" s="128"/>
      <c r="V1480" s="85" t="s">
        <v>134</v>
      </c>
      <c r="W1480" s="85" t="s">
        <v>134</v>
      </c>
    </row>
    <row r="1481" spans="1:23" s="48" customFormat="1" ht="60" x14ac:dyDescent="0.25">
      <c r="A1481" s="77">
        <v>13100700</v>
      </c>
      <c r="B1481" s="77" t="s">
        <v>14</v>
      </c>
      <c r="C1481" s="70">
        <v>7012</v>
      </c>
      <c r="D1481" s="77" t="s">
        <v>214</v>
      </c>
      <c r="E1481" s="77" t="s">
        <v>126</v>
      </c>
      <c r="F1481" s="77" t="s">
        <v>79</v>
      </c>
      <c r="G1481" s="77" t="s">
        <v>3016</v>
      </c>
      <c r="H1481" s="77" t="s">
        <v>56</v>
      </c>
      <c r="I1481" s="78" t="s">
        <v>2998</v>
      </c>
      <c r="J1481" s="77" t="s">
        <v>2999</v>
      </c>
      <c r="K1481" s="77" t="s">
        <v>377</v>
      </c>
      <c r="L1481" s="71" t="s">
        <v>67</v>
      </c>
      <c r="M1481" s="74">
        <v>6404</v>
      </c>
      <c r="N1481" s="74">
        <v>0</v>
      </c>
      <c r="O1481" s="74">
        <v>6404</v>
      </c>
      <c r="P1481" s="79">
        <v>1</v>
      </c>
      <c r="Q1481" s="74">
        <v>6404</v>
      </c>
      <c r="R1481" s="77" t="s">
        <v>68</v>
      </c>
      <c r="S1481" s="78" t="s">
        <v>5390</v>
      </c>
      <c r="T1481" s="77" t="s">
        <v>134</v>
      </c>
      <c r="U1481" s="128"/>
      <c r="V1481" s="85" t="s">
        <v>134</v>
      </c>
      <c r="W1481" s="85" t="s">
        <v>134</v>
      </c>
    </row>
    <row r="1482" spans="1:23" s="48" customFormat="1" ht="60" x14ac:dyDescent="0.25">
      <c r="A1482" s="77">
        <v>13100700</v>
      </c>
      <c r="B1482" s="77" t="s">
        <v>14</v>
      </c>
      <c r="C1482" s="70">
        <v>7013</v>
      </c>
      <c r="D1482" s="77" t="s">
        <v>214</v>
      </c>
      <c r="E1482" s="77" t="s">
        <v>126</v>
      </c>
      <c r="F1482" s="77" t="s">
        <v>79</v>
      </c>
      <c r="G1482" s="77" t="s">
        <v>3017</v>
      </c>
      <c r="H1482" s="77" t="s">
        <v>56</v>
      </c>
      <c r="I1482" s="78" t="s">
        <v>2998</v>
      </c>
      <c r="J1482" s="77" t="s">
        <v>2999</v>
      </c>
      <c r="K1482" s="77" t="s">
        <v>377</v>
      </c>
      <c r="L1482" s="71" t="s">
        <v>67</v>
      </c>
      <c r="M1482" s="74">
        <v>12808</v>
      </c>
      <c r="N1482" s="74">
        <v>0</v>
      </c>
      <c r="O1482" s="74">
        <v>12808</v>
      </c>
      <c r="P1482" s="79">
        <v>1</v>
      </c>
      <c r="Q1482" s="74">
        <v>12808</v>
      </c>
      <c r="R1482" s="77" t="s">
        <v>68</v>
      </c>
      <c r="S1482" s="78" t="s">
        <v>5390</v>
      </c>
      <c r="T1482" s="77" t="s">
        <v>134</v>
      </c>
      <c r="U1482" s="128"/>
      <c r="V1482" s="85" t="s">
        <v>134</v>
      </c>
      <c r="W1482" s="85" t="s">
        <v>134</v>
      </c>
    </row>
    <row r="1483" spans="1:23" s="48" customFormat="1" ht="60" x14ac:dyDescent="0.25">
      <c r="A1483" s="77">
        <v>13100700</v>
      </c>
      <c r="B1483" s="77" t="s">
        <v>14</v>
      </c>
      <c r="C1483" s="70">
        <v>7014</v>
      </c>
      <c r="D1483" s="77" t="s">
        <v>214</v>
      </c>
      <c r="E1483" s="77" t="s">
        <v>126</v>
      </c>
      <c r="F1483" s="77" t="s">
        <v>79</v>
      </c>
      <c r="G1483" s="77" t="s">
        <v>3018</v>
      </c>
      <c r="H1483" s="77" t="s">
        <v>56</v>
      </c>
      <c r="I1483" s="78" t="s">
        <v>2989</v>
      </c>
      <c r="J1483" s="77" t="s">
        <v>2990</v>
      </c>
      <c r="K1483" s="77" t="s">
        <v>377</v>
      </c>
      <c r="L1483" s="71" t="s">
        <v>67</v>
      </c>
      <c r="M1483" s="74">
        <v>51233</v>
      </c>
      <c r="N1483" s="74">
        <v>0</v>
      </c>
      <c r="O1483" s="74">
        <v>51233</v>
      </c>
      <c r="P1483" s="79">
        <v>1</v>
      </c>
      <c r="Q1483" s="74">
        <v>51233</v>
      </c>
      <c r="R1483" s="77" t="s">
        <v>68</v>
      </c>
      <c r="S1483" s="78" t="s">
        <v>5390</v>
      </c>
      <c r="T1483" s="77" t="s">
        <v>134</v>
      </c>
      <c r="U1483" s="128"/>
      <c r="V1483" s="85" t="s">
        <v>134</v>
      </c>
      <c r="W1483" s="85" t="s">
        <v>134</v>
      </c>
    </row>
    <row r="1484" spans="1:23" s="48" customFormat="1" ht="60" x14ac:dyDescent="0.25">
      <c r="A1484" s="77">
        <v>13100700</v>
      </c>
      <c r="B1484" s="77" t="s">
        <v>14</v>
      </c>
      <c r="C1484" s="70">
        <v>7015</v>
      </c>
      <c r="D1484" s="77" t="s">
        <v>214</v>
      </c>
      <c r="E1484" s="77" t="s">
        <v>126</v>
      </c>
      <c r="F1484" s="77" t="s">
        <v>79</v>
      </c>
      <c r="G1484" s="77" t="s">
        <v>3019</v>
      </c>
      <c r="H1484" s="77" t="s">
        <v>56</v>
      </c>
      <c r="I1484" s="78" t="s">
        <v>3020</v>
      </c>
      <c r="J1484" s="77" t="s">
        <v>3002</v>
      </c>
      <c r="K1484" s="77" t="s">
        <v>377</v>
      </c>
      <c r="L1484" s="71" t="s">
        <v>67</v>
      </c>
      <c r="M1484" s="74">
        <v>23055</v>
      </c>
      <c r="N1484" s="74">
        <v>0</v>
      </c>
      <c r="O1484" s="74">
        <v>23055</v>
      </c>
      <c r="P1484" s="79">
        <v>1</v>
      </c>
      <c r="Q1484" s="74">
        <v>23055</v>
      </c>
      <c r="R1484" s="77" t="s">
        <v>68</v>
      </c>
      <c r="S1484" s="78" t="s">
        <v>5390</v>
      </c>
      <c r="T1484" s="77" t="s">
        <v>134</v>
      </c>
      <c r="U1484" s="128"/>
      <c r="V1484" s="85" t="s">
        <v>134</v>
      </c>
      <c r="W1484" s="85" t="s">
        <v>134</v>
      </c>
    </row>
    <row r="1485" spans="1:23" s="48" customFormat="1" ht="60" x14ac:dyDescent="0.25">
      <c r="A1485" s="77">
        <v>13100700</v>
      </c>
      <c r="B1485" s="77" t="s">
        <v>14</v>
      </c>
      <c r="C1485" s="70">
        <v>7016</v>
      </c>
      <c r="D1485" s="77" t="s">
        <v>214</v>
      </c>
      <c r="E1485" s="77" t="s">
        <v>126</v>
      </c>
      <c r="F1485" s="77" t="s">
        <v>79</v>
      </c>
      <c r="G1485" s="77" t="s">
        <v>3021</v>
      </c>
      <c r="H1485" s="77" t="s">
        <v>56</v>
      </c>
      <c r="I1485" s="78" t="s">
        <v>2998</v>
      </c>
      <c r="J1485" s="77" t="s">
        <v>2999</v>
      </c>
      <c r="K1485" s="77" t="s">
        <v>377</v>
      </c>
      <c r="L1485" s="71" t="s">
        <v>73</v>
      </c>
      <c r="M1485" s="74">
        <v>3330</v>
      </c>
      <c r="N1485" s="74">
        <v>0</v>
      </c>
      <c r="O1485" s="74">
        <v>3330</v>
      </c>
      <c r="P1485" s="79">
        <v>1</v>
      </c>
      <c r="Q1485" s="74">
        <v>3330</v>
      </c>
      <c r="R1485" s="77" t="s">
        <v>134</v>
      </c>
      <c r="S1485" s="78" t="s">
        <v>5390</v>
      </c>
      <c r="T1485" s="77" t="s">
        <v>134</v>
      </c>
      <c r="U1485" s="128"/>
      <c r="V1485" s="85" t="s">
        <v>134</v>
      </c>
      <c r="W1485" s="85" t="s">
        <v>134</v>
      </c>
    </row>
    <row r="1486" spans="1:23" s="48" customFormat="1" ht="60" x14ac:dyDescent="0.25">
      <c r="A1486" s="77">
        <v>13100700</v>
      </c>
      <c r="B1486" s="77" t="s">
        <v>14</v>
      </c>
      <c r="C1486" s="70">
        <v>7017</v>
      </c>
      <c r="D1486" s="77" t="s">
        <v>214</v>
      </c>
      <c r="E1486" s="77" t="s">
        <v>126</v>
      </c>
      <c r="F1486" s="77" t="s">
        <v>79</v>
      </c>
      <c r="G1486" s="77" t="s">
        <v>3022</v>
      </c>
      <c r="H1486" s="77" t="s">
        <v>56</v>
      </c>
      <c r="I1486" s="78" t="s">
        <v>3023</v>
      </c>
      <c r="J1486" s="77" t="s">
        <v>3002</v>
      </c>
      <c r="K1486" s="77" t="s">
        <v>377</v>
      </c>
      <c r="L1486" s="71" t="s">
        <v>67</v>
      </c>
      <c r="M1486" s="74">
        <v>12808</v>
      </c>
      <c r="N1486" s="74">
        <v>0</v>
      </c>
      <c r="O1486" s="74">
        <v>12808</v>
      </c>
      <c r="P1486" s="79">
        <v>1</v>
      </c>
      <c r="Q1486" s="74">
        <v>12808</v>
      </c>
      <c r="R1486" s="77" t="s">
        <v>134</v>
      </c>
      <c r="S1486" s="78" t="s">
        <v>5390</v>
      </c>
      <c r="T1486" s="77" t="s">
        <v>134</v>
      </c>
      <c r="U1486" s="128"/>
      <c r="V1486" s="85" t="s">
        <v>134</v>
      </c>
      <c r="W1486" s="85" t="s">
        <v>134</v>
      </c>
    </row>
    <row r="1487" spans="1:23" s="48" customFormat="1" ht="75" x14ac:dyDescent="0.25">
      <c r="A1487" s="77">
        <v>13100700</v>
      </c>
      <c r="B1487" s="77" t="s">
        <v>14</v>
      </c>
      <c r="C1487" s="70">
        <v>7018</v>
      </c>
      <c r="D1487" s="77" t="s">
        <v>214</v>
      </c>
      <c r="E1487" s="77" t="s">
        <v>126</v>
      </c>
      <c r="F1487" s="77" t="s">
        <v>79</v>
      </c>
      <c r="G1487" s="77" t="s">
        <v>3024</v>
      </c>
      <c r="H1487" s="77" t="s">
        <v>56</v>
      </c>
      <c r="I1487" s="78" t="s">
        <v>3023</v>
      </c>
      <c r="J1487" s="77" t="s">
        <v>3002</v>
      </c>
      <c r="K1487" s="77" t="s">
        <v>377</v>
      </c>
      <c r="L1487" s="71" t="s">
        <v>73</v>
      </c>
      <c r="M1487" s="74">
        <v>7685</v>
      </c>
      <c r="N1487" s="74">
        <v>0</v>
      </c>
      <c r="O1487" s="74">
        <v>7685</v>
      </c>
      <c r="P1487" s="79">
        <v>1</v>
      </c>
      <c r="Q1487" s="74">
        <v>7685</v>
      </c>
      <c r="R1487" s="77" t="s">
        <v>134</v>
      </c>
      <c r="S1487" s="78" t="s">
        <v>5390</v>
      </c>
      <c r="T1487" s="77" t="s">
        <v>134</v>
      </c>
      <c r="U1487" s="128"/>
      <c r="V1487" s="85" t="s">
        <v>134</v>
      </c>
      <c r="W1487" s="85" t="s">
        <v>134</v>
      </c>
    </row>
    <row r="1488" spans="1:23" s="48" customFormat="1" ht="60" x14ac:dyDescent="0.25">
      <c r="A1488" s="77">
        <v>13100700</v>
      </c>
      <c r="B1488" s="77" t="s">
        <v>14</v>
      </c>
      <c r="C1488" s="70">
        <v>7019</v>
      </c>
      <c r="D1488" s="77" t="s">
        <v>214</v>
      </c>
      <c r="E1488" s="77" t="s">
        <v>126</v>
      </c>
      <c r="F1488" s="77" t="s">
        <v>79</v>
      </c>
      <c r="G1488" s="77" t="s">
        <v>3025</v>
      </c>
      <c r="H1488" s="77" t="s">
        <v>57</v>
      </c>
      <c r="I1488" s="78" t="s">
        <v>3023</v>
      </c>
      <c r="J1488" s="77" t="s">
        <v>3002</v>
      </c>
      <c r="K1488" s="77" t="s">
        <v>377</v>
      </c>
      <c r="L1488" s="71" t="s">
        <v>67</v>
      </c>
      <c r="M1488" s="74">
        <v>10247</v>
      </c>
      <c r="N1488" s="74">
        <v>0</v>
      </c>
      <c r="O1488" s="74">
        <v>10247</v>
      </c>
      <c r="P1488" s="79">
        <v>1</v>
      </c>
      <c r="Q1488" s="74">
        <v>10247</v>
      </c>
      <c r="R1488" s="77" t="s">
        <v>134</v>
      </c>
      <c r="S1488" s="78" t="s">
        <v>5390</v>
      </c>
      <c r="T1488" s="77" t="s">
        <v>134</v>
      </c>
      <c r="U1488" s="128"/>
      <c r="V1488" s="85" t="s">
        <v>134</v>
      </c>
      <c r="W1488" s="85" t="s">
        <v>134</v>
      </c>
    </row>
    <row r="1489" spans="1:23" s="48" customFormat="1" ht="60" x14ac:dyDescent="0.25">
      <c r="A1489" s="77">
        <v>13100700</v>
      </c>
      <c r="B1489" s="77" t="s">
        <v>14</v>
      </c>
      <c r="C1489" s="70">
        <v>7020</v>
      </c>
      <c r="D1489" s="77" t="s">
        <v>214</v>
      </c>
      <c r="E1489" s="77" t="s">
        <v>126</v>
      </c>
      <c r="F1489" s="77" t="s">
        <v>79</v>
      </c>
      <c r="G1489" s="77" t="s">
        <v>3026</v>
      </c>
      <c r="H1489" s="77" t="s">
        <v>57</v>
      </c>
      <c r="I1489" s="78" t="s">
        <v>3023</v>
      </c>
      <c r="J1489" s="77" t="s">
        <v>3002</v>
      </c>
      <c r="K1489" s="77" t="s">
        <v>377</v>
      </c>
      <c r="L1489" s="71" t="s">
        <v>67</v>
      </c>
      <c r="M1489" s="74">
        <v>81973</v>
      </c>
      <c r="N1489" s="74">
        <v>0</v>
      </c>
      <c r="O1489" s="74">
        <v>81973</v>
      </c>
      <c r="P1489" s="79">
        <v>1</v>
      </c>
      <c r="Q1489" s="74">
        <v>81973</v>
      </c>
      <c r="R1489" s="77" t="s">
        <v>134</v>
      </c>
      <c r="S1489" s="78" t="s">
        <v>5390</v>
      </c>
      <c r="T1489" s="77" t="s">
        <v>134</v>
      </c>
      <c r="U1489" s="128"/>
      <c r="V1489" s="85" t="s">
        <v>134</v>
      </c>
      <c r="W1489" s="85" t="s">
        <v>134</v>
      </c>
    </row>
    <row r="1490" spans="1:23" s="48" customFormat="1" ht="60" x14ac:dyDescent="0.25">
      <c r="A1490" s="77">
        <v>13100700</v>
      </c>
      <c r="B1490" s="77" t="s">
        <v>14</v>
      </c>
      <c r="C1490" s="70">
        <v>7021</v>
      </c>
      <c r="D1490" s="77" t="s">
        <v>214</v>
      </c>
      <c r="E1490" s="77" t="s">
        <v>126</v>
      </c>
      <c r="F1490" s="77" t="s">
        <v>79</v>
      </c>
      <c r="G1490" s="77" t="s">
        <v>3027</v>
      </c>
      <c r="H1490" s="77" t="s">
        <v>57</v>
      </c>
      <c r="I1490" s="78" t="s">
        <v>3023</v>
      </c>
      <c r="J1490" s="77" t="s">
        <v>3002</v>
      </c>
      <c r="K1490" s="77" t="s">
        <v>377</v>
      </c>
      <c r="L1490" s="71" t="s">
        <v>67</v>
      </c>
      <c r="M1490" s="74">
        <v>7685</v>
      </c>
      <c r="N1490" s="74">
        <v>0</v>
      </c>
      <c r="O1490" s="74">
        <v>7685</v>
      </c>
      <c r="P1490" s="79">
        <v>1</v>
      </c>
      <c r="Q1490" s="74">
        <v>7685</v>
      </c>
      <c r="R1490" s="77" t="s">
        <v>134</v>
      </c>
      <c r="S1490" s="78" t="s">
        <v>5390</v>
      </c>
      <c r="T1490" s="77" t="s">
        <v>134</v>
      </c>
      <c r="U1490" s="128"/>
      <c r="V1490" s="85" t="s">
        <v>134</v>
      </c>
      <c r="W1490" s="85" t="s">
        <v>134</v>
      </c>
    </row>
    <row r="1491" spans="1:23" s="48" customFormat="1" ht="60" x14ac:dyDescent="0.25">
      <c r="A1491" s="77">
        <v>13100700</v>
      </c>
      <c r="B1491" s="77" t="s">
        <v>14</v>
      </c>
      <c r="C1491" s="70">
        <v>7022</v>
      </c>
      <c r="D1491" s="77" t="s">
        <v>214</v>
      </c>
      <c r="E1491" s="77" t="s">
        <v>126</v>
      </c>
      <c r="F1491" s="77" t="s">
        <v>79</v>
      </c>
      <c r="G1491" s="77" t="s">
        <v>3028</v>
      </c>
      <c r="H1491" s="77" t="s">
        <v>57</v>
      </c>
      <c r="I1491" s="78" t="s">
        <v>3023</v>
      </c>
      <c r="J1491" s="77" t="s">
        <v>3002</v>
      </c>
      <c r="K1491" s="77" t="s">
        <v>377</v>
      </c>
      <c r="L1491" s="71" t="s">
        <v>67</v>
      </c>
      <c r="M1491" s="74">
        <v>17932</v>
      </c>
      <c r="N1491" s="74">
        <v>0</v>
      </c>
      <c r="O1491" s="74">
        <v>17932</v>
      </c>
      <c r="P1491" s="79">
        <v>1</v>
      </c>
      <c r="Q1491" s="74">
        <v>17932</v>
      </c>
      <c r="R1491" s="77" t="s">
        <v>134</v>
      </c>
      <c r="S1491" s="78" t="s">
        <v>5390</v>
      </c>
      <c r="T1491" s="77" t="s">
        <v>134</v>
      </c>
      <c r="U1491" s="128"/>
      <c r="V1491" s="85" t="s">
        <v>134</v>
      </c>
      <c r="W1491" s="85" t="s">
        <v>134</v>
      </c>
    </row>
    <row r="1492" spans="1:23" s="48" customFormat="1" ht="60" x14ac:dyDescent="0.25">
      <c r="A1492" s="77">
        <v>13100700</v>
      </c>
      <c r="B1492" s="77" t="s">
        <v>14</v>
      </c>
      <c r="C1492" s="70">
        <v>7023</v>
      </c>
      <c r="D1492" s="77" t="s">
        <v>214</v>
      </c>
      <c r="E1492" s="77" t="s">
        <v>126</v>
      </c>
      <c r="F1492" s="77" t="s">
        <v>79</v>
      </c>
      <c r="G1492" s="77" t="s">
        <v>3029</v>
      </c>
      <c r="H1492" s="77" t="s">
        <v>57</v>
      </c>
      <c r="I1492" s="78" t="s">
        <v>3023</v>
      </c>
      <c r="J1492" s="77" t="s">
        <v>3002</v>
      </c>
      <c r="K1492" s="77" t="s">
        <v>377</v>
      </c>
      <c r="L1492" s="71" t="s">
        <v>67</v>
      </c>
      <c r="M1492" s="74">
        <v>38425</v>
      </c>
      <c r="N1492" s="74">
        <v>0</v>
      </c>
      <c r="O1492" s="74">
        <v>38425</v>
      </c>
      <c r="P1492" s="79">
        <v>1</v>
      </c>
      <c r="Q1492" s="74">
        <v>38425</v>
      </c>
      <c r="R1492" s="77" t="s">
        <v>134</v>
      </c>
      <c r="S1492" s="78" t="s">
        <v>5390</v>
      </c>
      <c r="T1492" s="77" t="s">
        <v>134</v>
      </c>
      <c r="U1492" s="128"/>
      <c r="V1492" s="85" t="s">
        <v>134</v>
      </c>
      <c r="W1492" s="85" t="s">
        <v>134</v>
      </c>
    </row>
    <row r="1493" spans="1:23" s="48" customFormat="1" ht="60" x14ac:dyDescent="0.25">
      <c r="A1493" s="77">
        <v>13100700</v>
      </c>
      <c r="B1493" s="77" t="s">
        <v>14</v>
      </c>
      <c r="C1493" s="70">
        <v>7024</v>
      </c>
      <c r="D1493" s="77" t="s">
        <v>214</v>
      </c>
      <c r="E1493" s="77" t="s">
        <v>126</v>
      </c>
      <c r="F1493" s="77" t="s">
        <v>79</v>
      </c>
      <c r="G1493" s="77" t="s">
        <v>3030</v>
      </c>
      <c r="H1493" s="77" t="s">
        <v>57</v>
      </c>
      <c r="I1493" s="78" t="s">
        <v>3023</v>
      </c>
      <c r="J1493" s="77" t="s">
        <v>3002</v>
      </c>
      <c r="K1493" s="77" t="s">
        <v>377</v>
      </c>
      <c r="L1493" s="71" t="s">
        <v>67</v>
      </c>
      <c r="M1493" s="74">
        <v>17932</v>
      </c>
      <c r="N1493" s="74">
        <v>0</v>
      </c>
      <c r="O1493" s="74">
        <v>17932</v>
      </c>
      <c r="P1493" s="79">
        <v>1</v>
      </c>
      <c r="Q1493" s="74">
        <v>17932</v>
      </c>
      <c r="R1493" s="77" t="s">
        <v>134</v>
      </c>
      <c r="S1493" s="78" t="s">
        <v>5390</v>
      </c>
      <c r="T1493" s="77" t="s">
        <v>134</v>
      </c>
      <c r="U1493" s="128"/>
      <c r="V1493" s="85" t="s">
        <v>134</v>
      </c>
      <c r="W1493" s="85" t="s">
        <v>134</v>
      </c>
    </row>
    <row r="1494" spans="1:23" s="48" customFormat="1" ht="60" x14ac:dyDescent="0.25">
      <c r="A1494" s="77">
        <v>13100700</v>
      </c>
      <c r="B1494" s="77" t="s">
        <v>14</v>
      </c>
      <c r="C1494" s="70">
        <v>7025</v>
      </c>
      <c r="D1494" s="77" t="s">
        <v>214</v>
      </c>
      <c r="E1494" s="77" t="s">
        <v>126</v>
      </c>
      <c r="F1494" s="77" t="s">
        <v>79</v>
      </c>
      <c r="G1494" s="77" t="s">
        <v>3031</v>
      </c>
      <c r="H1494" s="77" t="s">
        <v>57</v>
      </c>
      <c r="I1494" s="78" t="s">
        <v>3023</v>
      </c>
      <c r="J1494" s="77" t="s">
        <v>3002</v>
      </c>
      <c r="K1494" s="77" t="s">
        <v>377</v>
      </c>
      <c r="L1494" s="71" t="s">
        <v>67</v>
      </c>
      <c r="M1494" s="74">
        <v>20493</v>
      </c>
      <c r="N1494" s="74">
        <v>0</v>
      </c>
      <c r="O1494" s="74">
        <v>20493</v>
      </c>
      <c r="P1494" s="79">
        <v>1</v>
      </c>
      <c r="Q1494" s="74">
        <v>20493</v>
      </c>
      <c r="R1494" s="77" t="s">
        <v>134</v>
      </c>
      <c r="S1494" s="78" t="s">
        <v>5390</v>
      </c>
      <c r="T1494" s="77" t="s">
        <v>134</v>
      </c>
      <c r="U1494" s="128"/>
      <c r="V1494" s="85" t="s">
        <v>134</v>
      </c>
      <c r="W1494" s="85" t="s">
        <v>134</v>
      </c>
    </row>
    <row r="1495" spans="1:23" s="48" customFormat="1" ht="60" x14ac:dyDescent="0.25">
      <c r="A1495" s="77">
        <v>13100700</v>
      </c>
      <c r="B1495" s="77" t="s">
        <v>14</v>
      </c>
      <c r="C1495" s="70">
        <v>7026</v>
      </c>
      <c r="D1495" s="77" t="s">
        <v>214</v>
      </c>
      <c r="E1495" s="77" t="s">
        <v>126</v>
      </c>
      <c r="F1495" s="77" t="s">
        <v>79</v>
      </c>
      <c r="G1495" s="77" t="s">
        <v>3032</v>
      </c>
      <c r="H1495" s="77" t="s">
        <v>57</v>
      </c>
      <c r="I1495" s="78" t="s">
        <v>3023</v>
      </c>
      <c r="J1495" s="77" t="s">
        <v>3002</v>
      </c>
      <c r="K1495" s="77" t="s">
        <v>377</v>
      </c>
      <c r="L1495" s="71" t="s">
        <v>67</v>
      </c>
      <c r="M1495" s="74">
        <v>46110</v>
      </c>
      <c r="N1495" s="74">
        <v>0</v>
      </c>
      <c r="O1495" s="74">
        <v>46110</v>
      </c>
      <c r="P1495" s="79">
        <v>1</v>
      </c>
      <c r="Q1495" s="74">
        <v>46110</v>
      </c>
      <c r="R1495" s="77" t="s">
        <v>134</v>
      </c>
      <c r="S1495" s="78" t="s">
        <v>5390</v>
      </c>
      <c r="T1495" s="77" t="s">
        <v>134</v>
      </c>
      <c r="U1495" s="128"/>
      <c r="V1495" s="85" t="s">
        <v>134</v>
      </c>
      <c r="W1495" s="85" t="s">
        <v>134</v>
      </c>
    </row>
    <row r="1496" spans="1:23" s="48" customFormat="1" ht="60" x14ac:dyDescent="0.25">
      <c r="A1496" s="77">
        <v>13100700</v>
      </c>
      <c r="B1496" s="77" t="s">
        <v>14</v>
      </c>
      <c r="C1496" s="70">
        <v>7027</v>
      </c>
      <c r="D1496" s="77" t="s">
        <v>214</v>
      </c>
      <c r="E1496" s="77" t="s">
        <v>126</v>
      </c>
      <c r="F1496" s="77" t="s">
        <v>79</v>
      </c>
      <c r="G1496" s="77" t="s">
        <v>3033</v>
      </c>
      <c r="H1496" s="77" t="s">
        <v>57</v>
      </c>
      <c r="I1496" s="78" t="s">
        <v>3023</v>
      </c>
      <c r="J1496" s="77" t="s">
        <v>3002</v>
      </c>
      <c r="K1496" s="77" t="s">
        <v>377</v>
      </c>
      <c r="L1496" s="71" t="s">
        <v>67</v>
      </c>
      <c r="M1496" s="74">
        <v>34583</v>
      </c>
      <c r="N1496" s="74">
        <v>0</v>
      </c>
      <c r="O1496" s="74">
        <v>34583</v>
      </c>
      <c r="P1496" s="79">
        <v>1</v>
      </c>
      <c r="Q1496" s="74">
        <v>34583</v>
      </c>
      <c r="R1496" s="77" t="s">
        <v>68</v>
      </c>
      <c r="S1496" s="78" t="s">
        <v>5390</v>
      </c>
      <c r="T1496" s="77" t="s">
        <v>134</v>
      </c>
      <c r="U1496" s="128"/>
      <c r="V1496" s="85" t="s">
        <v>134</v>
      </c>
      <c r="W1496" s="85" t="s">
        <v>134</v>
      </c>
    </row>
    <row r="1497" spans="1:23" s="48" customFormat="1" ht="60" x14ac:dyDescent="0.25">
      <c r="A1497" s="77">
        <v>13100700</v>
      </c>
      <c r="B1497" s="77" t="s">
        <v>14</v>
      </c>
      <c r="C1497" s="70">
        <v>7028</v>
      </c>
      <c r="D1497" s="77" t="s">
        <v>214</v>
      </c>
      <c r="E1497" s="77" t="s">
        <v>126</v>
      </c>
      <c r="F1497" s="77" t="s">
        <v>79</v>
      </c>
      <c r="G1497" s="77" t="s">
        <v>3034</v>
      </c>
      <c r="H1497" s="77" t="s">
        <v>57</v>
      </c>
      <c r="I1497" s="78" t="s">
        <v>3023</v>
      </c>
      <c r="J1497" s="77" t="s">
        <v>3002</v>
      </c>
      <c r="K1497" s="77" t="s">
        <v>377</v>
      </c>
      <c r="L1497" s="71" t="s">
        <v>67</v>
      </c>
      <c r="M1497" s="74">
        <v>3843</v>
      </c>
      <c r="N1497" s="74">
        <v>0</v>
      </c>
      <c r="O1497" s="74">
        <v>3843</v>
      </c>
      <c r="P1497" s="79">
        <v>1</v>
      </c>
      <c r="Q1497" s="74">
        <v>3843</v>
      </c>
      <c r="R1497" s="77" t="s">
        <v>68</v>
      </c>
      <c r="S1497" s="78" t="s">
        <v>5390</v>
      </c>
      <c r="T1497" s="77" t="s">
        <v>134</v>
      </c>
      <c r="U1497" s="128"/>
      <c r="V1497" s="85" t="s">
        <v>134</v>
      </c>
      <c r="W1497" s="85" t="s">
        <v>134</v>
      </c>
    </row>
    <row r="1498" spans="1:23" s="48" customFormat="1" ht="60" x14ac:dyDescent="0.25">
      <c r="A1498" s="77">
        <v>13100700</v>
      </c>
      <c r="B1498" s="77" t="s">
        <v>14</v>
      </c>
      <c r="C1498" s="70">
        <v>7029</v>
      </c>
      <c r="D1498" s="77" t="s">
        <v>214</v>
      </c>
      <c r="E1498" s="77" t="s">
        <v>126</v>
      </c>
      <c r="F1498" s="77" t="s">
        <v>79</v>
      </c>
      <c r="G1498" s="77" t="s">
        <v>3035</v>
      </c>
      <c r="H1498" s="77" t="s">
        <v>57</v>
      </c>
      <c r="I1498" s="78" t="s">
        <v>3023</v>
      </c>
      <c r="J1498" s="77" t="s">
        <v>3002</v>
      </c>
      <c r="K1498" s="77" t="s">
        <v>377</v>
      </c>
      <c r="L1498" s="71" t="s">
        <v>67</v>
      </c>
      <c r="M1498" s="74">
        <v>3843</v>
      </c>
      <c r="N1498" s="74">
        <v>0</v>
      </c>
      <c r="O1498" s="74">
        <v>3843</v>
      </c>
      <c r="P1498" s="79">
        <v>1</v>
      </c>
      <c r="Q1498" s="74">
        <v>3843</v>
      </c>
      <c r="R1498" s="77" t="s">
        <v>68</v>
      </c>
      <c r="S1498" s="78" t="s">
        <v>5390</v>
      </c>
      <c r="T1498" s="77" t="s">
        <v>134</v>
      </c>
      <c r="U1498" s="128"/>
      <c r="V1498" s="85" t="s">
        <v>134</v>
      </c>
      <c r="W1498" s="85" t="s">
        <v>134</v>
      </c>
    </row>
    <row r="1499" spans="1:23" s="48" customFormat="1" ht="60" x14ac:dyDescent="0.25">
      <c r="A1499" s="77">
        <v>13100700</v>
      </c>
      <c r="B1499" s="77" t="s">
        <v>14</v>
      </c>
      <c r="C1499" s="70">
        <v>7030</v>
      </c>
      <c r="D1499" s="77" t="s">
        <v>214</v>
      </c>
      <c r="E1499" s="77" t="s">
        <v>126</v>
      </c>
      <c r="F1499" s="77" t="s">
        <v>79</v>
      </c>
      <c r="G1499" s="77" t="s">
        <v>3036</v>
      </c>
      <c r="H1499" s="77" t="s">
        <v>57</v>
      </c>
      <c r="I1499" s="78" t="s">
        <v>3023</v>
      </c>
      <c r="J1499" s="77" t="s">
        <v>3002</v>
      </c>
      <c r="K1499" s="77" t="s">
        <v>377</v>
      </c>
      <c r="L1499" s="71" t="s">
        <v>67</v>
      </c>
      <c r="M1499" s="74">
        <v>23055</v>
      </c>
      <c r="N1499" s="74">
        <v>0</v>
      </c>
      <c r="O1499" s="74">
        <v>23055</v>
      </c>
      <c r="P1499" s="79">
        <v>1</v>
      </c>
      <c r="Q1499" s="74">
        <v>23055</v>
      </c>
      <c r="R1499" s="77" t="s">
        <v>134</v>
      </c>
      <c r="S1499" s="78" t="s">
        <v>5390</v>
      </c>
      <c r="T1499" s="77" t="s">
        <v>134</v>
      </c>
      <c r="U1499" s="128"/>
      <c r="V1499" s="85" t="s">
        <v>134</v>
      </c>
      <c r="W1499" s="85" t="s">
        <v>134</v>
      </c>
    </row>
    <row r="1500" spans="1:23" s="48" customFormat="1" ht="60" x14ac:dyDescent="0.25">
      <c r="A1500" s="77">
        <v>13100700</v>
      </c>
      <c r="B1500" s="77" t="s">
        <v>14</v>
      </c>
      <c r="C1500" s="70">
        <v>7031</v>
      </c>
      <c r="D1500" s="77" t="s">
        <v>214</v>
      </c>
      <c r="E1500" s="77" t="s">
        <v>126</v>
      </c>
      <c r="F1500" s="77" t="s">
        <v>79</v>
      </c>
      <c r="G1500" s="77" t="s">
        <v>3037</v>
      </c>
      <c r="H1500" s="77" t="s">
        <v>57</v>
      </c>
      <c r="I1500" s="78" t="s">
        <v>3023</v>
      </c>
      <c r="J1500" s="77" t="s">
        <v>3002</v>
      </c>
      <c r="K1500" s="77" t="s">
        <v>377</v>
      </c>
      <c r="L1500" s="71" t="s">
        <v>67</v>
      </c>
      <c r="M1500" s="74">
        <v>15370</v>
      </c>
      <c r="N1500" s="74">
        <v>0</v>
      </c>
      <c r="O1500" s="74">
        <v>15370</v>
      </c>
      <c r="P1500" s="79">
        <v>1</v>
      </c>
      <c r="Q1500" s="74">
        <v>15370</v>
      </c>
      <c r="R1500" s="77" t="s">
        <v>68</v>
      </c>
      <c r="S1500" s="78" t="s">
        <v>5390</v>
      </c>
      <c r="T1500" s="77" t="s">
        <v>134</v>
      </c>
      <c r="U1500" s="128"/>
      <c r="V1500" s="85" t="s">
        <v>134</v>
      </c>
      <c r="W1500" s="85" t="s">
        <v>134</v>
      </c>
    </row>
    <row r="1501" spans="1:23" s="48" customFormat="1" ht="60" x14ac:dyDescent="0.25">
      <c r="A1501" s="77">
        <v>13100700</v>
      </c>
      <c r="B1501" s="77" t="s">
        <v>14</v>
      </c>
      <c r="C1501" s="70">
        <v>7032</v>
      </c>
      <c r="D1501" s="77" t="s">
        <v>214</v>
      </c>
      <c r="E1501" s="77" t="s">
        <v>126</v>
      </c>
      <c r="F1501" s="77" t="s">
        <v>79</v>
      </c>
      <c r="G1501" s="77" t="s">
        <v>3038</v>
      </c>
      <c r="H1501" s="77" t="s">
        <v>57</v>
      </c>
      <c r="I1501" s="78" t="s">
        <v>3023</v>
      </c>
      <c r="J1501" s="77" t="s">
        <v>3002</v>
      </c>
      <c r="K1501" s="77" t="s">
        <v>377</v>
      </c>
      <c r="L1501" s="71" t="s">
        <v>67</v>
      </c>
      <c r="M1501" s="74">
        <v>10247</v>
      </c>
      <c r="N1501" s="74">
        <v>0</v>
      </c>
      <c r="O1501" s="74">
        <v>10247</v>
      </c>
      <c r="P1501" s="79">
        <v>1</v>
      </c>
      <c r="Q1501" s="74">
        <v>10247</v>
      </c>
      <c r="R1501" s="77" t="s">
        <v>134</v>
      </c>
      <c r="S1501" s="78" t="s">
        <v>5390</v>
      </c>
      <c r="T1501" s="77" t="s">
        <v>134</v>
      </c>
      <c r="U1501" s="128"/>
      <c r="V1501" s="85" t="s">
        <v>134</v>
      </c>
      <c r="W1501" s="85" t="s">
        <v>134</v>
      </c>
    </row>
    <row r="1502" spans="1:23" s="48" customFormat="1" ht="225" x14ac:dyDescent="0.25">
      <c r="A1502" s="77">
        <v>13100700</v>
      </c>
      <c r="B1502" s="77" t="s">
        <v>14</v>
      </c>
      <c r="C1502" s="70">
        <v>8001</v>
      </c>
      <c r="D1502" s="77" t="s">
        <v>214</v>
      </c>
      <c r="E1502" s="77" t="s">
        <v>126</v>
      </c>
      <c r="F1502" s="77" t="s">
        <v>79</v>
      </c>
      <c r="G1502" s="77" t="s">
        <v>5393</v>
      </c>
      <c r="H1502" s="77" t="s">
        <v>61</v>
      </c>
      <c r="I1502" s="78" t="s">
        <v>3039</v>
      </c>
      <c r="J1502" s="77" t="s">
        <v>3040</v>
      </c>
      <c r="K1502" s="77" t="s">
        <v>377</v>
      </c>
      <c r="L1502" s="71" t="s">
        <v>67</v>
      </c>
      <c r="M1502" s="74">
        <v>101557</v>
      </c>
      <c r="N1502" s="74">
        <v>0</v>
      </c>
      <c r="O1502" s="74">
        <v>101557</v>
      </c>
      <c r="P1502" s="79">
        <v>1</v>
      </c>
      <c r="Q1502" s="74">
        <v>101557</v>
      </c>
      <c r="R1502" s="77" t="s">
        <v>68</v>
      </c>
      <c r="S1502" s="78" t="s">
        <v>3041</v>
      </c>
      <c r="T1502" s="77" t="s">
        <v>68</v>
      </c>
      <c r="U1502" s="128" t="s">
        <v>5394</v>
      </c>
      <c r="V1502" s="85" t="s">
        <v>134</v>
      </c>
      <c r="W1502" s="85" t="s">
        <v>134</v>
      </c>
    </row>
    <row r="1503" spans="1:23" s="48" customFormat="1" ht="105" x14ac:dyDescent="0.25">
      <c r="A1503" s="77">
        <v>13100700</v>
      </c>
      <c r="B1503" s="77" t="s">
        <v>14</v>
      </c>
      <c r="C1503" s="70">
        <v>8002</v>
      </c>
      <c r="D1503" s="77" t="s">
        <v>214</v>
      </c>
      <c r="E1503" s="77" t="s">
        <v>126</v>
      </c>
      <c r="F1503" s="77" t="s">
        <v>79</v>
      </c>
      <c r="G1503" s="77" t="s">
        <v>5395</v>
      </c>
      <c r="H1503" s="77" t="s">
        <v>61</v>
      </c>
      <c r="I1503" s="78" t="s">
        <v>3042</v>
      </c>
      <c r="J1503" s="77" t="s">
        <v>3043</v>
      </c>
      <c r="K1503" s="77" t="s">
        <v>377</v>
      </c>
      <c r="L1503" s="71" t="s">
        <v>67</v>
      </c>
      <c r="M1503" s="74">
        <v>1921</v>
      </c>
      <c r="N1503" s="74">
        <v>0</v>
      </c>
      <c r="O1503" s="74">
        <v>1921</v>
      </c>
      <c r="P1503" s="79">
        <v>1</v>
      </c>
      <c r="Q1503" s="74">
        <v>1921</v>
      </c>
      <c r="R1503" s="77" t="s">
        <v>68</v>
      </c>
      <c r="S1503" s="78" t="s">
        <v>3041</v>
      </c>
      <c r="T1503" s="77" t="s">
        <v>68</v>
      </c>
      <c r="U1503" s="128" t="s">
        <v>5394</v>
      </c>
      <c r="V1503" s="85" t="s">
        <v>134</v>
      </c>
      <c r="W1503" s="85" t="s">
        <v>134</v>
      </c>
    </row>
    <row r="1504" spans="1:23" s="48" customFormat="1" ht="60" x14ac:dyDescent="0.25">
      <c r="A1504" s="77">
        <v>13100700</v>
      </c>
      <c r="B1504" s="77" t="s">
        <v>14</v>
      </c>
      <c r="C1504" s="70">
        <v>8003</v>
      </c>
      <c r="D1504" s="77" t="s">
        <v>214</v>
      </c>
      <c r="E1504" s="77" t="s">
        <v>126</v>
      </c>
      <c r="F1504" s="77" t="s">
        <v>79</v>
      </c>
      <c r="G1504" s="77" t="s">
        <v>5396</v>
      </c>
      <c r="H1504" s="77" t="s">
        <v>61</v>
      </c>
      <c r="I1504" s="78" t="s">
        <v>3044</v>
      </c>
      <c r="J1504" s="77" t="s">
        <v>3045</v>
      </c>
      <c r="K1504" s="77" t="s">
        <v>377</v>
      </c>
      <c r="L1504" s="71" t="s">
        <v>67</v>
      </c>
      <c r="M1504" s="74">
        <v>11297</v>
      </c>
      <c r="N1504" s="74">
        <v>0</v>
      </c>
      <c r="O1504" s="74">
        <v>11297</v>
      </c>
      <c r="P1504" s="79">
        <v>1</v>
      </c>
      <c r="Q1504" s="74">
        <v>11297</v>
      </c>
      <c r="R1504" s="77" t="s">
        <v>68</v>
      </c>
      <c r="S1504" s="78" t="s">
        <v>3041</v>
      </c>
      <c r="T1504" s="77" t="s">
        <v>68</v>
      </c>
      <c r="U1504" s="128" t="s">
        <v>5394</v>
      </c>
      <c r="V1504" s="85" t="s">
        <v>134</v>
      </c>
      <c r="W1504" s="85" t="s">
        <v>134</v>
      </c>
    </row>
    <row r="1505" spans="1:23" s="48" customFormat="1" ht="90" x14ac:dyDescent="0.25">
      <c r="A1505" s="77">
        <v>13100700</v>
      </c>
      <c r="B1505" s="77" t="s">
        <v>14</v>
      </c>
      <c r="C1505" s="70">
        <v>8004</v>
      </c>
      <c r="D1505" s="77" t="s">
        <v>214</v>
      </c>
      <c r="E1505" s="77" t="s">
        <v>126</v>
      </c>
      <c r="F1505" s="77" t="s">
        <v>79</v>
      </c>
      <c r="G1505" s="77" t="s">
        <v>3046</v>
      </c>
      <c r="H1505" s="77" t="s">
        <v>61</v>
      </c>
      <c r="I1505" s="78" t="s">
        <v>3047</v>
      </c>
      <c r="J1505" s="77" t="s">
        <v>3048</v>
      </c>
      <c r="K1505" s="77" t="s">
        <v>377</v>
      </c>
      <c r="L1505" s="71" t="s">
        <v>4380</v>
      </c>
      <c r="M1505" s="74"/>
      <c r="N1505" s="74"/>
      <c r="O1505" s="74"/>
      <c r="P1505" s="79"/>
      <c r="Q1505" s="74"/>
      <c r="R1505" s="77" t="s">
        <v>134</v>
      </c>
      <c r="S1505" s="78" t="s">
        <v>3041</v>
      </c>
      <c r="T1505" s="77" t="s">
        <v>68</v>
      </c>
      <c r="U1505" s="128" t="s">
        <v>5397</v>
      </c>
      <c r="V1505" s="85" t="s">
        <v>134</v>
      </c>
      <c r="W1505" s="85" t="s">
        <v>134</v>
      </c>
    </row>
    <row r="1506" spans="1:23" s="48" customFormat="1" ht="90" x14ac:dyDescent="0.25">
      <c r="A1506" s="77">
        <v>13100700</v>
      </c>
      <c r="B1506" s="77" t="s">
        <v>14</v>
      </c>
      <c r="C1506" s="70">
        <v>8005</v>
      </c>
      <c r="D1506" s="77" t="s">
        <v>214</v>
      </c>
      <c r="E1506" s="77" t="s">
        <v>126</v>
      </c>
      <c r="F1506" s="77" t="s">
        <v>79</v>
      </c>
      <c r="G1506" s="77" t="s">
        <v>3049</v>
      </c>
      <c r="H1506" s="77" t="s">
        <v>61</v>
      </c>
      <c r="I1506" s="78" t="s">
        <v>3047</v>
      </c>
      <c r="J1506" s="77" t="s">
        <v>3050</v>
      </c>
      <c r="K1506" s="77" t="s">
        <v>377</v>
      </c>
      <c r="L1506" s="71" t="s">
        <v>4380</v>
      </c>
      <c r="M1506" s="74"/>
      <c r="N1506" s="74"/>
      <c r="O1506" s="74"/>
      <c r="P1506" s="79"/>
      <c r="Q1506" s="74"/>
      <c r="R1506" s="77" t="s">
        <v>134</v>
      </c>
      <c r="S1506" s="78" t="s">
        <v>3041</v>
      </c>
      <c r="T1506" s="77" t="s">
        <v>68</v>
      </c>
      <c r="U1506" s="128" t="s">
        <v>5397</v>
      </c>
      <c r="V1506" s="85" t="s">
        <v>134</v>
      </c>
      <c r="W1506" s="85" t="s">
        <v>134</v>
      </c>
    </row>
    <row r="1507" spans="1:23" s="48" customFormat="1" ht="60" x14ac:dyDescent="0.25">
      <c r="A1507" s="77">
        <v>13100700</v>
      </c>
      <c r="B1507" s="77" t="s">
        <v>14</v>
      </c>
      <c r="C1507" s="70">
        <v>8006</v>
      </c>
      <c r="D1507" s="77" t="s">
        <v>214</v>
      </c>
      <c r="E1507" s="77" t="s">
        <v>126</v>
      </c>
      <c r="F1507" s="77" t="s">
        <v>79</v>
      </c>
      <c r="G1507" s="77" t="s">
        <v>3051</v>
      </c>
      <c r="H1507" s="77" t="s">
        <v>61</v>
      </c>
      <c r="I1507" s="78" t="s">
        <v>3047</v>
      </c>
      <c r="J1507" s="77" t="s">
        <v>3052</v>
      </c>
      <c r="K1507" s="77" t="s">
        <v>377</v>
      </c>
      <c r="L1507" s="71" t="s">
        <v>4380</v>
      </c>
      <c r="M1507" s="74"/>
      <c r="N1507" s="74"/>
      <c r="O1507" s="74"/>
      <c r="P1507" s="79"/>
      <c r="Q1507" s="74"/>
      <c r="R1507" s="77" t="s">
        <v>134</v>
      </c>
      <c r="S1507" s="78" t="s">
        <v>3041</v>
      </c>
      <c r="T1507" s="77" t="s">
        <v>68</v>
      </c>
      <c r="U1507" s="128" t="s">
        <v>5397</v>
      </c>
      <c r="V1507" s="85" t="s">
        <v>134</v>
      </c>
      <c r="W1507" s="85" t="s">
        <v>134</v>
      </c>
    </row>
    <row r="1508" spans="1:23" s="48" customFormat="1" ht="60" x14ac:dyDescent="0.25">
      <c r="A1508" s="77">
        <v>13100700</v>
      </c>
      <c r="B1508" s="77" t="s">
        <v>14</v>
      </c>
      <c r="C1508" s="70">
        <v>8007</v>
      </c>
      <c r="D1508" s="77" t="s">
        <v>214</v>
      </c>
      <c r="E1508" s="77" t="s">
        <v>126</v>
      </c>
      <c r="F1508" s="77" t="s">
        <v>79</v>
      </c>
      <c r="G1508" s="77" t="s">
        <v>3053</v>
      </c>
      <c r="H1508" s="77" t="s">
        <v>61</v>
      </c>
      <c r="I1508" s="78" t="s">
        <v>3047</v>
      </c>
      <c r="J1508" s="77" t="s">
        <v>3054</v>
      </c>
      <c r="K1508" s="77" t="s">
        <v>377</v>
      </c>
      <c r="L1508" s="71" t="s">
        <v>4380</v>
      </c>
      <c r="M1508" s="74"/>
      <c r="N1508" s="74"/>
      <c r="O1508" s="74"/>
      <c r="P1508" s="79"/>
      <c r="Q1508" s="74"/>
      <c r="R1508" s="77" t="s">
        <v>134</v>
      </c>
      <c r="S1508" s="78" t="s">
        <v>3041</v>
      </c>
      <c r="T1508" s="77" t="s">
        <v>68</v>
      </c>
      <c r="U1508" s="128" t="s">
        <v>5397</v>
      </c>
      <c r="V1508" s="85" t="s">
        <v>134</v>
      </c>
      <c r="W1508" s="85" t="s">
        <v>134</v>
      </c>
    </row>
    <row r="1509" spans="1:23" s="48" customFormat="1" ht="60" x14ac:dyDescent="0.25">
      <c r="A1509" s="77">
        <v>13100700</v>
      </c>
      <c r="B1509" s="77" t="s">
        <v>14</v>
      </c>
      <c r="C1509" s="70">
        <v>8008</v>
      </c>
      <c r="D1509" s="77" t="s">
        <v>214</v>
      </c>
      <c r="E1509" s="77" t="s">
        <v>126</v>
      </c>
      <c r="F1509" s="77" t="s">
        <v>79</v>
      </c>
      <c r="G1509" s="77" t="s">
        <v>3055</v>
      </c>
      <c r="H1509" s="77" t="s">
        <v>61</v>
      </c>
      <c r="I1509" s="78" t="s">
        <v>3047</v>
      </c>
      <c r="J1509" s="77" t="s">
        <v>3056</v>
      </c>
      <c r="K1509" s="77" t="s">
        <v>377</v>
      </c>
      <c r="L1509" s="71" t="s">
        <v>4380</v>
      </c>
      <c r="M1509" s="74"/>
      <c r="N1509" s="74"/>
      <c r="O1509" s="74"/>
      <c r="P1509" s="79"/>
      <c r="Q1509" s="74"/>
      <c r="R1509" s="77" t="s">
        <v>134</v>
      </c>
      <c r="S1509" s="78" t="s">
        <v>3041</v>
      </c>
      <c r="T1509" s="77" t="s">
        <v>68</v>
      </c>
      <c r="U1509" s="128" t="s">
        <v>5397</v>
      </c>
      <c r="V1509" s="85" t="s">
        <v>134</v>
      </c>
      <c r="W1509" s="85" t="s">
        <v>134</v>
      </c>
    </row>
    <row r="1510" spans="1:23" s="48" customFormat="1" ht="60" x14ac:dyDescent="0.25">
      <c r="A1510" s="77">
        <v>13100700</v>
      </c>
      <c r="B1510" s="77" t="s">
        <v>14</v>
      </c>
      <c r="C1510" s="70">
        <v>8009</v>
      </c>
      <c r="D1510" s="77" t="s">
        <v>214</v>
      </c>
      <c r="E1510" s="77" t="s">
        <v>126</v>
      </c>
      <c r="F1510" s="77" t="s">
        <v>79</v>
      </c>
      <c r="G1510" s="77" t="s">
        <v>3057</v>
      </c>
      <c r="H1510" s="77" t="s">
        <v>61</v>
      </c>
      <c r="I1510" s="78" t="s">
        <v>3047</v>
      </c>
      <c r="J1510" s="77" t="s">
        <v>3058</v>
      </c>
      <c r="K1510" s="77" t="s">
        <v>377</v>
      </c>
      <c r="L1510" s="71" t="s">
        <v>4380</v>
      </c>
      <c r="M1510" s="74"/>
      <c r="N1510" s="74"/>
      <c r="O1510" s="74"/>
      <c r="P1510" s="79"/>
      <c r="Q1510" s="74"/>
      <c r="R1510" s="77" t="s">
        <v>134</v>
      </c>
      <c r="S1510" s="78" t="s">
        <v>3041</v>
      </c>
      <c r="T1510" s="77" t="s">
        <v>68</v>
      </c>
      <c r="U1510" s="128" t="s">
        <v>5398</v>
      </c>
      <c r="V1510" s="85" t="s">
        <v>134</v>
      </c>
      <c r="W1510" s="85" t="s">
        <v>134</v>
      </c>
    </row>
    <row r="1511" spans="1:23" s="48" customFormat="1" ht="60" x14ac:dyDescent="0.25">
      <c r="A1511" s="77">
        <v>13100700</v>
      </c>
      <c r="B1511" s="77" t="s">
        <v>14</v>
      </c>
      <c r="C1511" s="70">
        <v>8010</v>
      </c>
      <c r="D1511" s="77" t="s">
        <v>214</v>
      </c>
      <c r="E1511" s="77" t="s">
        <v>126</v>
      </c>
      <c r="F1511" s="77" t="s">
        <v>79</v>
      </c>
      <c r="G1511" s="77" t="s">
        <v>3059</v>
      </c>
      <c r="H1511" s="77" t="s">
        <v>61</v>
      </c>
      <c r="I1511" s="78" t="s">
        <v>3047</v>
      </c>
      <c r="J1511" s="77" t="s">
        <v>3060</v>
      </c>
      <c r="K1511" s="77" t="s">
        <v>377</v>
      </c>
      <c r="L1511" s="71" t="s">
        <v>4380</v>
      </c>
      <c r="M1511" s="74"/>
      <c r="N1511" s="74"/>
      <c r="O1511" s="74"/>
      <c r="P1511" s="79"/>
      <c r="Q1511" s="74"/>
      <c r="R1511" s="77" t="s">
        <v>134</v>
      </c>
      <c r="S1511" s="78" t="s">
        <v>3041</v>
      </c>
      <c r="T1511" s="77" t="s">
        <v>68</v>
      </c>
      <c r="U1511" s="128" t="s">
        <v>5399</v>
      </c>
      <c r="V1511" s="85" t="s">
        <v>134</v>
      </c>
      <c r="W1511" s="85" t="s">
        <v>134</v>
      </c>
    </row>
    <row r="1512" spans="1:23" s="48" customFormat="1" ht="60" x14ac:dyDescent="0.25">
      <c r="A1512" s="77">
        <v>13100700</v>
      </c>
      <c r="B1512" s="77" t="s">
        <v>14</v>
      </c>
      <c r="C1512" s="70">
        <v>8011</v>
      </c>
      <c r="D1512" s="77" t="s">
        <v>214</v>
      </c>
      <c r="E1512" s="77" t="s">
        <v>126</v>
      </c>
      <c r="F1512" s="77" t="s">
        <v>79</v>
      </c>
      <c r="G1512" s="77" t="s">
        <v>3061</v>
      </c>
      <c r="H1512" s="77" t="s">
        <v>61</v>
      </c>
      <c r="I1512" s="78" t="s">
        <v>3047</v>
      </c>
      <c r="J1512" s="77" t="s">
        <v>3062</v>
      </c>
      <c r="K1512" s="77" t="s">
        <v>377</v>
      </c>
      <c r="L1512" s="71" t="s">
        <v>4380</v>
      </c>
      <c r="M1512" s="74"/>
      <c r="N1512" s="74"/>
      <c r="O1512" s="74"/>
      <c r="P1512" s="79"/>
      <c r="Q1512" s="74"/>
      <c r="R1512" s="77" t="s">
        <v>134</v>
      </c>
      <c r="S1512" s="78" t="s">
        <v>3041</v>
      </c>
      <c r="T1512" s="77" t="s">
        <v>68</v>
      </c>
      <c r="U1512" s="128" t="s">
        <v>5400</v>
      </c>
      <c r="V1512" s="85" t="s">
        <v>134</v>
      </c>
      <c r="W1512" s="85" t="s">
        <v>134</v>
      </c>
    </row>
    <row r="1513" spans="1:23" s="48" customFormat="1" ht="60" x14ac:dyDescent="0.25">
      <c r="A1513" s="77">
        <v>13100700</v>
      </c>
      <c r="B1513" s="77" t="s">
        <v>14</v>
      </c>
      <c r="C1513" s="70">
        <v>8012</v>
      </c>
      <c r="D1513" s="77" t="s">
        <v>214</v>
      </c>
      <c r="E1513" s="77" t="s">
        <v>126</v>
      </c>
      <c r="F1513" s="77" t="s">
        <v>79</v>
      </c>
      <c r="G1513" s="77" t="s">
        <v>3063</v>
      </c>
      <c r="H1513" s="77" t="s">
        <v>61</v>
      </c>
      <c r="I1513" s="78" t="s">
        <v>3047</v>
      </c>
      <c r="J1513" s="77" t="s">
        <v>3064</v>
      </c>
      <c r="K1513" s="77" t="s">
        <v>377</v>
      </c>
      <c r="L1513" s="71" t="s">
        <v>4380</v>
      </c>
      <c r="M1513" s="74"/>
      <c r="N1513" s="74"/>
      <c r="O1513" s="74"/>
      <c r="P1513" s="79"/>
      <c r="Q1513" s="74"/>
      <c r="R1513" s="77" t="s">
        <v>134</v>
      </c>
      <c r="S1513" s="78" t="s">
        <v>3041</v>
      </c>
      <c r="T1513" s="77" t="s">
        <v>68</v>
      </c>
      <c r="U1513" s="128" t="s">
        <v>5399</v>
      </c>
      <c r="V1513" s="85" t="s">
        <v>134</v>
      </c>
      <c r="W1513" s="85" t="s">
        <v>134</v>
      </c>
    </row>
    <row r="1514" spans="1:23" s="48" customFormat="1" ht="60" x14ac:dyDescent="0.25">
      <c r="A1514" s="77">
        <v>13100700</v>
      </c>
      <c r="B1514" s="77" t="s">
        <v>14</v>
      </c>
      <c r="C1514" s="70">
        <v>8013</v>
      </c>
      <c r="D1514" s="77" t="s">
        <v>214</v>
      </c>
      <c r="E1514" s="77" t="s">
        <v>126</v>
      </c>
      <c r="F1514" s="77" t="s">
        <v>79</v>
      </c>
      <c r="G1514" s="77" t="s">
        <v>3065</v>
      </c>
      <c r="H1514" s="77" t="s">
        <v>61</v>
      </c>
      <c r="I1514" s="78" t="s">
        <v>3047</v>
      </c>
      <c r="J1514" s="77" t="s">
        <v>3066</v>
      </c>
      <c r="K1514" s="77" t="s">
        <v>377</v>
      </c>
      <c r="L1514" s="71" t="s">
        <v>73</v>
      </c>
      <c r="M1514" s="74">
        <v>3843</v>
      </c>
      <c r="N1514" s="74">
        <v>0</v>
      </c>
      <c r="O1514" s="74">
        <v>3843</v>
      </c>
      <c r="P1514" s="79">
        <v>1</v>
      </c>
      <c r="Q1514" s="74">
        <v>3843</v>
      </c>
      <c r="R1514" s="77" t="s">
        <v>134</v>
      </c>
      <c r="S1514" s="78" t="s">
        <v>3041</v>
      </c>
      <c r="T1514" s="77" t="s">
        <v>134</v>
      </c>
      <c r="U1514" s="128"/>
      <c r="V1514" s="85" t="s">
        <v>134</v>
      </c>
      <c r="W1514" s="85" t="s">
        <v>134</v>
      </c>
    </row>
    <row r="1515" spans="1:23" s="48" customFormat="1" ht="90" x14ac:dyDescent="0.25">
      <c r="A1515" s="77">
        <v>13100700</v>
      </c>
      <c r="B1515" s="77" t="s">
        <v>14</v>
      </c>
      <c r="C1515" s="70">
        <v>8014</v>
      </c>
      <c r="D1515" s="77" t="s">
        <v>214</v>
      </c>
      <c r="E1515" s="77" t="s">
        <v>126</v>
      </c>
      <c r="F1515" s="77" t="s">
        <v>79</v>
      </c>
      <c r="G1515" s="77" t="s">
        <v>3067</v>
      </c>
      <c r="H1515" s="77" t="s">
        <v>61</v>
      </c>
      <c r="I1515" s="78" t="s">
        <v>3047</v>
      </c>
      <c r="J1515" s="77" t="s">
        <v>3068</v>
      </c>
      <c r="K1515" s="77" t="s">
        <v>377</v>
      </c>
      <c r="L1515" s="71" t="s">
        <v>4380</v>
      </c>
      <c r="M1515" s="74"/>
      <c r="N1515" s="74"/>
      <c r="O1515" s="74"/>
      <c r="P1515" s="79"/>
      <c r="Q1515" s="74"/>
      <c r="R1515" s="77" t="s">
        <v>134</v>
      </c>
      <c r="S1515" s="78" t="s">
        <v>3041</v>
      </c>
      <c r="T1515" s="77" t="s">
        <v>68</v>
      </c>
      <c r="U1515" s="128" t="s">
        <v>5399</v>
      </c>
      <c r="V1515" s="85" t="s">
        <v>134</v>
      </c>
      <c r="W1515" s="85" t="s">
        <v>134</v>
      </c>
    </row>
    <row r="1516" spans="1:23" s="48" customFormat="1" ht="60" x14ac:dyDescent="0.25">
      <c r="A1516" s="77">
        <v>13100700</v>
      </c>
      <c r="B1516" s="77" t="s">
        <v>14</v>
      </c>
      <c r="C1516" s="70">
        <v>8015</v>
      </c>
      <c r="D1516" s="77" t="s">
        <v>214</v>
      </c>
      <c r="E1516" s="77" t="s">
        <v>126</v>
      </c>
      <c r="F1516" s="77" t="s">
        <v>79</v>
      </c>
      <c r="G1516" s="77" t="s">
        <v>3069</v>
      </c>
      <c r="H1516" s="77" t="s">
        <v>61</v>
      </c>
      <c r="I1516" s="78" t="s">
        <v>3047</v>
      </c>
      <c r="J1516" s="77" t="s">
        <v>3070</v>
      </c>
      <c r="K1516" s="77" t="s">
        <v>377</v>
      </c>
      <c r="L1516" s="71" t="s">
        <v>73</v>
      </c>
      <c r="M1516" s="74">
        <v>961</v>
      </c>
      <c r="N1516" s="74">
        <v>0</v>
      </c>
      <c r="O1516" s="74">
        <v>961</v>
      </c>
      <c r="P1516" s="79">
        <v>1</v>
      </c>
      <c r="Q1516" s="74">
        <v>961</v>
      </c>
      <c r="R1516" s="77" t="s">
        <v>134</v>
      </c>
      <c r="S1516" s="78" t="s">
        <v>3041</v>
      </c>
      <c r="T1516" s="77" t="s">
        <v>134</v>
      </c>
      <c r="U1516" s="128"/>
      <c r="V1516" s="85" t="s">
        <v>134</v>
      </c>
      <c r="W1516" s="85" t="s">
        <v>134</v>
      </c>
    </row>
    <row r="1517" spans="1:23" s="48" customFormat="1" ht="60" x14ac:dyDescent="0.25">
      <c r="A1517" s="77">
        <v>13100700</v>
      </c>
      <c r="B1517" s="77" t="s">
        <v>14</v>
      </c>
      <c r="C1517" s="70">
        <v>8016</v>
      </c>
      <c r="D1517" s="77" t="s">
        <v>214</v>
      </c>
      <c r="E1517" s="77" t="s">
        <v>126</v>
      </c>
      <c r="F1517" s="77" t="s">
        <v>79</v>
      </c>
      <c r="G1517" s="77" t="s">
        <v>3071</v>
      </c>
      <c r="H1517" s="77" t="s">
        <v>61</v>
      </c>
      <c r="I1517" s="78" t="s">
        <v>3047</v>
      </c>
      <c r="J1517" s="77" t="s">
        <v>3072</v>
      </c>
      <c r="K1517" s="77" t="s">
        <v>377</v>
      </c>
      <c r="L1517" s="71" t="s">
        <v>4380</v>
      </c>
      <c r="M1517" s="74"/>
      <c r="N1517" s="74"/>
      <c r="O1517" s="74"/>
      <c r="P1517" s="79"/>
      <c r="Q1517" s="74"/>
      <c r="R1517" s="77" t="s">
        <v>134</v>
      </c>
      <c r="S1517" s="78" t="s">
        <v>3041</v>
      </c>
      <c r="T1517" s="77" t="s">
        <v>68</v>
      </c>
      <c r="U1517" s="128" t="s">
        <v>5397</v>
      </c>
      <c r="V1517" s="85" t="s">
        <v>134</v>
      </c>
      <c r="W1517" s="85" t="s">
        <v>134</v>
      </c>
    </row>
    <row r="1518" spans="1:23" s="48" customFormat="1" ht="75" x14ac:dyDescent="0.25">
      <c r="A1518" s="77">
        <v>13100700</v>
      </c>
      <c r="B1518" s="77" t="s">
        <v>14</v>
      </c>
      <c r="C1518" s="70">
        <v>8017</v>
      </c>
      <c r="D1518" s="77" t="s">
        <v>214</v>
      </c>
      <c r="E1518" s="77" t="s">
        <v>126</v>
      </c>
      <c r="F1518" s="77" t="s">
        <v>79</v>
      </c>
      <c r="G1518" s="77" t="s">
        <v>3073</v>
      </c>
      <c r="H1518" s="77" t="s">
        <v>61</v>
      </c>
      <c r="I1518" s="78" t="s">
        <v>3047</v>
      </c>
      <c r="J1518" s="77" t="s">
        <v>3074</v>
      </c>
      <c r="K1518" s="77" t="s">
        <v>377</v>
      </c>
      <c r="L1518" s="71" t="s">
        <v>4380</v>
      </c>
      <c r="M1518" s="74"/>
      <c r="N1518" s="74"/>
      <c r="O1518" s="74"/>
      <c r="P1518" s="79"/>
      <c r="Q1518" s="74"/>
      <c r="R1518" s="77" t="s">
        <v>134</v>
      </c>
      <c r="S1518" s="78" t="s">
        <v>3041</v>
      </c>
      <c r="T1518" s="77" t="s">
        <v>68</v>
      </c>
      <c r="U1518" s="128" t="s">
        <v>5399</v>
      </c>
      <c r="V1518" s="85" t="s">
        <v>134</v>
      </c>
      <c r="W1518" s="85" t="s">
        <v>134</v>
      </c>
    </row>
    <row r="1519" spans="1:23" s="48" customFormat="1" ht="60" x14ac:dyDescent="0.25">
      <c r="A1519" s="77">
        <v>13100700</v>
      </c>
      <c r="B1519" s="77" t="s">
        <v>14</v>
      </c>
      <c r="C1519" s="70">
        <v>8018</v>
      </c>
      <c r="D1519" s="77" t="s">
        <v>214</v>
      </c>
      <c r="E1519" s="77" t="s">
        <v>126</v>
      </c>
      <c r="F1519" s="77" t="s">
        <v>79</v>
      </c>
      <c r="G1519" s="77" t="s">
        <v>3075</v>
      </c>
      <c r="H1519" s="77" t="s">
        <v>61</v>
      </c>
      <c r="I1519" s="78" t="s">
        <v>3047</v>
      </c>
      <c r="J1519" s="77" t="s">
        <v>3076</v>
      </c>
      <c r="K1519" s="77" t="s">
        <v>377</v>
      </c>
      <c r="L1519" s="71" t="s">
        <v>73</v>
      </c>
      <c r="M1519" s="74">
        <v>5053</v>
      </c>
      <c r="N1519" s="74">
        <v>0</v>
      </c>
      <c r="O1519" s="74">
        <v>5053</v>
      </c>
      <c r="P1519" s="79">
        <v>1</v>
      </c>
      <c r="Q1519" s="74">
        <v>5053</v>
      </c>
      <c r="R1519" s="77" t="s">
        <v>134</v>
      </c>
      <c r="S1519" s="78" t="s">
        <v>3041</v>
      </c>
      <c r="T1519" s="77" t="s">
        <v>134</v>
      </c>
      <c r="U1519" s="128"/>
      <c r="V1519" s="85" t="s">
        <v>134</v>
      </c>
      <c r="W1519" s="85" t="s">
        <v>134</v>
      </c>
    </row>
    <row r="1520" spans="1:23" s="48" customFormat="1" ht="60" x14ac:dyDescent="0.25">
      <c r="A1520" s="77">
        <v>13100700</v>
      </c>
      <c r="B1520" s="77" t="s">
        <v>14</v>
      </c>
      <c r="C1520" s="70">
        <v>8019</v>
      </c>
      <c r="D1520" s="77" t="s">
        <v>214</v>
      </c>
      <c r="E1520" s="77" t="s">
        <v>126</v>
      </c>
      <c r="F1520" s="77" t="s">
        <v>79</v>
      </c>
      <c r="G1520" s="77" t="s">
        <v>3077</v>
      </c>
      <c r="H1520" s="77" t="s">
        <v>61</v>
      </c>
      <c r="I1520" s="78" t="s">
        <v>3078</v>
      </c>
      <c r="J1520" s="77" t="s">
        <v>3079</v>
      </c>
      <c r="K1520" s="77" t="s">
        <v>377</v>
      </c>
      <c r="L1520" s="71" t="s">
        <v>73</v>
      </c>
      <c r="M1520" s="74">
        <v>110000</v>
      </c>
      <c r="N1520" s="74">
        <v>0</v>
      </c>
      <c r="O1520" s="74">
        <v>110000</v>
      </c>
      <c r="P1520" s="79">
        <v>1</v>
      </c>
      <c r="Q1520" s="74">
        <v>110000</v>
      </c>
      <c r="R1520" s="77" t="s">
        <v>68</v>
      </c>
      <c r="S1520" s="78" t="s">
        <v>3041</v>
      </c>
      <c r="T1520" s="77" t="s">
        <v>68</v>
      </c>
      <c r="U1520" s="128" t="s">
        <v>5401</v>
      </c>
      <c r="V1520" s="85" t="s">
        <v>134</v>
      </c>
      <c r="W1520" s="85" t="s">
        <v>134</v>
      </c>
    </row>
    <row r="1521" spans="1:23" s="48" customFormat="1" ht="90" x14ac:dyDescent="0.25">
      <c r="A1521" s="77">
        <v>13100700</v>
      </c>
      <c r="B1521" s="77" t="s">
        <v>14</v>
      </c>
      <c r="C1521" s="70">
        <v>8020</v>
      </c>
      <c r="D1521" s="77" t="s">
        <v>214</v>
      </c>
      <c r="E1521" s="77" t="s">
        <v>126</v>
      </c>
      <c r="F1521" s="77" t="s">
        <v>79</v>
      </c>
      <c r="G1521" s="77" t="s">
        <v>3080</v>
      </c>
      <c r="H1521" s="77" t="s">
        <v>61</v>
      </c>
      <c r="I1521" s="78" t="s">
        <v>3081</v>
      </c>
      <c r="J1521" s="77" t="s">
        <v>3082</v>
      </c>
      <c r="K1521" s="77" t="s">
        <v>377</v>
      </c>
      <c r="L1521" s="71" t="s">
        <v>73</v>
      </c>
      <c r="M1521" s="74">
        <v>510000</v>
      </c>
      <c r="N1521" s="74">
        <v>0</v>
      </c>
      <c r="O1521" s="74">
        <v>510000</v>
      </c>
      <c r="P1521" s="79">
        <v>1</v>
      </c>
      <c r="Q1521" s="74">
        <v>510000</v>
      </c>
      <c r="R1521" s="77" t="s">
        <v>68</v>
      </c>
      <c r="S1521" s="78" t="s">
        <v>3041</v>
      </c>
      <c r="T1521" s="77" t="s">
        <v>68</v>
      </c>
      <c r="U1521" s="128" t="s">
        <v>5401</v>
      </c>
      <c r="V1521" s="85" t="s">
        <v>134</v>
      </c>
      <c r="W1521" s="85" t="s">
        <v>134</v>
      </c>
    </row>
    <row r="1522" spans="1:23" s="48" customFormat="1" ht="60" x14ac:dyDescent="0.25">
      <c r="A1522" s="77">
        <v>13100700</v>
      </c>
      <c r="B1522" s="77" t="s">
        <v>14</v>
      </c>
      <c r="C1522" s="70">
        <v>8021</v>
      </c>
      <c r="D1522" s="77" t="s">
        <v>214</v>
      </c>
      <c r="E1522" s="77" t="s">
        <v>126</v>
      </c>
      <c r="F1522" s="77" t="s">
        <v>79</v>
      </c>
      <c r="G1522" s="77" t="s">
        <v>3083</v>
      </c>
      <c r="H1522" s="77" t="s">
        <v>61</v>
      </c>
      <c r="I1522" s="78" t="s">
        <v>3084</v>
      </c>
      <c r="J1522" s="77" t="s">
        <v>3085</v>
      </c>
      <c r="K1522" s="77" t="s">
        <v>377</v>
      </c>
      <c r="L1522" s="71" t="s">
        <v>73</v>
      </c>
      <c r="M1522" s="74">
        <v>185000</v>
      </c>
      <c r="N1522" s="74">
        <v>0</v>
      </c>
      <c r="O1522" s="74">
        <v>185000</v>
      </c>
      <c r="P1522" s="79">
        <v>1</v>
      </c>
      <c r="Q1522" s="74">
        <v>185000</v>
      </c>
      <c r="R1522" s="77" t="s">
        <v>134</v>
      </c>
      <c r="S1522" s="78" t="s">
        <v>3041</v>
      </c>
      <c r="T1522" s="77" t="s">
        <v>68</v>
      </c>
      <c r="U1522" s="128" t="s">
        <v>5401</v>
      </c>
      <c r="V1522" s="85" t="s">
        <v>134</v>
      </c>
      <c r="W1522" s="85" t="s">
        <v>134</v>
      </c>
    </row>
    <row r="1523" spans="1:23" s="48" customFormat="1" ht="105" x14ac:dyDescent="0.25">
      <c r="A1523" s="77">
        <v>13100700</v>
      </c>
      <c r="B1523" s="77" t="s">
        <v>14</v>
      </c>
      <c r="C1523" s="70">
        <v>8022</v>
      </c>
      <c r="D1523" s="77" t="s">
        <v>214</v>
      </c>
      <c r="E1523" s="77" t="s">
        <v>126</v>
      </c>
      <c r="F1523" s="77" t="s">
        <v>79</v>
      </c>
      <c r="G1523" s="77" t="s">
        <v>3086</v>
      </c>
      <c r="H1523" s="77" t="s">
        <v>61</v>
      </c>
      <c r="I1523" s="78" t="s">
        <v>3087</v>
      </c>
      <c r="J1523" s="77" t="s">
        <v>3088</v>
      </c>
      <c r="K1523" s="77" t="s">
        <v>377</v>
      </c>
      <c r="L1523" s="71" t="s">
        <v>67</v>
      </c>
      <c r="M1523" s="74">
        <v>10000</v>
      </c>
      <c r="N1523" s="74">
        <v>0</v>
      </c>
      <c r="O1523" s="74">
        <v>10000</v>
      </c>
      <c r="P1523" s="79">
        <v>1</v>
      </c>
      <c r="Q1523" s="74">
        <v>10000</v>
      </c>
      <c r="R1523" s="77" t="s">
        <v>68</v>
      </c>
      <c r="S1523" s="78" t="s">
        <v>3041</v>
      </c>
      <c r="T1523" s="77" t="s">
        <v>68</v>
      </c>
      <c r="U1523" s="128" t="s">
        <v>5401</v>
      </c>
      <c r="V1523" s="85" t="s">
        <v>134</v>
      </c>
      <c r="W1523" s="85" t="s">
        <v>134</v>
      </c>
    </row>
    <row r="1524" spans="1:23" s="48" customFormat="1" ht="60" x14ac:dyDescent="0.25">
      <c r="A1524" s="77">
        <v>13100700</v>
      </c>
      <c r="B1524" s="77" t="s">
        <v>14</v>
      </c>
      <c r="C1524" s="70">
        <v>8023</v>
      </c>
      <c r="D1524" s="77" t="s">
        <v>214</v>
      </c>
      <c r="E1524" s="77" t="s">
        <v>126</v>
      </c>
      <c r="F1524" s="77" t="s">
        <v>79</v>
      </c>
      <c r="G1524" s="77" t="s">
        <v>3089</v>
      </c>
      <c r="H1524" s="77" t="s">
        <v>61</v>
      </c>
      <c r="I1524" s="78" t="s">
        <v>3090</v>
      </c>
      <c r="J1524" s="77" t="s">
        <v>3091</v>
      </c>
      <c r="K1524" s="77" t="s">
        <v>377</v>
      </c>
      <c r="L1524" s="71" t="s">
        <v>67</v>
      </c>
      <c r="M1524" s="74">
        <v>25000</v>
      </c>
      <c r="N1524" s="74">
        <v>0</v>
      </c>
      <c r="O1524" s="74">
        <v>25000</v>
      </c>
      <c r="P1524" s="79">
        <v>1</v>
      </c>
      <c r="Q1524" s="74">
        <v>25000</v>
      </c>
      <c r="R1524" s="77" t="s">
        <v>68</v>
      </c>
      <c r="S1524" s="78" t="s">
        <v>3041</v>
      </c>
      <c r="T1524" s="77" t="s">
        <v>68</v>
      </c>
      <c r="U1524" s="128" t="s">
        <v>5401</v>
      </c>
      <c r="V1524" s="85" t="s">
        <v>134</v>
      </c>
      <c r="W1524" s="85" t="s">
        <v>134</v>
      </c>
    </row>
    <row r="1525" spans="1:23" s="48" customFormat="1" ht="105" x14ac:dyDescent="0.25">
      <c r="A1525" s="77">
        <v>13100700</v>
      </c>
      <c r="B1525" s="77" t="s">
        <v>14</v>
      </c>
      <c r="C1525" s="70">
        <v>8024</v>
      </c>
      <c r="D1525" s="77" t="s">
        <v>214</v>
      </c>
      <c r="E1525" s="77" t="s">
        <v>126</v>
      </c>
      <c r="F1525" s="77" t="s">
        <v>79</v>
      </c>
      <c r="G1525" s="77" t="s">
        <v>3092</v>
      </c>
      <c r="H1525" s="77" t="s">
        <v>61</v>
      </c>
      <c r="I1525" s="78" t="s">
        <v>3093</v>
      </c>
      <c r="J1525" s="77" t="s">
        <v>3094</v>
      </c>
      <c r="K1525" s="77" t="s">
        <v>377</v>
      </c>
      <c r="L1525" s="71" t="s">
        <v>73</v>
      </c>
      <c r="M1525" s="74">
        <v>16000</v>
      </c>
      <c r="N1525" s="74">
        <v>0</v>
      </c>
      <c r="O1525" s="74">
        <v>16000</v>
      </c>
      <c r="P1525" s="79">
        <v>1</v>
      </c>
      <c r="Q1525" s="74">
        <v>16000</v>
      </c>
      <c r="R1525" s="77" t="s">
        <v>134</v>
      </c>
      <c r="S1525" s="78" t="s">
        <v>3041</v>
      </c>
      <c r="T1525" s="77" t="s">
        <v>68</v>
      </c>
      <c r="U1525" s="128" t="s">
        <v>5401</v>
      </c>
      <c r="V1525" s="85" t="s">
        <v>134</v>
      </c>
      <c r="W1525" s="85" t="s">
        <v>134</v>
      </c>
    </row>
    <row r="1526" spans="1:23" s="48" customFormat="1" ht="165" x14ac:dyDescent="0.25">
      <c r="A1526" s="77">
        <v>13100700</v>
      </c>
      <c r="B1526" s="77" t="s">
        <v>14</v>
      </c>
      <c r="C1526" s="70">
        <v>8025</v>
      </c>
      <c r="D1526" s="77" t="s">
        <v>214</v>
      </c>
      <c r="E1526" s="77" t="s">
        <v>126</v>
      </c>
      <c r="F1526" s="77" t="s">
        <v>79</v>
      </c>
      <c r="G1526" s="77" t="s">
        <v>3095</v>
      </c>
      <c r="H1526" s="77" t="s">
        <v>61</v>
      </c>
      <c r="I1526" s="78" t="s">
        <v>2264</v>
      </c>
      <c r="J1526" s="77" t="s">
        <v>3096</v>
      </c>
      <c r="K1526" s="77" t="s">
        <v>377</v>
      </c>
      <c r="L1526" s="71" t="s">
        <v>73</v>
      </c>
      <c r="M1526" s="74">
        <v>13000</v>
      </c>
      <c r="N1526" s="74">
        <v>0</v>
      </c>
      <c r="O1526" s="74">
        <v>13000</v>
      </c>
      <c r="P1526" s="79">
        <v>1</v>
      </c>
      <c r="Q1526" s="74">
        <v>13000</v>
      </c>
      <c r="R1526" s="77" t="s">
        <v>68</v>
      </c>
      <c r="S1526" s="78" t="s">
        <v>3041</v>
      </c>
      <c r="T1526" s="77" t="s">
        <v>68</v>
      </c>
      <c r="U1526" s="128" t="s">
        <v>5401</v>
      </c>
      <c r="V1526" s="85" t="s">
        <v>134</v>
      </c>
      <c r="W1526" s="85" t="s">
        <v>134</v>
      </c>
    </row>
    <row r="1527" spans="1:23" s="48" customFormat="1" ht="60" x14ac:dyDescent="0.25">
      <c r="A1527" s="77">
        <v>13100700</v>
      </c>
      <c r="B1527" s="77" t="s">
        <v>14</v>
      </c>
      <c r="C1527" s="70">
        <v>8026</v>
      </c>
      <c r="D1527" s="77" t="s">
        <v>214</v>
      </c>
      <c r="E1527" s="77" t="s">
        <v>126</v>
      </c>
      <c r="F1527" s="77" t="s">
        <v>79</v>
      </c>
      <c r="G1527" s="77" t="s">
        <v>3097</v>
      </c>
      <c r="H1527" s="77" t="s">
        <v>61</v>
      </c>
      <c r="I1527" s="78" t="s">
        <v>3087</v>
      </c>
      <c r="J1527" s="77" t="s">
        <v>391</v>
      </c>
      <c r="K1527" s="77" t="s">
        <v>377</v>
      </c>
      <c r="L1527" s="71" t="s">
        <v>73</v>
      </c>
      <c r="M1527" s="74">
        <v>45000</v>
      </c>
      <c r="N1527" s="74">
        <v>0</v>
      </c>
      <c r="O1527" s="74">
        <v>45000</v>
      </c>
      <c r="P1527" s="79">
        <v>1</v>
      </c>
      <c r="Q1527" s="74">
        <v>45000</v>
      </c>
      <c r="R1527" s="77" t="s">
        <v>134</v>
      </c>
      <c r="S1527" s="78" t="s">
        <v>3041</v>
      </c>
      <c r="T1527" s="77" t="s">
        <v>68</v>
      </c>
      <c r="U1527" s="128" t="s">
        <v>5401</v>
      </c>
      <c r="V1527" s="85" t="s">
        <v>134</v>
      </c>
      <c r="W1527" s="85" t="s">
        <v>134</v>
      </c>
    </row>
    <row r="1528" spans="1:23" s="48" customFormat="1" ht="75" x14ac:dyDescent="0.25">
      <c r="A1528" s="77">
        <v>13100700</v>
      </c>
      <c r="B1528" s="77" t="s">
        <v>14</v>
      </c>
      <c r="C1528" s="70">
        <v>8027</v>
      </c>
      <c r="D1528" s="77" t="s">
        <v>214</v>
      </c>
      <c r="E1528" s="77" t="s">
        <v>126</v>
      </c>
      <c r="F1528" s="77" t="s">
        <v>79</v>
      </c>
      <c r="G1528" s="77" t="s">
        <v>3098</v>
      </c>
      <c r="H1528" s="77" t="s">
        <v>61</v>
      </c>
      <c r="I1528" s="78" t="s">
        <v>3099</v>
      </c>
      <c r="J1528" s="77" t="s">
        <v>5402</v>
      </c>
      <c r="K1528" s="77" t="s">
        <v>377</v>
      </c>
      <c r="L1528" s="71" t="s">
        <v>67</v>
      </c>
      <c r="M1528" s="74">
        <v>960625</v>
      </c>
      <c r="N1528" s="74">
        <v>0</v>
      </c>
      <c r="O1528" s="74">
        <v>960625</v>
      </c>
      <c r="P1528" s="79">
        <v>1</v>
      </c>
      <c r="Q1528" s="74">
        <v>960625</v>
      </c>
      <c r="R1528" s="77" t="s">
        <v>134</v>
      </c>
      <c r="S1528" s="78" t="s">
        <v>3041</v>
      </c>
      <c r="T1528" s="77" t="s">
        <v>68</v>
      </c>
      <c r="U1528" s="128" t="s">
        <v>5262</v>
      </c>
      <c r="V1528" s="85" t="s">
        <v>134</v>
      </c>
      <c r="W1528" s="85" t="s">
        <v>134</v>
      </c>
    </row>
    <row r="1529" spans="1:23" s="48" customFormat="1" ht="60" x14ac:dyDescent="0.25">
      <c r="A1529" s="77">
        <v>13100700</v>
      </c>
      <c r="B1529" s="77" t="s">
        <v>14</v>
      </c>
      <c r="C1529" s="70">
        <v>8029</v>
      </c>
      <c r="D1529" s="77" t="s">
        <v>214</v>
      </c>
      <c r="E1529" s="77" t="s">
        <v>126</v>
      </c>
      <c r="F1529" s="77" t="s">
        <v>79</v>
      </c>
      <c r="G1529" s="77" t="s">
        <v>3100</v>
      </c>
      <c r="H1529" s="77" t="s">
        <v>61</v>
      </c>
      <c r="I1529" s="78" t="s">
        <v>2264</v>
      </c>
      <c r="J1529" s="77" t="s">
        <v>5403</v>
      </c>
      <c r="K1529" s="77" t="s">
        <v>377</v>
      </c>
      <c r="L1529" s="71" t="s">
        <v>67</v>
      </c>
      <c r="M1529" s="74">
        <v>150000</v>
      </c>
      <c r="N1529" s="74">
        <v>0</v>
      </c>
      <c r="O1529" s="74">
        <v>150000</v>
      </c>
      <c r="P1529" s="79">
        <v>1</v>
      </c>
      <c r="Q1529" s="74">
        <v>150000</v>
      </c>
      <c r="R1529" s="77" t="s">
        <v>134</v>
      </c>
      <c r="S1529" s="78" t="s">
        <v>3041</v>
      </c>
      <c r="T1529" s="77" t="s">
        <v>68</v>
      </c>
      <c r="U1529" s="128" t="s">
        <v>5273</v>
      </c>
      <c r="V1529" s="85" t="s">
        <v>134</v>
      </c>
      <c r="W1529" s="85" t="s">
        <v>134</v>
      </c>
    </row>
    <row r="1530" spans="1:23" s="48" customFormat="1" ht="60" x14ac:dyDescent="0.25">
      <c r="A1530" s="77">
        <v>13100700</v>
      </c>
      <c r="B1530" s="77" t="s">
        <v>14</v>
      </c>
      <c r="C1530" s="70">
        <v>8030</v>
      </c>
      <c r="D1530" s="77" t="s">
        <v>214</v>
      </c>
      <c r="E1530" s="77" t="s">
        <v>126</v>
      </c>
      <c r="F1530" s="77" t="s">
        <v>79</v>
      </c>
      <c r="G1530" s="77" t="s">
        <v>3101</v>
      </c>
      <c r="H1530" s="77" t="s">
        <v>61</v>
      </c>
      <c r="I1530" s="78" t="s">
        <v>3102</v>
      </c>
      <c r="J1530" s="77" t="s">
        <v>5404</v>
      </c>
      <c r="K1530" s="77" t="s">
        <v>377</v>
      </c>
      <c r="L1530" s="71" t="s">
        <v>73</v>
      </c>
      <c r="M1530" s="74">
        <v>100000</v>
      </c>
      <c r="N1530" s="74">
        <v>0</v>
      </c>
      <c r="O1530" s="74">
        <v>100000</v>
      </c>
      <c r="P1530" s="79">
        <v>1</v>
      </c>
      <c r="Q1530" s="74">
        <v>100000</v>
      </c>
      <c r="R1530" s="77" t="s">
        <v>134</v>
      </c>
      <c r="S1530" s="78" t="s">
        <v>3041</v>
      </c>
      <c r="T1530" s="77" t="s">
        <v>68</v>
      </c>
      <c r="U1530" s="128" t="s">
        <v>5273</v>
      </c>
      <c r="V1530" s="85" t="s">
        <v>134</v>
      </c>
      <c r="W1530" s="85" t="s">
        <v>134</v>
      </c>
    </row>
    <row r="1531" spans="1:23" s="48" customFormat="1" ht="60" x14ac:dyDescent="0.25">
      <c r="A1531" s="77">
        <v>13100700</v>
      </c>
      <c r="B1531" s="77" t="s">
        <v>14</v>
      </c>
      <c r="C1531" s="70">
        <v>8031</v>
      </c>
      <c r="D1531" s="77" t="s">
        <v>214</v>
      </c>
      <c r="E1531" s="77" t="s">
        <v>126</v>
      </c>
      <c r="F1531" s="77" t="s">
        <v>79</v>
      </c>
      <c r="G1531" s="77" t="s">
        <v>3103</v>
      </c>
      <c r="H1531" s="77" t="s">
        <v>61</v>
      </c>
      <c r="I1531" s="78" t="s">
        <v>3104</v>
      </c>
      <c r="J1531" s="77" t="s">
        <v>3105</v>
      </c>
      <c r="K1531" s="77" t="s">
        <v>377</v>
      </c>
      <c r="L1531" s="71" t="s">
        <v>67</v>
      </c>
      <c r="M1531" s="74">
        <v>8353</v>
      </c>
      <c r="N1531" s="74">
        <v>0</v>
      </c>
      <c r="O1531" s="74">
        <v>8353</v>
      </c>
      <c r="P1531" s="79">
        <v>1</v>
      </c>
      <c r="Q1531" s="74">
        <v>8353</v>
      </c>
      <c r="R1531" s="77" t="s">
        <v>68</v>
      </c>
      <c r="S1531" s="78" t="s">
        <v>3041</v>
      </c>
      <c r="T1531" s="77" t="s">
        <v>134</v>
      </c>
      <c r="U1531" s="128"/>
      <c r="V1531" s="85" t="s">
        <v>134</v>
      </c>
      <c r="W1531" s="85" t="s">
        <v>134</v>
      </c>
    </row>
    <row r="1532" spans="1:23" s="48" customFormat="1" ht="60" x14ac:dyDescent="0.25">
      <c r="A1532" s="77">
        <v>13100700</v>
      </c>
      <c r="B1532" s="77" t="s">
        <v>14</v>
      </c>
      <c r="C1532" s="70">
        <v>8032</v>
      </c>
      <c r="D1532" s="77" t="s">
        <v>214</v>
      </c>
      <c r="E1532" s="77" t="s">
        <v>126</v>
      </c>
      <c r="F1532" s="77" t="s">
        <v>79</v>
      </c>
      <c r="G1532" s="77" t="s">
        <v>3106</v>
      </c>
      <c r="H1532" s="77" t="s">
        <v>128</v>
      </c>
      <c r="I1532" s="78" t="s">
        <v>2264</v>
      </c>
      <c r="J1532" s="77" t="s">
        <v>391</v>
      </c>
      <c r="K1532" s="77" t="s">
        <v>377</v>
      </c>
      <c r="L1532" s="71" t="s">
        <v>67</v>
      </c>
      <c r="M1532" s="74">
        <v>14274</v>
      </c>
      <c r="N1532" s="74">
        <v>0</v>
      </c>
      <c r="O1532" s="74">
        <v>14274</v>
      </c>
      <c r="P1532" s="79">
        <v>1</v>
      </c>
      <c r="Q1532" s="74">
        <v>14274</v>
      </c>
      <c r="R1532" s="77" t="s">
        <v>68</v>
      </c>
      <c r="S1532" s="78" t="s">
        <v>2266</v>
      </c>
      <c r="T1532" s="77" t="s">
        <v>134</v>
      </c>
      <c r="U1532" s="128"/>
      <c r="V1532" s="85" t="s">
        <v>134</v>
      </c>
      <c r="W1532" s="85" t="s">
        <v>134</v>
      </c>
    </row>
    <row r="1533" spans="1:23" s="48" customFormat="1" ht="60" x14ac:dyDescent="0.25">
      <c r="A1533" s="77">
        <v>13100700</v>
      </c>
      <c r="B1533" s="77" t="s">
        <v>14</v>
      </c>
      <c r="C1533" s="70">
        <v>8033</v>
      </c>
      <c r="D1533" s="77" t="s">
        <v>214</v>
      </c>
      <c r="E1533" s="77" t="s">
        <v>126</v>
      </c>
      <c r="F1533" s="77" t="s">
        <v>79</v>
      </c>
      <c r="G1533" s="77" t="s">
        <v>3107</v>
      </c>
      <c r="H1533" s="77" t="s">
        <v>128</v>
      </c>
      <c r="I1533" s="78" t="s">
        <v>2264</v>
      </c>
      <c r="J1533" s="77" t="s">
        <v>391</v>
      </c>
      <c r="K1533" s="77" t="s">
        <v>377</v>
      </c>
      <c r="L1533" s="71" t="s">
        <v>67</v>
      </c>
      <c r="M1533" s="74">
        <v>962</v>
      </c>
      <c r="N1533" s="74">
        <v>0</v>
      </c>
      <c r="O1533" s="74">
        <v>962</v>
      </c>
      <c r="P1533" s="79">
        <v>1</v>
      </c>
      <c r="Q1533" s="74">
        <v>962</v>
      </c>
      <c r="R1533" s="77" t="s">
        <v>134</v>
      </c>
      <c r="S1533" s="78" t="s">
        <v>2266</v>
      </c>
      <c r="T1533" s="77" t="s">
        <v>134</v>
      </c>
      <c r="U1533" s="128"/>
      <c r="V1533" s="85" t="s">
        <v>134</v>
      </c>
      <c r="W1533" s="85" t="s">
        <v>134</v>
      </c>
    </row>
    <row r="1534" spans="1:23" s="48" customFormat="1" ht="60" x14ac:dyDescent="0.25">
      <c r="A1534" s="77">
        <v>13100700</v>
      </c>
      <c r="B1534" s="77" t="s">
        <v>14</v>
      </c>
      <c r="C1534" s="70">
        <v>8034</v>
      </c>
      <c r="D1534" s="77" t="s">
        <v>214</v>
      </c>
      <c r="E1534" s="77" t="s">
        <v>126</v>
      </c>
      <c r="F1534" s="77" t="s">
        <v>79</v>
      </c>
      <c r="G1534" s="77" t="s">
        <v>3108</v>
      </c>
      <c r="H1534" s="77" t="s">
        <v>57</v>
      </c>
      <c r="I1534" s="78" t="s">
        <v>2264</v>
      </c>
      <c r="J1534" s="77" t="s">
        <v>391</v>
      </c>
      <c r="K1534" s="77" t="s">
        <v>377</v>
      </c>
      <c r="L1534" s="71" t="s">
        <v>67</v>
      </c>
      <c r="M1534" s="74">
        <v>4214980</v>
      </c>
      <c r="N1534" s="74">
        <v>0</v>
      </c>
      <c r="O1534" s="74">
        <v>4214980</v>
      </c>
      <c r="P1534" s="79">
        <v>1</v>
      </c>
      <c r="Q1534" s="74">
        <v>4214980</v>
      </c>
      <c r="R1534" s="77" t="s">
        <v>68</v>
      </c>
      <c r="S1534" s="78" t="s">
        <v>2266</v>
      </c>
      <c r="T1534" s="77" t="s">
        <v>134</v>
      </c>
      <c r="U1534" s="128"/>
      <c r="V1534" s="85" t="s">
        <v>134</v>
      </c>
      <c r="W1534" s="85" t="s">
        <v>134</v>
      </c>
    </row>
    <row r="1535" spans="1:23" s="48" customFormat="1" ht="135" x14ac:dyDescent="0.25">
      <c r="A1535" s="77">
        <v>13100700</v>
      </c>
      <c r="B1535" s="77" t="s">
        <v>14</v>
      </c>
      <c r="C1535" s="70">
        <v>8035</v>
      </c>
      <c r="D1535" s="77" t="s">
        <v>214</v>
      </c>
      <c r="E1535" s="77" t="s">
        <v>126</v>
      </c>
      <c r="F1535" s="77" t="s">
        <v>79</v>
      </c>
      <c r="G1535" s="77" t="s">
        <v>3109</v>
      </c>
      <c r="H1535" s="77" t="s">
        <v>57</v>
      </c>
      <c r="I1535" s="78" t="s">
        <v>2264</v>
      </c>
      <c r="J1535" s="77" t="s">
        <v>3110</v>
      </c>
      <c r="K1535" s="77" t="s">
        <v>377</v>
      </c>
      <c r="L1535" s="71" t="s">
        <v>67</v>
      </c>
      <c r="M1535" s="74">
        <v>63225</v>
      </c>
      <c r="N1535" s="74">
        <v>0</v>
      </c>
      <c r="O1535" s="74">
        <v>63225</v>
      </c>
      <c r="P1535" s="79">
        <v>1</v>
      </c>
      <c r="Q1535" s="74">
        <v>63225</v>
      </c>
      <c r="R1535" s="77" t="s">
        <v>68</v>
      </c>
      <c r="S1535" s="78" t="s">
        <v>2266</v>
      </c>
      <c r="T1535" s="77" t="s">
        <v>134</v>
      </c>
      <c r="U1535" s="128"/>
      <c r="V1535" s="85" t="s">
        <v>134</v>
      </c>
      <c r="W1535" s="85" t="s">
        <v>134</v>
      </c>
    </row>
    <row r="1536" spans="1:23" s="48" customFormat="1" ht="60" x14ac:dyDescent="0.25">
      <c r="A1536" s="77">
        <v>13100700</v>
      </c>
      <c r="B1536" s="77" t="s">
        <v>14</v>
      </c>
      <c r="C1536" s="70">
        <v>8038</v>
      </c>
      <c r="D1536" s="77" t="s">
        <v>214</v>
      </c>
      <c r="E1536" s="77" t="s">
        <v>126</v>
      </c>
      <c r="F1536" s="77" t="s">
        <v>79</v>
      </c>
      <c r="G1536" s="77" t="s">
        <v>3111</v>
      </c>
      <c r="H1536" s="77" t="s">
        <v>57</v>
      </c>
      <c r="I1536" s="78" t="s">
        <v>2264</v>
      </c>
      <c r="J1536" s="77" t="s">
        <v>3112</v>
      </c>
      <c r="K1536" s="77" t="s">
        <v>377</v>
      </c>
      <c r="L1536" s="71" t="s">
        <v>67</v>
      </c>
      <c r="M1536" s="74">
        <v>1095895</v>
      </c>
      <c r="N1536" s="74">
        <v>0</v>
      </c>
      <c r="O1536" s="74">
        <v>1095895</v>
      </c>
      <c r="P1536" s="79">
        <v>1</v>
      </c>
      <c r="Q1536" s="74">
        <v>1095895</v>
      </c>
      <c r="R1536" s="77" t="s">
        <v>68</v>
      </c>
      <c r="S1536" s="78" t="s">
        <v>2266</v>
      </c>
      <c r="T1536" s="77" t="s">
        <v>134</v>
      </c>
      <c r="U1536" s="128"/>
      <c r="V1536" s="85" t="s">
        <v>134</v>
      </c>
      <c r="W1536" s="85" t="s">
        <v>134</v>
      </c>
    </row>
    <row r="1537" spans="1:23" s="48" customFormat="1" ht="60" x14ac:dyDescent="0.25">
      <c r="A1537" s="77">
        <v>13100700</v>
      </c>
      <c r="B1537" s="77" t="s">
        <v>14</v>
      </c>
      <c r="C1537" s="70">
        <v>8039</v>
      </c>
      <c r="D1537" s="77" t="s">
        <v>214</v>
      </c>
      <c r="E1537" s="77" t="s">
        <v>126</v>
      </c>
      <c r="F1537" s="77" t="s">
        <v>79</v>
      </c>
      <c r="G1537" s="77" t="s">
        <v>3113</v>
      </c>
      <c r="H1537" s="77" t="s">
        <v>57</v>
      </c>
      <c r="I1537" s="78" t="s">
        <v>2264</v>
      </c>
      <c r="J1537" s="77" t="s">
        <v>391</v>
      </c>
      <c r="K1537" s="77" t="s">
        <v>377</v>
      </c>
      <c r="L1537" s="71" t="s">
        <v>67</v>
      </c>
      <c r="M1537" s="74">
        <v>1053745</v>
      </c>
      <c r="N1537" s="74">
        <v>0</v>
      </c>
      <c r="O1537" s="74">
        <v>1053745</v>
      </c>
      <c r="P1537" s="79">
        <v>1</v>
      </c>
      <c r="Q1537" s="74">
        <v>1053745</v>
      </c>
      <c r="R1537" s="77" t="s">
        <v>68</v>
      </c>
      <c r="S1537" s="78" t="s">
        <v>2266</v>
      </c>
      <c r="T1537" s="77" t="s">
        <v>134</v>
      </c>
      <c r="U1537" s="128"/>
      <c r="V1537" s="85" t="s">
        <v>134</v>
      </c>
      <c r="W1537" s="85" t="s">
        <v>134</v>
      </c>
    </row>
    <row r="1538" spans="1:23" s="48" customFormat="1" ht="75" x14ac:dyDescent="0.25">
      <c r="A1538" s="77">
        <v>13100700</v>
      </c>
      <c r="B1538" s="77" t="s">
        <v>14</v>
      </c>
      <c r="C1538" s="70">
        <v>8040</v>
      </c>
      <c r="D1538" s="77" t="s">
        <v>214</v>
      </c>
      <c r="E1538" s="77" t="s">
        <v>126</v>
      </c>
      <c r="F1538" s="77" t="s">
        <v>79</v>
      </c>
      <c r="G1538" s="77" t="s">
        <v>5405</v>
      </c>
      <c r="H1538" s="77" t="s">
        <v>57</v>
      </c>
      <c r="I1538" s="78" t="s">
        <v>2264</v>
      </c>
      <c r="J1538" s="77" t="s">
        <v>391</v>
      </c>
      <c r="K1538" s="77" t="s">
        <v>377</v>
      </c>
      <c r="L1538" s="71" t="s">
        <v>67</v>
      </c>
      <c r="M1538" s="74">
        <v>1300000</v>
      </c>
      <c r="N1538" s="74">
        <v>0</v>
      </c>
      <c r="O1538" s="74">
        <v>1300000</v>
      </c>
      <c r="P1538" s="79">
        <v>1</v>
      </c>
      <c r="Q1538" s="74">
        <v>1300000</v>
      </c>
      <c r="R1538" s="77" t="s">
        <v>68</v>
      </c>
      <c r="S1538" s="78" t="s">
        <v>2266</v>
      </c>
      <c r="T1538" s="77" t="s">
        <v>68</v>
      </c>
      <c r="U1538" s="128" t="s">
        <v>5406</v>
      </c>
      <c r="V1538" s="85" t="s">
        <v>134</v>
      </c>
      <c r="W1538" s="85" t="s">
        <v>134</v>
      </c>
    </row>
    <row r="1539" spans="1:23" s="48" customFormat="1" ht="60" x14ac:dyDescent="0.25">
      <c r="A1539" s="77">
        <v>13100700</v>
      </c>
      <c r="B1539" s="77" t="s">
        <v>14</v>
      </c>
      <c r="C1539" s="70">
        <v>8041</v>
      </c>
      <c r="D1539" s="77" t="s">
        <v>214</v>
      </c>
      <c r="E1539" s="77" t="s">
        <v>126</v>
      </c>
      <c r="F1539" s="77" t="s">
        <v>79</v>
      </c>
      <c r="G1539" s="77" t="s">
        <v>3114</v>
      </c>
      <c r="H1539" s="77" t="s">
        <v>57</v>
      </c>
      <c r="I1539" s="78" t="s">
        <v>2264</v>
      </c>
      <c r="J1539" s="77" t="s">
        <v>391</v>
      </c>
      <c r="K1539" s="77" t="s">
        <v>377</v>
      </c>
      <c r="L1539" s="71" t="s">
        <v>4380</v>
      </c>
      <c r="M1539" s="74"/>
      <c r="N1539" s="74"/>
      <c r="O1539" s="74"/>
      <c r="P1539" s="79"/>
      <c r="Q1539" s="74"/>
      <c r="R1539" s="77" t="s">
        <v>134</v>
      </c>
      <c r="S1539" s="78" t="s">
        <v>2266</v>
      </c>
      <c r="T1539" s="77" t="s">
        <v>68</v>
      </c>
      <c r="U1539" s="128" t="s">
        <v>5407</v>
      </c>
      <c r="V1539" s="85" t="s">
        <v>134</v>
      </c>
      <c r="W1539" s="85" t="s">
        <v>134</v>
      </c>
    </row>
    <row r="1540" spans="1:23" s="48" customFormat="1" ht="60" x14ac:dyDescent="0.25">
      <c r="A1540" s="77">
        <v>13100700</v>
      </c>
      <c r="B1540" s="77" t="s">
        <v>14</v>
      </c>
      <c r="C1540" s="70">
        <v>8042</v>
      </c>
      <c r="D1540" s="77" t="s">
        <v>214</v>
      </c>
      <c r="E1540" s="77" t="s">
        <v>126</v>
      </c>
      <c r="F1540" s="77" t="s">
        <v>79</v>
      </c>
      <c r="G1540" s="77" t="s">
        <v>3115</v>
      </c>
      <c r="H1540" s="77" t="s">
        <v>57</v>
      </c>
      <c r="I1540" s="78" t="s">
        <v>2264</v>
      </c>
      <c r="J1540" s="77" t="s">
        <v>391</v>
      </c>
      <c r="K1540" s="77" t="s">
        <v>377</v>
      </c>
      <c r="L1540" s="71" t="s">
        <v>67</v>
      </c>
      <c r="M1540" s="74">
        <v>1758836</v>
      </c>
      <c r="N1540" s="74">
        <v>0</v>
      </c>
      <c r="O1540" s="74">
        <v>1758836</v>
      </c>
      <c r="P1540" s="79">
        <v>1</v>
      </c>
      <c r="Q1540" s="74">
        <v>1758836</v>
      </c>
      <c r="R1540" s="77" t="s">
        <v>134</v>
      </c>
      <c r="S1540" s="78" t="s">
        <v>2266</v>
      </c>
      <c r="T1540" s="77" t="s">
        <v>134</v>
      </c>
      <c r="U1540" s="128"/>
      <c r="V1540" s="85" t="s">
        <v>134</v>
      </c>
      <c r="W1540" s="85" t="s">
        <v>134</v>
      </c>
    </row>
    <row r="1541" spans="1:23" s="48" customFormat="1" ht="60" x14ac:dyDescent="0.25">
      <c r="A1541" s="77">
        <v>13100700</v>
      </c>
      <c r="B1541" s="77" t="s">
        <v>14</v>
      </c>
      <c r="C1541" s="70">
        <v>8043</v>
      </c>
      <c r="D1541" s="77" t="s">
        <v>214</v>
      </c>
      <c r="E1541" s="77" t="s">
        <v>126</v>
      </c>
      <c r="F1541" s="77" t="s">
        <v>79</v>
      </c>
      <c r="G1541" s="77" t="s">
        <v>3116</v>
      </c>
      <c r="H1541" s="77" t="s">
        <v>57</v>
      </c>
      <c r="I1541" s="78" t="s">
        <v>2264</v>
      </c>
      <c r="J1541" s="77" t="s">
        <v>391</v>
      </c>
      <c r="K1541" s="77" t="s">
        <v>377</v>
      </c>
      <c r="L1541" s="71" t="s">
        <v>825</v>
      </c>
      <c r="M1541" s="74">
        <v>255941</v>
      </c>
      <c r="N1541" s="74">
        <v>0</v>
      </c>
      <c r="O1541" s="74">
        <v>255941</v>
      </c>
      <c r="P1541" s="79">
        <v>1</v>
      </c>
      <c r="Q1541" s="74">
        <v>255941</v>
      </c>
      <c r="R1541" s="77" t="s">
        <v>134</v>
      </c>
      <c r="S1541" s="78" t="s">
        <v>2266</v>
      </c>
      <c r="T1541" s="77" t="s">
        <v>134</v>
      </c>
      <c r="U1541" s="128"/>
      <c r="V1541" s="85" t="s">
        <v>134</v>
      </c>
      <c r="W1541" s="85" t="s">
        <v>134</v>
      </c>
    </row>
    <row r="1542" spans="1:23" s="48" customFormat="1" ht="60" x14ac:dyDescent="0.25">
      <c r="A1542" s="77">
        <v>13100700</v>
      </c>
      <c r="B1542" s="77" t="s">
        <v>14</v>
      </c>
      <c r="C1542" s="70">
        <v>8044</v>
      </c>
      <c r="D1542" s="77" t="s">
        <v>214</v>
      </c>
      <c r="E1542" s="77" t="s">
        <v>126</v>
      </c>
      <c r="F1542" s="77" t="s">
        <v>79</v>
      </c>
      <c r="G1542" s="77" t="s">
        <v>3117</v>
      </c>
      <c r="H1542" s="77" t="s">
        <v>57</v>
      </c>
      <c r="I1542" s="78" t="s">
        <v>2264</v>
      </c>
      <c r="J1542" s="77" t="s">
        <v>391</v>
      </c>
      <c r="K1542" s="77" t="s">
        <v>377</v>
      </c>
      <c r="L1542" s="71" t="s">
        <v>825</v>
      </c>
      <c r="M1542" s="74">
        <v>255516</v>
      </c>
      <c r="N1542" s="74">
        <v>0</v>
      </c>
      <c r="O1542" s="74">
        <v>255516</v>
      </c>
      <c r="P1542" s="79">
        <v>1</v>
      </c>
      <c r="Q1542" s="74">
        <v>255516</v>
      </c>
      <c r="R1542" s="77" t="s">
        <v>134</v>
      </c>
      <c r="S1542" s="78" t="s">
        <v>2266</v>
      </c>
      <c r="T1542" s="77" t="s">
        <v>134</v>
      </c>
      <c r="U1542" s="128"/>
      <c r="V1542" s="85" t="s">
        <v>134</v>
      </c>
      <c r="W1542" s="85" t="s">
        <v>134</v>
      </c>
    </row>
    <row r="1543" spans="1:23" s="48" customFormat="1" ht="60" x14ac:dyDescent="0.25">
      <c r="A1543" s="77">
        <v>13100700</v>
      </c>
      <c r="B1543" s="77" t="s">
        <v>14</v>
      </c>
      <c r="C1543" s="70">
        <v>8045</v>
      </c>
      <c r="D1543" s="77" t="s">
        <v>214</v>
      </c>
      <c r="E1543" s="77" t="s">
        <v>126</v>
      </c>
      <c r="F1543" s="77" t="s">
        <v>79</v>
      </c>
      <c r="G1543" s="77" t="s">
        <v>3118</v>
      </c>
      <c r="H1543" s="77" t="s">
        <v>57</v>
      </c>
      <c r="I1543" s="78" t="s">
        <v>2264</v>
      </c>
      <c r="J1543" s="77" t="s">
        <v>391</v>
      </c>
      <c r="K1543" s="77" t="s">
        <v>377</v>
      </c>
      <c r="L1543" s="71" t="s">
        <v>73</v>
      </c>
      <c r="M1543" s="74">
        <v>208693</v>
      </c>
      <c r="N1543" s="74">
        <v>0</v>
      </c>
      <c r="O1543" s="74">
        <v>208693</v>
      </c>
      <c r="P1543" s="79">
        <v>1</v>
      </c>
      <c r="Q1543" s="74">
        <v>208693</v>
      </c>
      <c r="R1543" s="77" t="s">
        <v>134</v>
      </c>
      <c r="S1543" s="78" t="s">
        <v>2266</v>
      </c>
      <c r="T1543" s="77" t="s">
        <v>134</v>
      </c>
      <c r="U1543" s="128"/>
      <c r="V1543" s="85" t="s">
        <v>134</v>
      </c>
      <c r="W1543" s="85" t="s">
        <v>134</v>
      </c>
    </row>
    <row r="1544" spans="1:23" s="48" customFormat="1" ht="60" x14ac:dyDescent="0.25">
      <c r="A1544" s="77">
        <v>13100700</v>
      </c>
      <c r="B1544" s="77" t="s">
        <v>14</v>
      </c>
      <c r="C1544" s="70">
        <v>8046</v>
      </c>
      <c r="D1544" s="77" t="s">
        <v>214</v>
      </c>
      <c r="E1544" s="77" t="s">
        <v>126</v>
      </c>
      <c r="F1544" s="77" t="s">
        <v>79</v>
      </c>
      <c r="G1544" s="77" t="s">
        <v>3119</v>
      </c>
      <c r="H1544" s="77" t="s">
        <v>57</v>
      </c>
      <c r="I1544" s="78" t="s">
        <v>2264</v>
      </c>
      <c r="J1544" s="77" t="s">
        <v>391</v>
      </c>
      <c r="K1544" s="77" t="s">
        <v>377</v>
      </c>
      <c r="L1544" s="71" t="s">
        <v>67</v>
      </c>
      <c r="M1544" s="74">
        <v>125706</v>
      </c>
      <c r="N1544" s="74">
        <v>0</v>
      </c>
      <c r="O1544" s="74">
        <v>125706</v>
      </c>
      <c r="P1544" s="79">
        <v>1</v>
      </c>
      <c r="Q1544" s="74">
        <v>125706</v>
      </c>
      <c r="R1544" s="77" t="s">
        <v>134</v>
      </c>
      <c r="S1544" s="78" t="s">
        <v>2266</v>
      </c>
      <c r="T1544" s="77" t="s">
        <v>134</v>
      </c>
      <c r="U1544" s="128"/>
      <c r="V1544" s="85" t="s">
        <v>134</v>
      </c>
      <c r="W1544" s="85" t="s">
        <v>134</v>
      </c>
    </row>
    <row r="1545" spans="1:23" s="48" customFormat="1" ht="60" x14ac:dyDescent="0.25">
      <c r="A1545" s="77">
        <v>13100700</v>
      </c>
      <c r="B1545" s="77" t="s">
        <v>14</v>
      </c>
      <c r="C1545" s="70">
        <v>8047</v>
      </c>
      <c r="D1545" s="77" t="s">
        <v>214</v>
      </c>
      <c r="E1545" s="77" t="s">
        <v>126</v>
      </c>
      <c r="F1545" s="77" t="s">
        <v>79</v>
      </c>
      <c r="G1545" s="77" t="s">
        <v>3120</v>
      </c>
      <c r="H1545" s="77" t="s">
        <v>57</v>
      </c>
      <c r="I1545" s="78" t="s">
        <v>2264</v>
      </c>
      <c r="J1545" s="77" t="s">
        <v>391</v>
      </c>
      <c r="K1545" s="77" t="s">
        <v>377</v>
      </c>
      <c r="L1545" s="71" t="s">
        <v>67</v>
      </c>
      <c r="M1545" s="74">
        <v>64400</v>
      </c>
      <c r="N1545" s="74">
        <v>0</v>
      </c>
      <c r="O1545" s="74">
        <v>64400</v>
      </c>
      <c r="P1545" s="79">
        <v>1</v>
      </c>
      <c r="Q1545" s="74">
        <v>64400</v>
      </c>
      <c r="R1545" s="77" t="s">
        <v>68</v>
      </c>
      <c r="S1545" s="78" t="s">
        <v>2266</v>
      </c>
      <c r="T1545" s="77" t="s">
        <v>134</v>
      </c>
      <c r="U1545" s="128"/>
      <c r="V1545" s="85" t="s">
        <v>134</v>
      </c>
      <c r="W1545" s="85" t="s">
        <v>134</v>
      </c>
    </row>
    <row r="1546" spans="1:23" s="48" customFormat="1" ht="60" x14ac:dyDescent="0.25">
      <c r="A1546" s="77">
        <v>13100700</v>
      </c>
      <c r="B1546" s="77" t="s">
        <v>14</v>
      </c>
      <c r="C1546" s="70">
        <v>8048</v>
      </c>
      <c r="D1546" s="77" t="s">
        <v>214</v>
      </c>
      <c r="E1546" s="77" t="s">
        <v>126</v>
      </c>
      <c r="F1546" s="77" t="s">
        <v>79</v>
      </c>
      <c r="G1546" s="77" t="s">
        <v>3121</v>
      </c>
      <c r="H1546" s="77" t="s">
        <v>57</v>
      </c>
      <c r="I1546" s="78" t="s">
        <v>2264</v>
      </c>
      <c r="J1546" s="77" t="s">
        <v>391</v>
      </c>
      <c r="K1546" s="77" t="s">
        <v>377</v>
      </c>
      <c r="L1546" s="71" t="s">
        <v>67</v>
      </c>
      <c r="M1546" s="74">
        <v>52156</v>
      </c>
      <c r="N1546" s="74">
        <v>0</v>
      </c>
      <c r="O1546" s="74">
        <v>52156</v>
      </c>
      <c r="P1546" s="79">
        <v>1</v>
      </c>
      <c r="Q1546" s="74">
        <v>52156</v>
      </c>
      <c r="R1546" s="77" t="s">
        <v>134</v>
      </c>
      <c r="S1546" s="78" t="s">
        <v>2266</v>
      </c>
      <c r="T1546" s="77" t="s">
        <v>134</v>
      </c>
      <c r="U1546" s="128"/>
      <c r="V1546" s="85" t="s">
        <v>134</v>
      </c>
      <c r="W1546" s="85" t="s">
        <v>134</v>
      </c>
    </row>
    <row r="1547" spans="1:23" s="48" customFormat="1" ht="60" x14ac:dyDescent="0.25">
      <c r="A1547" s="77">
        <v>13100700</v>
      </c>
      <c r="B1547" s="77" t="s">
        <v>14</v>
      </c>
      <c r="C1547" s="70">
        <v>8049</v>
      </c>
      <c r="D1547" s="77" t="s">
        <v>214</v>
      </c>
      <c r="E1547" s="77" t="s">
        <v>126</v>
      </c>
      <c r="F1547" s="77" t="s">
        <v>79</v>
      </c>
      <c r="G1547" s="77" t="s">
        <v>3122</v>
      </c>
      <c r="H1547" s="77" t="s">
        <v>57</v>
      </c>
      <c r="I1547" s="78" t="s">
        <v>2264</v>
      </c>
      <c r="J1547" s="77" t="s">
        <v>391</v>
      </c>
      <c r="K1547" s="77" t="s">
        <v>377</v>
      </c>
      <c r="L1547" s="71" t="s">
        <v>67</v>
      </c>
      <c r="M1547" s="74">
        <v>3315898</v>
      </c>
      <c r="N1547" s="74">
        <v>0</v>
      </c>
      <c r="O1547" s="74">
        <v>3315898</v>
      </c>
      <c r="P1547" s="79">
        <v>1</v>
      </c>
      <c r="Q1547" s="74">
        <v>3315898</v>
      </c>
      <c r="R1547" s="77" t="s">
        <v>134</v>
      </c>
      <c r="S1547" s="78" t="s">
        <v>2266</v>
      </c>
      <c r="T1547" s="77" t="s">
        <v>134</v>
      </c>
      <c r="U1547" s="128"/>
      <c r="V1547" s="85" t="s">
        <v>134</v>
      </c>
      <c r="W1547" s="85" t="s">
        <v>134</v>
      </c>
    </row>
    <row r="1548" spans="1:23" s="48" customFormat="1" ht="60" x14ac:dyDescent="0.25">
      <c r="A1548" s="77">
        <v>13100700</v>
      </c>
      <c r="B1548" s="77" t="s">
        <v>14</v>
      </c>
      <c r="C1548" s="70">
        <v>8050</v>
      </c>
      <c r="D1548" s="77" t="s">
        <v>214</v>
      </c>
      <c r="E1548" s="77" t="s">
        <v>126</v>
      </c>
      <c r="F1548" s="77" t="s">
        <v>79</v>
      </c>
      <c r="G1548" s="77" t="s">
        <v>3123</v>
      </c>
      <c r="H1548" s="77" t="s">
        <v>57</v>
      </c>
      <c r="I1548" s="78" t="s">
        <v>2264</v>
      </c>
      <c r="J1548" s="77" t="s">
        <v>391</v>
      </c>
      <c r="K1548" s="77" t="s">
        <v>377</v>
      </c>
      <c r="L1548" s="71" t="s">
        <v>67</v>
      </c>
      <c r="M1548" s="74">
        <v>2602859</v>
      </c>
      <c r="N1548" s="74">
        <v>0</v>
      </c>
      <c r="O1548" s="74">
        <v>2602859</v>
      </c>
      <c r="P1548" s="79">
        <v>1</v>
      </c>
      <c r="Q1548" s="74">
        <v>2602859</v>
      </c>
      <c r="R1548" s="77" t="s">
        <v>134</v>
      </c>
      <c r="S1548" s="78" t="s">
        <v>2266</v>
      </c>
      <c r="T1548" s="77" t="s">
        <v>134</v>
      </c>
      <c r="U1548" s="128"/>
      <c r="V1548" s="85" t="s">
        <v>134</v>
      </c>
      <c r="W1548" s="85" t="s">
        <v>134</v>
      </c>
    </row>
    <row r="1549" spans="1:23" s="48" customFormat="1" ht="90" x14ac:dyDescent="0.25">
      <c r="A1549" s="87">
        <v>131077</v>
      </c>
      <c r="B1549" s="77" t="s">
        <v>14</v>
      </c>
      <c r="C1549" s="70">
        <v>1</v>
      </c>
      <c r="D1549" s="77" t="s">
        <v>63</v>
      </c>
      <c r="E1549" s="77" t="s">
        <v>126</v>
      </c>
      <c r="F1549" s="77" t="s">
        <v>124</v>
      </c>
      <c r="G1549" s="77" t="s">
        <v>3938</v>
      </c>
      <c r="H1549" s="77" t="s">
        <v>3939</v>
      </c>
      <c r="I1549" s="78" t="s">
        <v>3940</v>
      </c>
      <c r="J1549" s="77" t="s">
        <v>3941</v>
      </c>
      <c r="K1549" s="77" t="s">
        <v>3942</v>
      </c>
      <c r="L1549" s="71" t="s">
        <v>67</v>
      </c>
      <c r="M1549" s="74">
        <v>15097545</v>
      </c>
      <c r="N1549" s="74" t="s">
        <v>126</v>
      </c>
      <c r="O1549" s="74">
        <v>15097545</v>
      </c>
      <c r="P1549" s="79">
        <v>1</v>
      </c>
      <c r="Q1549" s="74">
        <v>15097545</v>
      </c>
      <c r="R1549" s="77" t="s">
        <v>68</v>
      </c>
      <c r="S1549" s="78" t="s">
        <v>5804</v>
      </c>
      <c r="T1549" s="85" t="s">
        <v>134</v>
      </c>
      <c r="U1549" s="80"/>
      <c r="V1549" s="85" t="s">
        <v>134</v>
      </c>
      <c r="W1549" s="85" t="s">
        <v>134</v>
      </c>
    </row>
    <row r="1550" spans="1:23" s="48" customFormat="1" ht="60" x14ac:dyDescent="0.25">
      <c r="A1550" s="87">
        <v>131077</v>
      </c>
      <c r="B1550" s="77" t="s">
        <v>14</v>
      </c>
      <c r="C1550" s="70">
        <v>2</v>
      </c>
      <c r="D1550" s="77" t="s">
        <v>63</v>
      </c>
      <c r="E1550" s="77" t="s">
        <v>126</v>
      </c>
      <c r="F1550" s="77" t="s">
        <v>124</v>
      </c>
      <c r="G1550" s="77" t="s">
        <v>5805</v>
      </c>
      <c r="H1550" s="77" t="s">
        <v>3939</v>
      </c>
      <c r="I1550" s="78" t="s">
        <v>4353</v>
      </c>
      <c r="J1550" s="77" t="s">
        <v>4353</v>
      </c>
      <c r="K1550" s="77" t="s">
        <v>3942</v>
      </c>
      <c r="L1550" s="71" t="s">
        <v>67</v>
      </c>
      <c r="M1550" s="74">
        <v>1049797.82</v>
      </c>
      <c r="N1550" s="74" t="s">
        <v>126</v>
      </c>
      <c r="O1550" s="74">
        <v>1049797.82</v>
      </c>
      <c r="P1550" s="79">
        <v>1</v>
      </c>
      <c r="Q1550" s="74">
        <v>1049797.82</v>
      </c>
      <c r="R1550" s="77" t="s">
        <v>68</v>
      </c>
      <c r="S1550" s="78" t="s">
        <v>5804</v>
      </c>
      <c r="T1550" s="85" t="s">
        <v>68</v>
      </c>
      <c r="U1550" s="80" t="s">
        <v>5806</v>
      </c>
      <c r="V1550" s="85" t="s">
        <v>134</v>
      </c>
      <c r="W1550" s="85" t="s">
        <v>134</v>
      </c>
    </row>
    <row r="1551" spans="1:23" s="48" customFormat="1" ht="165" x14ac:dyDescent="0.25">
      <c r="A1551" s="87">
        <v>131077</v>
      </c>
      <c r="B1551" s="77" t="s">
        <v>14</v>
      </c>
      <c r="C1551" s="70">
        <v>3</v>
      </c>
      <c r="D1551" s="77" t="s">
        <v>63</v>
      </c>
      <c r="E1551" s="77" t="s">
        <v>126</v>
      </c>
      <c r="F1551" s="77" t="s">
        <v>124</v>
      </c>
      <c r="G1551" s="77" t="s">
        <v>3943</v>
      </c>
      <c r="H1551" s="77" t="s">
        <v>57</v>
      </c>
      <c r="I1551" s="78" t="s">
        <v>3944</v>
      </c>
      <c r="J1551" s="77" t="s">
        <v>3945</v>
      </c>
      <c r="K1551" s="77" t="s">
        <v>3942</v>
      </c>
      <c r="L1551" s="71" t="s">
        <v>67</v>
      </c>
      <c r="M1551" s="74">
        <v>9850095</v>
      </c>
      <c r="N1551" s="74" t="s">
        <v>126</v>
      </c>
      <c r="O1551" s="74">
        <v>9850095</v>
      </c>
      <c r="P1551" s="79">
        <v>1</v>
      </c>
      <c r="Q1551" s="74">
        <v>9850095</v>
      </c>
      <c r="R1551" s="77" t="s">
        <v>68</v>
      </c>
      <c r="S1551" s="78" t="s">
        <v>5804</v>
      </c>
      <c r="T1551" s="85" t="s">
        <v>134</v>
      </c>
      <c r="U1551" s="80"/>
      <c r="V1551" s="85" t="s">
        <v>134</v>
      </c>
      <c r="W1551" s="85" t="s">
        <v>134</v>
      </c>
    </row>
    <row r="1552" spans="1:23" s="48" customFormat="1" ht="45" x14ac:dyDescent="0.25">
      <c r="A1552" s="87">
        <v>131077</v>
      </c>
      <c r="B1552" s="77" t="s">
        <v>14</v>
      </c>
      <c r="C1552" s="70" t="s">
        <v>3946</v>
      </c>
      <c r="D1552" s="77" t="s">
        <v>63</v>
      </c>
      <c r="E1552" s="77" t="s">
        <v>126</v>
      </c>
      <c r="F1552" s="77" t="s">
        <v>124</v>
      </c>
      <c r="G1552" s="77" t="s">
        <v>3947</v>
      </c>
      <c r="H1552" s="77" t="s">
        <v>3939</v>
      </c>
      <c r="I1552" s="78" t="s">
        <v>4353</v>
      </c>
      <c r="J1552" s="77" t="s">
        <v>4353</v>
      </c>
      <c r="K1552" s="77" t="s">
        <v>3942</v>
      </c>
      <c r="L1552" s="71" t="s">
        <v>67</v>
      </c>
      <c r="M1552" s="74">
        <v>2719522</v>
      </c>
      <c r="N1552" s="74" t="s">
        <v>126</v>
      </c>
      <c r="O1552" s="74">
        <v>2719522</v>
      </c>
      <c r="P1552" s="79">
        <v>1</v>
      </c>
      <c r="Q1552" s="74">
        <v>2719522</v>
      </c>
      <c r="R1552" s="77" t="s">
        <v>68</v>
      </c>
      <c r="S1552" s="78" t="s">
        <v>5804</v>
      </c>
      <c r="T1552" s="85" t="s">
        <v>68</v>
      </c>
      <c r="U1552" s="80" t="s">
        <v>5807</v>
      </c>
      <c r="V1552" s="85" t="s">
        <v>134</v>
      </c>
      <c r="W1552" s="85" t="s">
        <v>134</v>
      </c>
    </row>
    <row r="1553" spans="1:23" s="48" customFormat="1" ht="135" x14ac:dyDescent="0.25">
      <c r="A1553" s="77">
        <v>131077</v>
      </c>
      <c r="B1553" s="77" t="s">
        <v>14</v>
      </c>
      <c r="C1553" s="70">
        <v>4</v>
      </c>
      <c r="D1553" s="77" t="s">
        <v>63</v>
      </c>
      <c r="E1553" s="77" t="s">
        <v>126</v>
      </c>
      <c r="F1553" s="77" t="s">
        <v>124</v>
      </c>
      <c r="G1553" s="77" t="s">
        <v>3948</v>
      </c>
      <c r="H1553" s="77" t="s">
        <v>57</v>
      </c>
      <c r="I1553" s="78" t="s">
        <v>3949</v>
      </c>
      <c r="J1553" s="77" t="s">
        <v>3950</v>
      </c>
      <c r="K1553" s="77" t="s">
        <v>3942</v>
      </c>
      <c r="L1553" s="71" t="s">
        <v>67</v>
      </c>
      <c r="M1553" s="74">
        <v>5978880</v>
      </c>
      <c r="N1553" s="74" t="s">
        <v>126</v>
      </c>
      <c r="O1553" s="74">
        <v>5978880</v>
      </c>
      <c r="P1553" s="79">
        <v>1</v>
      </c>
      <c r="Q1553" s="74">
        <v>5978880</v>
      </c>
      <c r="R1553" s="77" t="s">
        <v>68</v>
      </c>
      <c r="S1553" s="78" t="s">
        <v>5804</v>
      </c>
      <c r="T1553" s="85" t="s">
        <v>134</v>
      </c>
      <c r="U1553" s="80"/>
      <c r="V1553" s="85" t="s">
        <v>134</v>
      </c>
      <c r="W1553" s="85" t="s">
        <v>134</v>
      </c>
    </row>
    <row r="1554" spans="1:23" s="48" customFormat="1" ht="105" x14ac:dyDescent="0.25">
      <c r="A1554" s="77">
        <v>131077</v>
      </c>
      <c r="B1554" s="77" t="s">
        <v>14</v>
      </c>
      <c r="C1554" s="70">
        <v>5</v>
      </c>
      <c r="D1554" s="77" t="s">
        <v>63</v>
      </c>
      <c r="E1554" s="77" t="s">
        <v>126</v>
      </c>
      <c r="F1554" s="77" t="s">
        <v>124</v>
      </c>
      <c r="G1554" s="77" t="s">
        <v>3951</v>
      </c>
      <c r="H1554" s="77" t="s">
        <v>57</v>
      </c>
      <c r="I1554" s="78" t="s">
        <v>3952</v>
      </c>
      <c r="J1554" s="77" t="s">
        <v>5808</v>
      </c>
      <c r="K1554" s="77" t="s">
        <v>3942</v>
      </c>
      <c r="L1554" s="71" t="s">
        <v>67</v>
      </c>
      <c r="M1554" s="74">
        <v>777475.6</v>
      </c>
      <c r="N1554" s="74" t="s">
        <v>126</v>
      </c>
      <c r="O1554" s="74">
        <v>777475.6</v>
      </c>
      <c r="P1554" s="79">
        <v>1</v>
      </c>
      <c r="Q1554" s="74">
        <v>777475.6</v>
      </c>
      <c r="R1554" s="77" t="s">
        <v>68</v>
      </c>
      <c r="S1554" s="78" t="s">
        <v>5804</v>
      </c>
      <c r="T1554" s="85" t="s">
        <v>68</v>
      </c>
      <c r="U1554" s="80" t="s">
        <v>5946</v>
      </c>
      <c r="V1554" s="85" t="s">
        <v>134</v>
      </c>
      <c r="W1554" s="85" t="s">
        <v>134</v>
      </c>
    </row>
    <row r="1555" spans="1:23" s="48" customFormat="1" ht="180" x14ac:dyDescent="0.25">
      <c r="A1555" s="77">
        <v>131077</v>
      </c>
      <c r="B1555" s="77" t="s">
        <v>14</v>
      </c>
      <c r="C1555" s="70">
        <v>6</v>
      </c>
      <c r="D1555" s="77" t="s">
        <v>63</v>
      </c>
      <c r="E1555" s="77" t="s">
        <v>126</v>
      </c>
      <c r="F1555" s="77" t="s">
        <v>124</v>
      </c>
      <c r="G1555" s="77" t="s">
        <v>5809</v>
      </c>
      <c r="H1555" s="77" t="s">
        <v>56</v>
      </c>
      <c r="I1555" s="78" t="s">
        <v>3953</v>
      </c>
      <c r="J1555" s="77" t="s">
        <v>3954</v>
      </c>
      <c r="K1555" s="77" t="s">
        <v>3942</v>
      </c>
      <c r="L1555" s="71" t="s">
        <v>67</v>
      </c>
      <c r="M1555" s="74">
        <v>3000000</v>
      </c>
      <c r="N1555" s="74" t="s">
        <v>126</v>
      </c>
      <c r="O1555" s="74">
        <v>3000000</v>
      </c>
      <c r="P1555" s="79">
        <v>1</v>
      </c>
      <c r="Q1555" s="74">
        <v>3000000</v>
      </c>
      <c r="R1555" s="77" t="s">
        <v>68</v>
      </c>
      <c r="S1555" s="78" t="s">
        <v>5804</v>
      </c>
      <c r="T1555" s="85" t="s">
        <v>68</v>
      </c>
      <c r="U1555" s="80" t="s">
        <v>5810</v>
      </c>
      <c r="V1555" s="85" t="s">
        <v>134</v>
      </c>
      <c r="W1555" s="85" t="s">
        <v>134</v>
      </c>
    </row>
    <row r="1556" spans="1:23" s="48" customFormat="1" ht="150" x14ac:dyDescent="0.25">
      <c r="A1556" s="87">
        <v>131077</v>
      </c>
      <c r="B1556" s="77" t="s">
        <v>14</v>
      </c>
      <c r="C1556" s="70">
        <v>7</v>
      </c>
      <c r="D1556" s="77" t="s">
        <v>63</v>
      </c>
      <c r="E1556" s="77" t="s">
        <v>126</v>
      </c>
      <c r="F1556" s="77" t="s">
        <v>124</v>
      </c>
      <c r="G1556" s="77" t="s">
        <v>3955</v>
      </c>
      <c r="H1556" s="77" t="s">
        <v>57</v>
      </c>
      <c r="I1556" s="78" t="s">
        <v>5811</v>
      </c>
      <c r="J1556" s="77" t="s">
        <v>3956</v>
      </c>
      <c r="K1556" s="77" t="s">
        <v>3942</v>
      </c>
      <c r="L1556" s="71" t="s">
        <v>67</v>
      </c>
      <c r="M1556" s="86">
        <v>4110780</v>
      </c>
      <c r="N1556" s="74" t="s">
        <v>126</v>
      </c>
      <c r="O1556" s="86">
        <v>4110780</v>
      </c>
      <c r="P1556" s="79">
        <v>1</v>
      </c>
      <c r="Q1556" s="86">
        <v>4110780</v>
      </c>
      <c r="R1556" s="77" t="s">
        <v>134</v>
      </c>
      <c r="S1556" s="78" t="s">
        <v>5804</v>
      </c>
      <c r="T1556" s="85" t="s">
        <v>68</v>
      </c>
      <c r="U1556" s="80" t="s">
        <v>5812</v>
      </c>
      <c r="V1556" s="85" t="s">
        <v>134</v>
      </c>
      <c r="W1556" s="85" t="s">
        <v>134</v>
      </c>
    </row>
    <row r="1557" spans="1:23" s="48" customFormat="1" ht="187.5" x14ac:dyDescent="0.25">
      <c r="A1557" s="87">
        <v>131077</v>
      </c>
      <c r="B1557" s="77" t="s">
        <v>14</v>
      </c>
      <c r="C1557" s="70">
        <v>8</v>
      </c>
      <c r="D1557" s="77" t="s">
        <v>63</v>
      </c>
      <c r="E1557" s="77" t="s">
        <v>126</v>
      </c>
      <c r="F1557" s="77" t="s">
        <v>124</v>
      </c>
      <c r="G1557" s="77" t="s">
        <v>3957</v>
      </c>
      <c r="H1557" s="77" t="s">
        <v>3939</v>
      </c>
      <c r="I1557" s="78" t="s">
        <v>5813</v>
      </c>
      <c r="J1557" s="77" t="s">
        <v>3958</v>
      </c>
      <c r="K1557" s="77" t="s">
        <v>3942</v>
      </c>
      <c r="L1557" s="71" t="s">
        <v>67</v>
      </c>
      <c r="M1557" s="74">
        <v>1474311</v>
      </c>
      <c r="N1557" s="74">
        <v>153060.26999999999</v>
      </c>
      <c r="O1557" s="74">
        <f>M1557-N1557</f>
        <v>1321250.73</v>
      </c>
      <c r="P1557" s="79"/>
      <c r="Q1557" s="74">
        <f>O1557</f>
        <v>1321250.73</v>
      </c>
      <c r="R1557" s="77" t="s">
        <v>68</v>
      </c>
      <c r="S1557" s="78" t="s">
        <v>5804</v>
      </c>
      <c r="T1557" s="85" t="s">
        <v>68</v>
      </c>
      <c r="U1557" s="80" t="s">
        <v>5814</v>
      </c>
      <c r="V1557" s="85" t="s">
        <v>134</v>
      </c>
      <c r="W1557" s="85" t="s">
        <v>134</v>
      </c>
    </row>
    <row r="1558" spans="1:23" s="48" customFormat="1" ht="114.75" x14ac:dyDescent="0.25">
      <c r="A1558" s="87">
        <v>131077</v>
      </c>
      <c r="B1558" s="77" t="s">
        <v>14</v>
      </c>
      <c r="C1558" s="70">
        <v>9</v>
      </c>
      <c r="D1558" s="77" t="s">
        <v>63</v>
      </c>
      <c r="E1558" s="77" t="s">
        <v>126</v>
      </c>
      <c r="F1558" s="77" t="s">
        <v>124</v>
      </c>
      <c r="G1558" s="77" t="s">
        <v>3959</v>
      </c>
      <c r="H1558" s="77" t="s">
        <v>3939</v>
      </c>
      <c r="I1558" s="78" t="s">
        <v>3960</v>
      </c>
      <c r="J1558" s="77" t="s">
        <v>3956</v>
      </c>
      <c r="K1558" s="77" t="s">
        <v>3942</v>
      </c>
      <c r="L1558" s="71" t="s">
        <v>67</v>
      </c>
      <c r="M1558" s="74">
        <v>2905055.52</v>
      </c>
      <c r="N1558" s="74">
        <v>60290.37</v>
      </c>
      <c r="O1558" s="74">
        <f>M1558-N1558</f>
        <v>2844765.15</v>
      </c>
      <c r="P1558" s="79"/>
      <c r="Q1558" s="74">
        <f>O1558</f>
        <v>2844765.15</v>
      </c>
      <c r="R1558" s="77" t="s">
        <v>68</v>
      </c>
      <c r="S1558" s="78" t="s">
        <v>5804</v>
      </c>
      <c r="T1558" s="85" t="s">
        <v>68</v>
      </c>
      <c r="U1558" s="80" t="s">
        <v>5807</v>
      </c>
      <c r="V1558" s="85" t="s">
        <v>134</v>
      </c>
      <c r="W1558" s="85" t="s">
        <v>134</v>
      </c>
    </row>
    <row r="1559" spans="1:23" s="48" customFormat="1" ht="180" x14ac:dyDescent="0.25">
      <c r="A1559" s="87">
        <v>131077</v>
      </c>
      <c r="B1559" s="77" t="s">
        <v>14</v>
      </c>
      <c r="C1559" s="70">
        <v>10</v>
      </c>
      <c r="D1559" s="77" t="s">
        <v>63</v>
      </c>
      <c r="E1559" s="77" t="s">
        <v>126</v>
      </c>
      <c r="F1559" s="77" t="s">
        <v>124</v>
      </c>
      <c r="G1559" s="77" t="s">
        <v>3961</v>
      </c>
      <c r="H1559" s="77" t="s">
        <v>57</v>
      </c>
      <c r="I1559" s="78" t="s">
        <v>3962</v>
      </c>
      <c r="J1559" s="77" t="s">
        <v>3963</v>
      </c>
      <c r="K1559" s="77" t="s">
        <v>3942</v>
      </c>
      <c r="L1559" s="71" t="s">
        <v>67</v>
      </c>
      <c r="M1559" s="74">
        <v>720553.91299999994</v>
      </c>
      <c r="N1559" s="74" t="s">
        <v>126</v>
      </c>
      <c r="O1559" s="74">
        <f>M1559</f>
        <v>720553.91299999994</v>
      </c>
      <c r="P1559" s="79">
        <v>1</v>
      </c>
      <c r="Q1559" s="74">
        <f>O1559</f>
        <v>720553.91299999994</v>
      </c>
      <c r="R1559" s="77" t="s">
        <v>68</v>
      </c>
      <c r="S1559" s="78" t="s">
        <v>5804</v>
      </c>
      <c r="T1559" s="85" t="s">
        <v>68</v>
      </c>
      <c r="U1559" s="80" t="s">
        <v>5807</v>
      </c>
      <c r="V1559" s="85" t="s">
        <v>134</v>
      </c>
      <c r="W1559" s="85" t="s">
        <v>134</v>
      </c>
    </row>
    <row r="1560" spans="1:23" s="48" customFormat="1" ht="30" x14ac:dyDescent="0.25">
      <c r="A1560" s="87">
        <v>131077</v>
      </c>
      <c r="B1560" s="77" t="s">
        <v>14</v>
      </c>
      <c r="C1560" s="70">
        <v>11</v>
      </c>
      <c r="D1560" s="77" t="s">
        <v>63</v>
      </c>
      <c r="E1560" s="77" t="s">
        <v>126</v>
      </c>
      <c r="F1560" s="77" t="s">
        <v>124</v>
      </c>
      <c r="G1560" s="77" t="s">
        <v>3964</v>
      </c>
      <c r="H1560" s="77" t="s">
        <v>56</v>
      </c>
      <c r="I1560" s="78" t="s">
        <v>3965</v>
      </c>
      <c r="J1560" s="77" t="s">
        <v>3954</v>
      </c>
      <c r="K1560" s="77" t="s">
        <v>3942</v>
      </c>
      <c r="L1560" s="71" t="s">
        <v>67</v>
      </c>
      <c r="M1560" s="74">
        <v>879750</v>
      </c>
      <c r="N1560" s="74" t="s">
        <v>126</v>
      </c>
      <c r="O1560" s="74">
        <v>879750</v>
      </c>
      <c r="P1560" s="79">
        <v>1</v>
      </c>
      <c r="Q1560" s="74">
        <v>879750</v>
      </c>
      <c r="R1560" s="77" t="s">
        <v>68</v>
      </c>
      <c r="S1560" s="78" t="s">
        <v>5804</v>
      </c>
      <c r="T1560" s="85" t="s">
        <v>134</v>
      </c>
      <c r="U1560" s="80"/>
      <c r="V1560" s="85" t="s">
        <v>134</v>
      </c>
      <c r="W1560" s="85" t="s">
        <v>134</v>
      </c>
    </row>
    <row r="1561" spans="1:23" s="48" customFormat="1" ht="60" x14ac:dyDescent="0.25">
      <c r="A1561" s="87">
        <v>131077</v>
      </c>
      <c r="B1561" s="77" t="s">
        <v>14</v>
      </c>
      <c r="C1561" s="70">
        <v>12</v>
      </c>
      <c r="D1561" s="77" t="s">
        <v>63</v>
      </c>
      <c r="E1561" s="77" t="s">
        <v>126</v>
      </c>
      <c r="F1561" s="77" t="s">
        <v>124</v>
      </c>
      <c r="G1561" s="77" t="s">
        <v>3966</v>
      </c>
      <c r="H1561" s="77" t="s">
        <v>56</v>
      </c>
      <c r="I1561" s="78" t="s">
        <v>3967</v>
      </c>
      <c r="J1561" s="77" t="s">
        <v>3968</v>
      </c>
      <c r="K1561" s="77" t="s">
        <v>3942</v>
      </c>
      <c r="L1561" s="71" t="s">
        <v>67</v>
      </c>
      <c r="M1561" s="74">
        <v>5899500</v>
      </c>
      <c r="N1561" s="74" t="s">
        <v>126</v>
      </c>
      <c r="O1561" s="74">
        <v>5899500</v>
      </c>
      <c r="P1561" s="79">
        <v>1</v>
      </c>
      <c r="Q1561" s="74">
        <v>5899500</v>
      </c>
      <c r="R1561" s="77" t="s">
        <v>134</v>
      </c>
      <c r="S1561" s="78" t="s">
        <v>5804</v>
      </c>
      <c r="T1561" s="85" t="s">
        <v>134</v>
      </c>
      <c r="U1561" s="80"/>
      <c r="V1561" s="85" t="s">
        <v>134</v>
      </c>
      <c r="W1561" s="85" t="s">
        <v>134</v>
      </c>
    </row>
    <row r="1562" spans="1:23" s="48" customFormat="1" ht="135" x14ac:dyDescent="0.25">
      <c r="A1562" s="87">
        <v>131077</v>
      </c>
      <c r="B1562" s="77" t="s">
        <v>14</v>
      </c>
      <c r="C1562" s="70">
        <v>13</v>
      </c>
      <c r="D1562" s="77" t="s">
        <v>63</v>
      </c>
      <c r="E1562" s="77" t="s">
        <v>126</v>
      </c>
      <c r="F1562" s="77" t="s">
        <v>124</v>
      </c>
      <c r="G1562" s="77" t="s">
        <v>3969</v>
      </c>
      <c r="H1562" s="77" t="s">
        <v>57</v>
      </c>
      <c r="I1562" s="78" t="s">
        <v>3970</v>
      </c>
      <c r="J1562" s="77" t="s">
        <v>3971</v>
      </c>
      <c r="K1562" s="77" t="s">
        <v>3942</v>
      </c>
      <c r="L1562" s="71" t="s">
        <v>67</v>
      </c>
      <c r="M1562" s="74">
        <v>395370</v>
      </c>
      <c r="N1562" s="74" t="s">
        <v>126</v>
      </c>
      <c r="O1562" s="74">
        <v>395370</v>
      </c>
      <c r="P1562" s="79">
        <v>1</v>
      </c>
      <c r="Q1562" s="74">
        <v>395370</v>
      </c>
      <c r="R1562" s="77" t="s">
        <v>68</v>
      </c>
      <c r="S1562" s="78" t="s">
        <v>5804</v>
      </c>
      <c r="T1562" s="85" t="s">
        <v>134</v>
      </c>
      <c r="U1562" s="80"/>
      <c r="V1562" s="85" t="s">
        <v>134</v>
      </c>
      <c r="W1562" s="85" t="s">
        <v>134</v>
      </c>
    </row>
    <row r="1563" spans="1:23" s="48" customFormat="1" ht="135" x14ac:dyDescent="0.25">
      <c r="A1563" s="87">
        <v>131077</v>
      </c>
      <c r="B1563" s="77" t="s">
        <v>14</v>
      </c>
      <c r="C1563" s="70">
        <v>14</v>
      </c>
      <c r="D1563" s="77" t="s">
        <v>63</v>
      </c>
      <c r="E1563" s="77" t="s">
        <v>126</v>
      </c>
      <c r="F1563" s="77" t="s">
        <v>124</v>
      </c>
      <c r="G1563" s="77" t="s">
        <v>3972</v>
      </c>
      <c r="H1563" s="77" t="s">
        <v>57</v>
      </c>
      <c r="I1563" s="78" t="s">
        <v>3970</v>
      </c>
      <c r="J1563" s="77" t="s">
        <v>3971</v>
      </c>
      <c r="K1563" s="77" t="s">
        <v>3942</v>
      </c>
      <c r="L1563" s="71" t="s">
        <v>67</v>
      </c>
      <c r="M1563" s="74">
        <v>90045</v>
      </c>
      <c r="N1563" s="74" t="s">
        <v>126</v>
      </c>
      <c r="O1563" s="74">
        <v>90045</v>
      </c>
      <c r="P1563" s="79">
        <v>1</v>
      </c>
      <c r="Q1563" s="74">
        <v>90045</v>
      </c>
      <c r="R1563" s="77" t="s">
        <v>68</v>
      </c>
      <c r="S1563" s="78" t="s">
        <v>5804</v>
      </c>
      <c r="T1563" s="85" t="s">
        <v>134</v>
      </c>
      <c r="U1563" s="80"/>
      <c r="V1563" s="85" t="s">
        <v>134</v>
      </c>
      <c r="W1563" s="85" t="s">
        <v>134</v>
      </c>
    </row>
    <row r="1564" spans="1:23" s="48" customFormat="1" ht="135" x14ac:dyDescent="0.25">
      <c r="A1564" s="87">
        <v>131077</v>
      </c>
      <c r="B1564" s="77" t="s">
        <v>14</v>
      </c>
      <c r="C1564" s="70">
        <v>15</v>
      </c>
      <c r="D1564" s="77" t="s">
        <v>63</v>
      </c>
      <c r="E1564" s="77" t="s">
        <v>126</v>
      </c>
      <c r="F1564" s="77" t="s">
        <v>124</v>
      </c>
      <c r="G1564" s="77" t="s">
        <v>3973</v>
      </c>
      <c r="H1564" s="77" t="s">
        <v>57</v>
      </c>
      <c r="I1564" s="78" t="s">
        <v>3970</v>
      </c>
      <c r="J1564" s="77" t="s">
        <v>3971</v>
      </c>
      <c r="K1564" s="77" t="s">
        <v>3942</v>
      </c>
      <c r="L1564" s="71" t="s">
        <v>67</v>
      </c>
      <c r="M1564" s="74">
        <v>184230</v>
      </c>
      <c r="N1564" s="74" t="s">
        <v>126</v>
      </c>
      <c r="O1564" s="74">
        <v>184230</v>
      </c>
      <c r="P1564" s="79">
        <v>1</v>
      </c>
      <c r="Q1564" s="74">
        <v>184230</v>
      </c>
      <c r="R1564" s="77" t="s">
        <v>68</v>
      </c>
      <c r="S1564" s="78" t="s">
        <v>5804</v>
      </c>
      <c r="T1564" s="85" t="s">
        <v>134</v>
      </c>
      <c r="U1564" s="80"/>
      <c r="V1564" s="85" t="s">
        <v>134</v>
      </c>
      <c r="W1564" s="85" t="s">
        <v>134</v>
      </c>
    </row>
    <row r="1565" spans="1:23" s="48" customFormat="1" ht="135" x14ac:dyDescent="0.25">
      <c r="A1565" s="87">
        <v>131077</v>
      </c>
      <c r="B1565" s="77" t="s">
        <v>14</v>
      </c>
      <c r="C1565" s="70">
        <v>16</v>
      </c>
      <c r="D1565" s="77" t="s">
        <v>63</v>
      </c>
      <c r="E1565" s="77" t="s">
        <v>126</v>
      </c>
      <c r="F1565" s="77" t="s">
        <v>124</v>
      </c>
      <c r="G1565" s="77" t="s">
        <v>3974</v>
      </c>
      <c r="H1565" s="77" t="s">
        <v>57</v>
      </c>
      <c r="I1565" s="78" t="s">
        <v>3970</v>
      </c>
      <c r="J1565" s="77" t="s">
        <v>3971</v>
      </c>
      <c r="K1565" s="77" t="s">
        <v>3942</v>
      </c>
      <c r="L1565" s="71" t="s">
        <v>67</v>
      </c>
      <c r="M1565" s="74">
        <v>114961.1</v>
      </c>
      <c r="N1565" s="74" t="s">
        <v>126</v>
      </c>
      <c r="O1565" s="74">
        <v>114961.1</v>
      </c>
      <c r="P1565" s="79">
        <v>1</v>
      </c>
      <c r="Q1565" s="74">
        <v>114961.1</v>
      </c>
      <c r="R1565" s="77" t="s">
        <v>68</v>
      </c>
      <c r="S1565" s="78" t="s">
        <v>5804</v>
      </c>
      <c r="T1565" s="85" t="s">
        <v>68</v>
      </c>
      <c r="U1565" s="80" t="s">
        <v>5807</v>
      </c>
      <c r="V1565" s="85" t="s">
        <v>134</v>
      </c>
      <c r="W1565" s="85" t="s">
        <v>134</v>
      </c>
    </row>
    <row r="1566" spans="1:23" s="48" customFormat="1" ht="45" x14ac:dyDescent="0.25">
      <c r="A1566" s="87">
        <v>131077</v>
      </c>
      <c r="B1566" s="77" t="s">
        <v>14</v>
      </c>
      <c r="C1566" s="70">
        <v>17</v>
      </c>
      <c r="D1566" s="77" t="s">
        <v>63</v>
      </c>
      <c r="E1566" s="77" t="s">
        <v>126</v>
      </c>
      <c r="F1566" s="77" t="s">
        <v>124</v>
      </c>
      <c r="G1566" s="77" t="s">
        <v>3975</v>
      </c>
      <c r="H1566" s="77" t="s">
        <v>56</v>
      </c>
      <c r="I1566" s="78" t="s">
        <v>4354</v>
      </c>
      <c r="J1566" s="77" t="s">
        <v>3976</v>
      </c>
      <c r="K1566" s="77" t="s">
        <v>3942</v>
      </c>
      <c r="L1566" s="71" t="s">
        <v>67</v>
      </c>
      <c r="M1566" s="74">
        <v>41400</v>
      </c>
      <c r="N1566" s="74" t="s">
        <v>126</v>
      </c>
      <c r="O1566" s="74">
        <v>41400</v>
      </c>
      <c r="P1566" s="79">
        <v>1</v>
      </c>
      <c r="Q1566" s="74">
        <v>41400</v>
      </c>
      <c r="R1566" s="77" t="s">
        <v>134</v>
      </c>
      <c r="S1566" s="78" t="s">
        <v>5804</v>
      </c>
      <c r="T1566" s="85" t="s">
        <v>134</v>
      </c>
      <c r="U1566" s="80"/>
      <c r="V1566" s="85" t="s">
        <v>134</v>
      </c>
      <c r="W1566" s="85" t="s">
        <v>134</v>
      </c>
    </row>
    <row r="1567" spans="1:23" s="48" customFormat="1" ht="30" x14ac:dyDescent="0.25">
      <c r="A1567" s="87">
        <v>131077</v>
      </c>
      <c r="B1567" s="77" t="s">
        <v>14</v>
      </c>
      <c r="C1567" s="70">
        <v>18</v>
      </c>
      <c r="D1567" s="77" t="s">
        <v>63</v>
      </c>
      <c r="E1567" s="77" t="s">
        <v>126</v>
      </c>
      <c r="F1567" s="77" t="s">
        <v>124</v>
      </c>
      <c r="G1567" s="77" t="s">
        <v>3977</v>
      </c>
      <c r="H1567" s="77" t="s">
        <v>56</v>
      </c>
      <c r="I1567" s="78" t="s">
        <v>263</v>
      </c>
      <c r="J1567" s="77" t="s">
        <v>3978</v>
      </c>
      <c r="K1567" s="77" t="s">
        <v>3942</v>
      </c>
      <c r="L1567" s="71" t="s">
        <v>67</v>
      </c>
      <c r="M1567" s="74">
        <v>617400</v>
      </c>
      <c r="N1567" s="74" t="s">
        <v>126</v>
      </c>
      <c r="O1567" s="74">
        <v>617400</v>
      </c>
      <c r="P1567" s="79">
        <v>1</v>
      </c>
      <c r="Q1567" s="74">
        <v>617400</v>
      </c>
      <c r="R1567" s="77" t="s">
        <v>134</v>
      </c>
      <c r="S1567" s="78" t="s">
        <v>5804</v>
      </c>
      <c r="T1567" s="85" t="s">
        <v>134</v>
      </c>
      <c r="U1567" s="80"/>
      <c r="V1567" s="85" t="s">
        <v>134</v>
      </c>
      <c r="W1567" s="85" t="s">
        <v>134</v>
      </c>
    </row>
    <row r="1568" spans="1:23" s="48" customFormat="1" ht="45" x14ac:dyDescent="0.25">
      <c r="A1568" s="87">
        <v>131077</v>
      </c>
      <c r="B1568" s="77" t="s">
        <v>14</v>
      </c>
      <c r="C1568" s="70">
        <v>19</v>
      </c>
      <c r="D1568" s="77" t="s">
        <v>63</v>
      </c>
      <c r="E1568" s="77" t="s">
        <v>126</v>
      </c>
      <c r="F1568" s="77" t="s">
        <v>124</v>
      </c>
      <c r="G1568" s="77" t="s">
        <v>3979</v>
      </c>
      <c r="H1568" s="77" t="s">
        <v>56</v>
      </c>
      <c r="I1568" s="78" t="s">
        <v>263</v>
      </c>
      <c r="J1568" s="77" t="s">
        <v>3978</v>
      </c>
      <c r="K1568" s="77" t="s">
        <v>3942</v>
      </c>
      <c r="L1568" s="71" t="s">
        <v>67</v>
      </c>
      <c r="M1568" s="74">
        <v>669375</v>
      </c>
      <c r="N1568" s="74" t="s">
        <v>126</v>
      </c>
      <c r="O1568" s="74">
        <v>669375</v>
      </c>
      <c r="P1568" s="79">
        <v>1</v>
      </c>
      <c r="Q1568" s="74">
        <v>669375</v>
      </c>
      <c r="R1568" s="77" t="s">
        <v>134</v>
      </c>
      <c r="S1568" s="78" t="s">
        <v>5804</v>
      </c>
      <c r="T1568" s="85" t="s">
        <v>134</v>
      </c>
      <c r="U1568" s="80"/>
      <c r="V1568" s="85" t="s">
        <v>134</v>
      </c>
      <c r="W1568" s="85" t="s">
        <v>134</v>
      </c>
    </row>
    <row r="1569" spans="1:23" s="48" customFormat="1" ht="45" x14ac:dyDescent="0.25">
      <c r="A1569" s="87">
        <v>131077</v>
      </c>
      <c r="B1569" s="77" t="s">
        <v>14</v>
      </c>
      <c r="C1569" s="70">
        <v>20</v>
      </c>
      <c r="D1569" s="77" t="s">
        <v>63</v>
      </c>
      <c r="E1569" s="77" t="s">
        <v>126</v>
      </c>
      <c r="F1569" s="77" t="s">
        <v>124</v>
      </c>
      <c r="G1569" s="77" t="s">
        <v>3980</v>
      </c>
      <c r="H1569" s="77" t="s">
        <v>56</v>
      </c>
      <c r="I1569" s="78" t="s">
        <v>3981</v>
      </c>
      <c r="J1569" s="77" t="s">
        <v>3982</v>
      </c>
      <c r="K1569" s="77" t="s">
        <v>3942</v>
      </c>
      <c r="L1569" s="71" t="s">
        <v>67</v>
      </c>
      <c r="M1569" s="74">
        <v>515430</v>
      </c>
      <c r="N1569" s="74" t="s">
        <v>126</v>
      </c>
      <c r="O1569" s="74">
        <v>515430</v>
      </c>
      <c r="P1569" s="79">
        <v>1</v>
      </c>
      <c r="Q1569" s="74">
        <v>515430</v>
      </c>
      <c r="R1569" s="77" t="s">
        <v>68</v>
      </c>
      <c r="S1569" s="78" t="s">
        <v>5804</v>
      </c>
      <c r="T1569" s="85" t="s">
        <v>134</v>
      </c>
      <c r="U1569" s="80"/>
      <c r="V1569" s="85" t="s">
        <v>134</v>
      </c>
      <c r="W1569" s="85" t="s">
        <v>134</v>
      </c>
    </row>
    <row r="1570" spans="1:23" s="48" customFormat="1" ht="120" x14ac:dyDescent="0.25">
      <c r="A1570" s="87">
        <v>131077</v>
      </c>
      <c r="B1570" s="77" t="s">
        <v>14</v>
      </c>
      <c r="C1570" s="70">
        <v>21</v>
      </c>
      <c r="D1570" s="77" t="s">
        <v>63</v>
      </c>
      <c r="E1570" s="77" t="s">
        <v>126</v>
      </c>
      <c r="F1570" s="77" t="s">
        <v>124</v>
      </c>
      <c r="G1570" s="77" t="s">
        <v>3983</v>
      </c>
      <c r="H1570" s="77" t="s">
        <v>56</v>
      </c>
      <c r="I1570" s="78" t="s">
        <v>3984</v>
      </c>
      <c r="J1570" s="77" t="s">
        <v>3985</v>
      </c>
      <c r="K1570" s="77" t="s">
        <v>3942</v>
      </c>
      <c r="L1570" s="71" t="s">
        <v>67</v>
      </c>
      <c r="M1570" s="74">
        <v>378810</v>
      </c>
      <c r="N1570" s="74" t="s">
        <v>126</v>
      </c>
      <c r="O1570" s="74">
        <v>378810</v>
      </c>
      <c r="P1570" s="79">
        <v>1</v>
      </c>
      <c r="Q1570" s="74">
        <v>378810</v>
      </c>
      <c r="R1570" s="77" t="s">
        <v>134</v>
      </c>
      <c r="S1570" s="78" t="s">
        <v>5804</v>
      </c>
      <c r="T1570" s="85" t="s">
        <v>134</v>
      </c>
      <c r="U1570" s="80"/>
      <c r="V1570" s="85" t="s">
        <v>134</v>
      </c>
      <c r="W1570" s="85" t="s">
        <v>134</v>
      </c>
    </row>
    <row r="1571" spans="1:23" s="48" customFormat="1" ht="30" x14ac:dyDescent="0.25">
      <c r="A1571" s="87">
        <v>131077</v>
      </c>
      <c r="B1571" s="77" t="s">
        <v>14</v>
      </c>
      <c r="C1571" s="70">
        <v>22</v>
      </c>
      <c r="D1571" s="77" t="s">
        <v>63</v>
      </c>
      <c r="E1571" s="77" t="s">
        <v>126</v>
      </c>
      <c r="F1571" s="77" t="s">
        <v>124</v>
      </c>
      <c r="G1571" s="77" t="s">
        <v>3986</v>
      </c>
      <c r="H1571" s="77" t="s">
        <v>56</v>
      </c>
      <c r="I1571" s="78" t="s">
        <v>263</v>
      </c>
      <c r="J1571" s="77" t="s">
        <v>3978</v>
      </c>
      <c r="K1571" s="77" t="s">
        <v>3942</v>
      </c>
      <c r="L1571" s="71" t="s">
        <v>67</v>
      </c>
      <c r="M1571" s="74">
        <v>900000</v>
      </c>
      <c r="N1571" s="74" t="s">
        <v>126</v>
      </c>
      <c r="O1571" s="74">
        <v>900000</v>
      </c>
      <c r="P1571" s="79">
        <v>1</v>
      </c>
      <c r="Q1571" s="74">
        <v>900000</v>
      </c>
      <c r="R1571" s="77" t="s">
        <v>68</v>
      </c>
      <c r="S1571" s="78" t="s">
        <v>5804</v>
      </c>
      <c r="T1571" s="85" t="s">
        <v>134</v>
      </c>
      <c r="U1571" s="80"/>
      <c r="V1571" s="85" t="s">
        <v>134</v>
      </c>
      <c r="W1571" s="85" t="s">
        <v>134</v>
      </c>
    </row>
    <row r="1572" spans="1:23" s="48" customFormat="1" ht="60" x14ac:dyDescent="0.25">
      <c r="A1572" s="87">
        <v>131077</v>
      </c>
      <c r="B1572" s="77" t="s">
        <v>14</v>
      </c>
      <c r="C1572" s="70" t="s">
        <v>3987</v>
      </c>
      <c r="D1572" s="77" t="s">
        <v>63</v>
      </c>
      <c r="E1572" s="77" t="s">
        <v>126</v>
      </c>
      <c r="F1572" s="77" t="s">
        <v>124</v>
      </c>
      <c r="G1572" s="77" t="s">
        <v>3988</v>
      </c>
      <c r="H1572" s="77" t="s">
        <v>56</v>
      </c>
      <c r="I1572" s="78" t="s">
        <v>3989</v>
      </c>
      <c r="J1572" s="77" t="s">
        <v>3990</v>
      </c>
      <c r="K1572" s="77" t="s">
        <v>3942</v>
      </c>
      <c r="L1572" s="71" t="s">
        <v>67</v>
      </c>
      <c r="M1572" s="74">
        <v>515430</v>
      </c>
      <c r="N1572" s="74" t="s">
        <v>126</v>
      </c>
      <c r="O1572" s="74">
        <v>515430</v>
      </c>
      <c r="P1572" s="79">
        <v>1</v>
      </c>
      <c r="Q1572" s="74">
        <v>515430</v>
      </c>
      <c r="R1572" s="77" t="s">
        <v>68</v>
      </c>
      <c r="S1572" s="78" t="s">
        <v>5804</v>
      </c>
      <c r="T1572" s="85" t="s">
        <v>134</v>
      </c>
      <c r="U1572" s="80"/>
      <c r="V1572" s="85" t="s">
        <v>134</v>
      </c>
      <c r="W1572" s="85" t="s">
        <v>134</v>
      </c>
    </row>
    <row r="1573" spans="1:23" s="48" customFormat="1" ht="30" x14ac:dyDescent="0.25">
      <c r="A1573" s="87">
        <v>131077</v>
      </c>
      <c r="B1573" s="77" t="s">
        <v>14</v>
      </c>
      <c r="C1573" s="70">
        <v>23</v>
      </c>
      <c r="D1573" s="77" t="s">
        <v>63</v>
      </c>
      <c r="E1573" s="77" t="s">
        <v>126</v>
      </c>
      <c r="F1573" s="77" t="s">
        <v>124</v>
      </c>
      <c r="G1573" s="77" t="s">
        <v>3991</v>
      </c>
      <c r="H1573" s="77" t="s">
        <v>56</v>
      </c>
      <c r="I1573" s="78" t="s">
        <v>3992</v>
      </c>
      <c r="J1573" s="77" t="s">
        <v>3993</v>
      </c>
      <c r="K1573" s="77" t="s">
        <v>3942</v>
      </c>
      <c r="L1573" s="71" t="s">
        <v>67</v>
      </c>
      <c r="M1573" s="74">
        <v>400000</v>
      </c>
      <c r="N1573" s="74" t="s">
        <v>126</v>
      </c>
      <c r="O1573" s="74">
        <v>400000</v>
      </c>
      <c r="P1573" s="79">
        <v>1</v>
      </c>
      <c r="Q1573" s="74">
        <v>400000</v>
      </c>
      <c r="R1573" s="77" t="s">
        <v>68</v>
      </c>
      <c r="S1573" s="78" t="s">
        <v>5804</v>
      </c>
      <c r="T1573" s="85" t="s">
        <v>134</v>
      </c>
      <c r="U1573" s="80"/>
      <c r="V1573" s="85" t="s">
        <v>134</v>
      </c>
      <c r="W1573" s="85" t="s">
        <v>134</v>
      </c>
    </row>
    <row r="1574" spans="1:23" s="48" customFormat="1" ht="45" x14ac:dyDescent="0.25">
      <c r="A1574" s="87">
        <v>131077</v>
      </c>
      <c r="B1574" s="77" t="s">
        <v>14</v>
      </c>
      <c r="C1574" s="70" t="s">
        <v>4343</v>
      </c>
      <c r="D1574" s="77" t="s">
        <v>63</v>
      </c>
      <c r="E1574" s="77" t="s">
        <v>126</v>
      </c>
      <c r="F1574" s="77" t="s">
        <v>124</v>
      </c>
      <c r="G1574" s="77" t="s">
        <v>5815</v>
      </c>
      <c r="H1574" s="77" t="s">
        <v>58</v>
      </c>
      <c r="I1574" s="78" t="s">
        <v>3994</v>
      </c>
      <c r="J1574" s="77" t="s">
        <v>3995</v>
      </c>
      <c r="K1574" s="77" t="s">
        <v>3942</v>
      </c>
      <c r="L1574" s="71" t="s">
        <v>67</v>
      </c>
      <c r="M1574" s="74">
        <v>1735830</v>
      </c>
      <c r="N1574" s="74" t="s">
        <v>126</v>
      </c>
      <c r="O1574" s="74">
        <v>1735830</v>
      </c>
      <c r="P1574" s="79">
        <v>1</v>
      </c>
      <c r="Q1574" s="74">
        <v>1735830</v>
      </c>
      <c r="R1574" s="77" t="s">
        <v>68</v>
      </c>
      <c r="S1574" s="78" t="s">
        <v>5804</v>
      </c>
      <c r="T1574" s="85" t="s">
        <v>68</v>
      </c>
      <c r="U1574" s="80" t="s">
        <v>5816</v>
      </c>
      <c r="V1574" s="85" t="s">
        <v>134</v>
      </c>
      <c r="W1574" s="85" t="s">
        <v>134</v>
      </c>
    </row>
    <row r="1575" spans="1:23" s="48" customFormat="1" ht="30" x14ac:dyDescent="0.25">
      <c r="A1575" s="87">
        <v>131077</v>
      </c>
      <c r="B1575" s="77" t="s">
        <v>14</v>
      </c>
      <c r="C1575" s="70" t="s">
        <v>4344</v>
      </c>
      <c r="D1575" s="77" t="s">
        <v>63</v>
      </c>
      <c r="E1575" s="77" t="s">
        <v>126</v>
      </c>
      <c r="F1575" s="77" t="s">
        <v>124</v>
      </c>
      <c r="G1575" s="77" t="s">
        <v>5817</v>
      </c>
      <c r="H1575" s="77" t="s">
        <v>58</v>
      </c>
      <c r="I1575" s="78" t="s">
        <v>3994</v>
      </c>
      <c r="J1575" s="77" t="s">
        <v>3995</v>
      </c>
      <c r="K1575" s="77" t="s">
        <v>3942</v>
      </c>
      <c r="L1575" s="71" t="s">
        <v>4380</v>
      </c>
      <c r="M1575" s="129"/>
      <c r="N1575" s="74"/>
      <c r="O1575" s="129"/>
      <c r="P1575" s="79"/>
      <c r="Q1575" s="129"/>
      <c r="R1575" s="77"/>
      <c r="S1575" s="78" t="s">
        <v>5804</v>
      </c>
      <c r="T1575" s="85" t="s">
        <v>68</v>
      </c>
      <c r="U1575" s="80" t="s">
        <v>5818</v>
      </c>
      <c r="V1575" s="85" t="s">
        <v>134</v>
      </c>
      <c r="W1575" s="85" t="s">
        <v>134</v>
      </c>
    </row>
    <row r="1576" spans="1:23" s="48" customFormat="1" ht="30" x14ac:dyDescent="0.25">
      <c r="A1576" s="87">
        <v>131077</v>
      </c>
      <c r="B1576" s="77" t="s">
        <v>14</v>
      </c>
      <c r="C1576" s="70" t="s">
        <v>4345</v>
      </c>
      <c r="D1576" s="77" t="s">
        <v>63</v>
      </c>
      <c r="E1576" s="77" t="s">
        <v>126</v>
      </c>
      <c r="F1576" s="77" t="s">
        <v>124</v>
      </c>
      <c r="G1576" s="77" t="s">
        <v>5819</v>
      </c>
      <c r="H1576" s="77" t="s">
        <v>58</v>
      </c>
      <c r="I1576" s="78" t="s">
        <v>3994</v>
      </c>
      <c r="J1576" s="77" t="s">
        <v>3995</v>
      </c>
      <c r="K1576" s="77" t="s">
        <v>3942</v>
      </c>
      <c r="L1576" s="71" t="s">
        <v>67</v>
      </c>
      <c r="M1576" s="74">
        <v>3750960</v>
      </c>
      <c r="N1576" s="74" t="s">
        <v>126</v>
      </c>
      <c r="O1576" s="74">
        <v>3750960</v>
      </c>
      <c r="P1576" s="79">
        <v>1</v>
      </c>
      <c r="Q1576" s="74">
        <v>3750960</v>
      </c>
      <c r="R1576" s="77" t="s">
        <v>68</v>
      </c>
      <c r="S1576" s="78" t="s">
        <v>5804</v>
      </c>
      <c r="T1576" s="85" t="s">
        <v>68</v>
      </c>
      <c r="U1576" s="80" t="s">
        <v>5820</v>
      </c>
      <c r="V1576" s="85" t="s">
        <v>134</v>
      </c>
      <c r="W1576" s="85" t="s">
        <v>134</v>
      </c>
    </row>
    <row r="1577" spans="1:23" s="48" customFormat="1" ht="45" x14ac:dyDescent="0.25">
      <c r="A1577" s="87">
        <v>131077</v>
      </c>
      <c r="B1577" s="77" t="s">
        <v>14</v>
      </c>
      <c r="C1577" s="70">
        <v>25</v>
      </c>
      <c r="D1577" s="77" t="s">
        <v>63</v>
      </c>
      <c r="E1577" s="77" t="s">
        <v>126</v>
      </c>
      <c r="F1577" s="77" t="s">
        <v>124</v>
      </c>
      <c r="G1577" s="77" t="s">
        <v>5821</v>
      </c>
      <c r="H1577" s="77" t="s">
        <v>56</v>
      </c>
      <c r="I1577" s="78" t="s">
        <v>3996</v>
      </c>
      <c r="J1577" s="77" t="s">
        <v>3997</v>
      </c>
      <c r="K1577" s="77" t="s">
        <v>3942</v>
      </c>
      <c r="L1577" s="71" t="s">
        <v>67</v>
      </c>
      <c r="M1577" s="74">
        <v>4299000</v>
      </c>
      <c r="N1577" s="74" t="s">
        <v>126</v>
      </c>
      <c r="O1577" s="74">
        <v>4299000</v>
      </c>
      <c r="P1577" s="79">
        <v>1</v>
      </c>
      <c r="Q1577" s="74">
        <v>4299000</v>
      </c>
      <c r="R1577" s="77" t="s">
        <v>68</v>
      </c>
      <c r="S1577" s="78" t="s">
        <v>5804</v>
      </c>
      <c r="T1577" s="85" t="s">
        <v>68</v>
      </c>
      <c r="U1577" s="80" t="s">
        <v>5822</v>
      </c>
      <c r="V1577" s="85" t="s">
        <v>134</v>
      </c>
      <c r="W1577" s="85" t="s">
        <v>134</v>
      </c>
    </row>
    <row r="1578" spans="1:23" s="48" customFormat="1" ht="60" x14ac:dyDescent="0.25">
      <c r="A1578" s="87">
        <v>131077</v>
      </c>
      <c r="B1578" s="77" t="s">
        <v>14</v>
      </c>
      <c r="C1578" s="70">
        <v>26</v>
      </c>
      <c r="D1578" s="77" t="s">
        <v>63</v>
      </c>
      <c r="E1578" s="77" t="s">
        <v>126</v>
      </c>
      <c r="F1578" s="77" t="s">
        <v>124</v>
      </c>
      <c r="G1578" s="77" t="s">
        <v>5823</v>
      </c>
      <c r="H1578" s="77" t="s">
        <v>56</v>
      </c>
      <c r="I1578" s="78" t="s">
        <v>3996</v>
      </c>
      <c r="J1578" s="77" t="s">
        <v>3997</v>
      </c>
      <c r="K1578" s="77" t="s">
        <v>3942</v>
      </c>
      <c r="L1578" s="71" t="s">
        <v>4380</v>
      </c>
      <c r="M1578" s="76"/>
      <c r="N1578" s="74" t="s">
        <v>126</v>
      </c>
      <c r="O1578" s="74"/>
      <c r="P1578" s="79"/>
      <c r="Q1578" s="74"/>
      <c r="R1578" s="77"/>
      <c r="S1578" s="78" t="s">
        <v>5804</v>
      </c>
      <c r="T1578" s="85" t="s">
        <v>68</v>
      </c>
      <c r="U1578" s="114" t="s">
        <v>5824</v>
      </c>
      <c r="V1578" s="85" t="s">
        <v>134</v>
      </c>
      <c r="W1578" s="85" t="s">
        <v>134</v>
      </c>
    </row>
    <row r="1579" spans="1:23" s="48" customFormat="1" ht="60" x14ac:dyDescent="0.25">
      <c r="A1579" s="87">
        <v>131077</v>
      </c>
      <c r="B1579" s="77" t="s">
        <v>14</v>
      </c>
      <c r="C1579" s="70">
        <v>27</v>
      </c>
      <c r="D1579" s="77" t="s">
        <v>63</v>
      </c>
      <c r="E1579" s="77" t="s">
        <v>126</v>
      </c>
      <c r="F1579" s="77" t="s">
        <v>124</v>
      </c>
      <c r="G1579" s="77" t="s">
        <v>5825</v>
      </c>
      <c r="H1579" s="77" t="s">
        <v>56</v>
      </c>
      <c r="I1579" s="78" t="s">
        <v>3996</v>
      </c>
      <c r="J1579" s="77" t="s">
        <v>3997</v>
      </c>
      <c r="K1579" s="77" t="s">
        <v>3942</v>
      </c>
      <c r="L1579" s="71" t="s">
        <v>4380</v>
      </c>
      <c r="M1579" s="76"/>
      <c r="N1579" s="74" t="s">
        <v>126</v>
      </c>
      <c r="O1579" s="74"/>
      <c r="P1579" s="79"/>
      <c r="Q1579" s="74"/>
      <c r="R1579" s="77"/>
      <c r="S1579" s="78" t="s">
        <v>5804</v>
      </c>
      <c r="T1579" s="85" t="s">
        <v>68</v>
      </c>
      <c r="U1579" s="114" t="s">
        <v>5824</v>
      </c>
      <c r="V1579" s="85" t="s">
        <v>134</v>
      </c>
      <c r="W1579" s="85" t="s">
        <v>134</v>
      </c>
    </row>
    <row r="1580" spans="1:23" s="48" customFormat="1" ht="30" x14ac:dyDescent="0.25">
      <c r="A1580" s="87">
        <v>131077</v>
      </c>
      <c r="B1580" s="77" t="s">
        <v>14</v>
      </c>
      <c r="C1580" s="70">
        <v>28</v>
      </c>
      <c r="D1580" s="77" t="s">
        <v>63</v>
      </c>
      <c r="E1580" s="77" t="s">
        <v>126</v>
      </c>
      <c r="F1580" s="77" t="s">
        <v>124</v>
      </c>
      <c r="G1580" s="77" t="s">
        <v>3998</v>
      </c>
      <c r="H1580" s="77" t="s">
        <v>56</v>
      </c>
      <c r="I1580" s="78" t="s">
        <v>3999</v>
      </c>
      <c r="J1580" s="77" t="s">
        <v>4000</v>
      </c>
      <c r="K1580" s="77" t="s">
        <v>3942</v>
      </c>
      <c r="L1580" s="71" t="s">
        <v>67</v>
      </c>
      <c r="M1580" s="74">
        <v>2093841.53</v>
      </c>
      <c r="N1580" s="74" t="s">
        <v>126</v>
      </c>
      <c r="O1580" s="74">
        <v>2093841.53</v>
      </c>
      <c r="P1580" s="79">
        <v>1</v>
      </c>
      <c r="Q1580" s="74">
        <v>2093841.53</v>
      </c>
      <c r="R1580" s="77" t="s">
        <v>68</v>
      </c>
      <c r="S1580" s="78" t="s">
        <v>5804</v>
      </c>
      <c r="T1580" s="85" t="s">
        <v>68</v>
      </c>
      <c r="U1580" s="80" t="s">
        <v>5807</v>
      </c>
      <c r="V1580" s="85" t="s">
        <v>134</v>
      </c>
      <c r="W1580" s="85" t="s">
        <v>134</v>
      </c>
    </row>
    <row r="1581" spans="1:23" s="48" customFormat="1" ht="75" x14ac:dyDescent="0.25">
      <c r="A1581" s="87">
        <v>131077</v>
      </c>
      <c r="B1581" s="77" t="s">
        <v>14</v>
      </c>
      <c r="C1581" s="70">
        <v>29</v>
      </c>
      <c r="D1581" s="77" t="s">
        <v>63</v>
      </c>
      <c r="E1581" s="77" t="s">
        <v>126</v>
      </c>
      <c r="F1581" s="77" t="s">
        <v>124</v>
      </c>
      <c r="G1581" s="77" t="s">
        <v>4001</v>
      </c>
      <c r="H1581" s="77" t="s">
        <v>128</v>
      </c>
      <c r="I1581" s="78" t="s">
        <v>4353</v>
      </c>
      <c r="J1581" s="77" t="s">
        <v>5826</v>
      </c>
      <c r="K1581" s="77" t="s">
        <v>3942</v>
      </c>
      <c r="L1581" s="71" t="s">
        <v>67</v>
      </c>
      <c r="M1581" s="74">
        <v>150000</v>
      </c>
      <c r="N1581" s="74" t="s">
        <v>126</v>
      </c>
      <c r="O1581" s="74">
        <v>150000</v>
      </c>
      <c r="P1581" s="79">
        <v>1</v>
      </c>
      <c r="Q1581" s="74">
        <v>150000</v>
      </c>
      <c r="R1581" s="77" t="s">
        <v>68</v>
      </c>
      <c r="S1581" s="78" t="s">
        <v>5804</v>
      </c>
      <c r="T1581" s="85" t="s">
        <v>68</v>
      </c>
      <c r="U1581" s="80" t="s">
        <v>5807</v>
      </c>
      <c r="V1581" s="85" t="s">
        <v>134</v>
      </c>
      <c r="W1581" s="85" t="s">
        <v>134</v>
      </c>
    </row>
    <row r="1582" spans="1:23" s="48" customFormat="1" ht="45" x14ac:dyDescent="0.25">
      <c r="A1582" s="77">
        <v>13103081</v>
      </c>
      <c r="B1582" s="77" t="s">
        <v>14</v>
      </c>
      <c r="C1582" s="70">
        <v>1</v>
      </c>
      <c r="D1582" s="77" t="s">
        <v>63</v>
      </c>
      <c r="E1582" s="77" t="s">
        <v>227</v>
      </c>
      <c r="F1582" s="77" t="s">
        <v>4013</v>
      </c>
      <c r="G1582" s="77" t="s">
        <v>4014</v>
      </c>
      <c r="H1582" s="77" t="s">
        <v>58</v>
      </c>
      <c r="I1582" s="78" t="s">
        <v>4015</v>
      </c>
      <c r="J1582" s="77" t="s">
        <v>761</v>
      </c>
      <c r="K1582" s="77" t="s">
        <v>4016</v>
      </c>
      <c r="L1582" s="71" t="s">
        <v>67</v>
      </c>
      <c r="M1582" s="74">
        <v>500000</v>
      </c>
      <c r="N1582" s="74" t="s">
        <v>126</v>
      </c>
      <c r="O1582" s="74">
        <v>500000</v>
      </c>
      <c r="P1582" s="79">
        <v>100</v>
      </c>
      <c r="Q1582" s="74">
        <v>500000</v>
      </c>
      <c r="R1582" s="77" t="s">
        <v>134</v>
      </c>
      <c r="S1582" s="78" t="s">
        <v>4017</v>
      </c>
      <c r="T1582" s="85" t="s">
        <v>68</v>
      </c>
      <c r="U1582" s="80" t="s">
        <v>5876</v>
      </c>
      <c r="V1582" s="85" t="s">
        <v>134</v>
      </c>
      <c r="W1582" s="85" t="s">
        <v>134</v>
      </c>
    </row>
    <row r="1583" spans="1:23" s="48" customFormat="1" ht="45" x14ac:dyDescent="0.25">
      <c r="A1583" s="77">
        <v>13103025</v>
      </c>
      <c r="B1583" s="77" t="s">
        <v>14</v>
      </c>
      <c r="C1583" s="70">
        <v>2</v>
      </c>
      <c r="D1583" s="77" t="s">
        <v>63</v>
      </c>
      <c r="E1583" s="77" t="s">
        <v>227</v>
      </c>
      <c r="F1583" s="77" t="s">
        <v>4018</v>
      </c>
      <c r="G1583" s="77" t="s">
        <v>4019</v>
      </c>
      <c r="H1583" s="77" t="s">
        <v>58</v>
      </c>
      <c r="I1583" s="78" t="s">
        <v>4020</v>
      </c>
      <c r="J1583" s="77" t="s">
        <v>761</v>
      </c>
      <c r="K1583" s="77" t="s">
        <v>4021</v>
      </c>
      <c r="L1583" s="71" t="s">
        <v>67</v>
      </c>
      <c r="M1583" s="74">
        <v>437500</v>
      </c>
      <c r="N1583" s="74" t="s">
        <v>126</v>
      </c>
      <c r="O1583" s="74">
        <v>437500</v>
      </c>
      <c r="P1583" s="79">
        <v>100</v>
      </c>
      <c r="Q1583" s="74">
        <v>437500</v>
      </c>
      <c r="R1583" s="77" t="s">
        <v>134</v>
      </c>
      <c r="S1583" s="78" t="s">
        <v>4017</v>
      </c>
      <c r="T1583" s="85" t="s">
        <v>68</v>
      </c>
      <c r="U1583" s="80" t="s">
        <v>5876</v>
      </c>
      <c r="V1583" s="85" t="s">
        <v>134</v>
      </c>
      <c r="W1583" s="85" t="s">
        <v>134</v>
      </c>
    </row>
    <row r="1584" spans="1:23" s="48" customFormat="1" ht="150" x14ac:dyDescent="0.25">
      <c r="A1584" s="77">
        <v>13104073</v>
      </c>
      <c r="B1584" s="77" t="s">
        <v>14</v>
      </c>
      <c r="C1584" s="70">
        <v>1</v>
      </c>
      <c r="D1584" s="77" t="s">
        <v>63</v>
      </c>
      <c r="E1584" s="77" t="s">
        <v>146</v>
      </c>
      <c r="F1584" s="77" t="s">
        <v>4025</v>
      </c>
      <c r="G1584" s="77" t="s">
        <v>4026</v>
      </c>
      <c r="H1584" s="77" t="s">
        <v>59</v>
      </c>
      <c r="I1584" s="78" t="s">
        <v>4027</v>
      </c>
      <c r="J1584" s="77" t="s">
        <v>4028</v>
      </c>
      <c r="K1584" s="77" t="s">
        <v>4351</v>
      </c>
      <c r="L1584" s="71" t="s">
        <v>67</v>
      </c>
      <c r="M1584" s="74">
        <v>35224</v>
      </c>
      <c r="N1584" s="74">
        <f>M1584-O1584</f>
        <v>5950</v>
      </c>
      <c r="O1584" s="74">
        <v>29274</v>
      </c>
      <c r="P1584" s="79">
        <v>1</v>
      </c>
      <c r="Q1584" s="74">
        <v>29274</v>
      </c>
      <c r="R1584" s="77" t="s">
        <v>68</v>
      </c>
      <c r="S1584" s="78" t="s">
        <v>4029</v>
      </c>
      <c r="T1584" s="85" t="s">
        <v>134</v>
      </c>
      <c r="U1584" s="117"/>
      <c r="V1584" s="85" t="s">
        <v>68</v>
      </c>
      <c r="W1584" s="85" t="s">
        <v>134</v>
      </c>
    </row>
    <row r="1585" spans="1:23" s="48" customFormat="1" ht="210" x14ac:dyDescent="0.25">
      <c r="A1585" s="77">
        <v>13104205</v>
      </c>
      <c r="B1585" s="77" t="s">
        <v>14</v>
      </c>
      <c r="C1585" s="70">
        <v>2</v>
      </c>
      <c r="D1585" s="77" t="s">
        <v>63</v>
      </c>
      <c r="E1585" s="77" t="s">
        <v>146</v>
      </c>
      <c r="F1585" s="77" t="s">
        <v>4030</v>
      </c>
      <c r="G1585" s="77" t="s">
        <v>4031</v>
      </c>
      <c r="H1585" s="77" t="s">
        <v>59</v>
      </c>
      <c r="I1585" s="78" t="s">
        <v>4032</v>
      </c>
      <c r="J1585" s="77" t="s">
        <v>4033</v>
      </c>
      <c r="K1585" s="77" t="s">
        <v>4352</v>
      </c>
      <c r="L1585" s="71" t="s">
        <v>67</v>
      </c>
      <c r="M1585" s="74">
        <v>3568.51</v>
      </c>
      <c r="N1585" s="74">
        <v>0</v>
      </c>
      <c r="O1585" s="74">
        <v>2796.5</v>
      </c>
      <c r="P1585" s="79">
        <v>1</v>
      </c>
      <c r="Q1585" s="74">
        <f t="shared" ref="Q1585:Q1648" si="16">O1585*P1585</f>
        <v>2796.5</v>
      </c>
      <c r="R1585" s="77" t="s">
        <v>68</v>
      </c>
      <c r="S1585" s="78" t="s">
        <v>4034</v>
      </c>
      <c r="T1585" s="85" t="s">
        <v>68</v>
      </c>
      <c r="U1585" s="130" t="s">
        <v>5947</v>
      </c>
      <c r="V1585" s="85" t="s">
        <v>68</v>
      </c>
      <c r="W1585" s="85" t="s">
        <v>134</v>
      </c>
    </row>
    <row r="1586" spans="1:23" s="48" customFormat="1" ht="30" x14ac:dyDescent="0.25">
      <c r="A1586" s="77">
        <v>13100090</v>
      </c>
      <c r="B1586" s="77" t="s">
        <v>14</v>
      </c>
      <c r="C1586" s="70" t="s">
        <v>4035</v>
      </c>
      <c r="D1586" s="77" t="s">
        <v>63</v>
      </c>
      <c r="E1586" s="77" t="s">
        <v>126</v>
      </c>
      <c r="F1586" s="77" t="s">
        <v>123</v>
      </c>
      <c r="G1586" s="77" t="s">
        <v>4036</v>
      </c>
      <c r="H1586" s="77" t="s">
        <v>59</v>
      </c>
      <c r="I1586" s="78" t="s">
        <v>4037</v>
      </c>
      <c r="J1586" s="77" t="s">
        <v>4038</v>
      </c>
      <c r="K1586" s="77" t="s">
        <v>4039</v>
      </c>
      <c r="L1586" s="71" t="s">
        <v>67</v>
      </c>
      <c r="M1586" s="74">
        <v>6900</v>
      </c>
      <c r="N1586" s="74">
        <v>0</v>
      </c>
      <c r="O1586" s="74">
        <f t="shared" ref="O1586:O1649" si="17">M1586-N1586</f>
        <v>6900</v>
      </c>
      <c r="P1586" s="79">
        <v>1</v>
      </c>
      <c r="Q1586" s="74">
        <f t="shared" si="16"/>
        <v>6900</v>
      </c>
      <c r="R1586" s="77" t="s">
        <v>163</v>
      </c>
      <c r="S1586" s="78" t="s">
        <v>4040</v>
      </c>
      <c r="T1586" s="85" t="s">
        <v>68</v>
      </c>
      <c r="U1586" s="117" t="s">
        <v>5877</v>
      </c>
      <c r="V1586" s="85" t="s">
        <v>134</v>
      </c>
      <c r="W1586" s="85" t="s">
        <v>134</v>
      </c>
    </row>
    <row r="1587" spans="1:23" s="48" customFormat="1" ht="30" x14ac:dyDescent="0.25">
      <c r="A1587" s="77">
        <v>13100090</v>
      </c>
      <c r="B1587" s="77" t="s">
        <v>14</v>
      </c>
      <c r="C1587" s="70" t="s">
        <v>4041</v>
      </c>
      <c r="D1587" s="77" t="s">
        <v>63</v>
      </c>
      <c r="E1587" s="77" t="s">
        <v>126</v>
      </c>
      <c r="F1587" s="77" t="s">
        <v>123</v>
      </c>
      <c r="G1587" s="77" t="s">
        <v>4036</v>
      </c>
      <c r="H1587" s="77" t="s">
        <v>59</v>
      </c>
      <c r="I1587" s="78" t="s">
        <v>4194</v>
      </c>
      <c r="J1587" s="77" t="s">
        <v>4038</v>
      </c>
      <c r="K1587" s="77" t="s">
        <v>4039</v>
      </c>
      <c r="L1587" s="71" t="s">
        <v>67</v>
      </c>
      <c r="M1587" s="74">
        <v>10200</v>
      </c>
      <c r="N1587" s="74">
        <v>0</v>
      </c>
      <c r="O1587" s="74">
        <f t="shared" si="17"/>
        <v>10200</v>
      </c>
      <c r="P1587" s="79">
        <v>1</v>
      </c>
      <c r="Q1587" s="74">
        <f t="shared" si="16"/>
        <v>10200</v>
      </c>
      <c r="R1587" s="77" t="s">
        <v>163</v>
      </c>
      <c r="S1587" s="78" t="s">
        <v>4040</v>
      </c>
      <c r="T1587" s="85" t="s">
        <v>68</v>
      </c>
      <c r="U1587" s="117" t="s">
        <v>5877</v>
      </c>
      <c r="V1587" s="85" t="s">
        <v>134</v>
      </c>
      <c r="W1587" s="85" t="s">
        <v>134</v>
      </c>
    </row>
    <row r="1588" spans="1:23" s="48" customFormat="1" ht="30" x14ac:dyDescent="0.25">
      <c r="A1588" s="77">
        <v>13100090</v>
      </c>
      <c r="B1588" s="77" t="s">
        <v>14</v>
      </c>
      <c r="C1588" s="70" t="s">
        <v>4043</v>
      </c>
      <c r="D1588" s="77" t="s">
        <v>63</v>
      </c>
      <c r="E1588" s="77" t="s">
        <v>126</v>
      </c>
      <c r="F1588" s="77" t="s">
        <v>123</v>
      </c>
      <c r="G1588" s="77" t="s">
        <v>4036</v>
      </c>
      <c r="H1588" s="77" t="s">
        <v>59</v>
      </c>
      <c r="I1588" s="78" t="s">
        <v>4194</v>
      </c>
      <c r="J1588" s="77" t="s">
        <v>4038</v>
      </c>
      <c r="K1588" s="77" t="s">
        <v>4039</v>
      </c>
      <c r="L1588" s="71" t="s">
        <v>67</v>
      </c>
      <c r="M1588" s="74">
        <v>10200</v>
      </c>
      <c r="N1588" s="74">
        <v>0</v>
      </c>
      <c r="O1588" s="74">
        <f t="shared" si="17"/>
        <v>10200</v>
      </c>
      <c r="P1588" s="79">
        <v>1</v>
      </c>
      <c r="Q1588" s="74">
        <f t="shared" si="16"/>
        <v>10200</v>
      </c>
      <c r="R1588" s="77" t="s">
        <v>163</v>
      </c>
      <c r="S1588" s="78" t="s">
        <v>4040</v>
      </c>
      <c r="T1588" s="85" t="s">
        <v>68</v>
      </c>
      <c r="U1588" s="117" t="s">
        <v>5877</v>
      </c>
      <c r="V1588" s="85" t="s">
        <v>134</v>
      </c>
      <c r="W1588" s="85" t="s">
        <v>134</v>
      </c>
    </row>
    <row r="1589" spans="1:23" s="48" customFormat="1" ht="30" x14ac:dyDescent="0.25">
      <c r="A1589" s="77">
        <v>13100090</v>
      </c>
      <c r="B1589" s="77" t="s">
        <v>14</v>
      </c>
      <c r="C1589" s="70" t="s">
        <v>4044</v>
      </c>
      <c r="D1589" s="77" t="s">
        <v>63</v>
      </c>
      <c r="E1589" s="77" t="s">
        <v>126</v>
      </c>
      <c r="F1589" s="77" t="s">
        <v>123</v>
      </c>
      <c r="G1589" s="77" t="s">
        <v>4036</v>
      </c>
      <c r="H1589" s="77" t="s">
        <v>59</v>
      </c>
      <c r="I1589" s="78" t="s">
        <v>4194</v>
      </c>
      <c r="J1589" s="77" t="s">
        <v>4038</v>
      </c>
      <c r="K1589" s="77" t="s">
        <v>4039</v>
      </c>
      <c r="L1589" s="71" t="s">
        <v>67</v>
      </c>
      <c r="M1589" s="74">
        <v>10200</v>
      </c>
      <c r="N1589" s="74">
        <v>0</v>
      </c>
      <c r="O1589" s="74">
        <f t="shared" si="17"/>
        <v>10200</v>
      </c>
      <c r="P1589" s="79">
        <v>1</v>
      </c>
      <c r="Q1589" s="74">
        <f t="shared" si="16"/>
        <v>10200</v>
      </c>
      <c r="R1589" s="77" t="s">
        <v>163</v>
      </c>
      <c r="S1589" s="78" t="s">
        <v>4040</v>
      </c>
      <c r="T1589" s="85" t="s">
        <v>68</v>
      </c>
      <c r="U1589" s="117" t="s">
        <v>5877</v>
      </c>
      <c r="V1589" s="85" t="s">
        <v>134</v>
      </c>
      <c r="W1589" s="85" t="s">
        <v>134</v>
      </c>
    </row>
    <row r="1590" spans="1:23" s="48" customFormat="1" ht="30" x14ac:dyDescent="0.25">
      <c r="A1590" s="77">
        <v>13100090</v>
      </c>
      <c r="B1590" s="77" t="s">
        <v>14</v>
      </c>
      <c r="C1590" s="70" t="s">
        <v>4045</v>
      </c>
      <c r="D1590" s="77" t="s">
        <v>63</v>
      </c>
      <c r="E1590" s="77" t="s">
        <v>126</v>
      </c>
      <c r="F1590" s="77" t="s">
        <v>123</v>
      </c>
      <c r="G1590" s="77" t="s">
        <v>4036</v>
      </c>
      <c r="H1590" s="77" t="s">
        <v>59</v>
      </c>
      <c r="I1590" s="78" t="s">
        <v>4194</v>
      </c>
      <c r="J1590" s="77" t="s">
        <v>4038</v>
      </c>
      <c r="K1590" s="77" t="s">
        <v>4039</v>
      </c>
      <c r="L1590" s="71" t="s">
        <v>67</v>
      </c>
      <c r="M1590" s="74">
        <v>10200</v>
      </c>
      <c r="N1590" s="74">
        <v>0</v>
      </c>
      <c r="O1590" s="74">
        <f t="shared" si="17"/>
        <v>10200</v>
      </c>
      <c r="P1590" s="79">
        <v>1</v>
      </c>
      <c r="Q1590" s="74">
        <f t="shared" si="16"/>
        <v>10200</v>
      </c>
      <c r="R1590" s="77" t="s">
        <v>163</v>
      </c>
      <c r="S1590" s="78" t="s">
        <v>4040</v>
      </c>
      <c r="T1590" s="85" t="s">
        <v>68</v>
      </c>
      <c r="U1590" s="117" t="s">
        <v>5877</v>
      </c>
      <c r="V1590" s="85" t="s">
        <v>134</v>
      </c>
      <c r="W1590" s="85" t="s">
        <v>134</v>
      </c>
    </row>
    <row r="1591" spans="1:23" s="48" customFormat="1" ht="30" x14ac:dyDescent="0.25">
      <c r="A1591" s="77">
        <v>13100090</v>
      </c>
      <c r="B1591" s="77" t="s">
        <v>14</v>
      </c>
      <c r="C1591" s="70" t="s">
        <v>4046</v>
      </c>
      <c r="D1591" s="77" t="s">
        <v>63</v>
      </c>
      <c r="E1591" s="77" t="s">
        <v>126</v>
      </c>
      <c r="F1591" s="77" t="s">
        <v>123</v>
      </c>
      <c r="G1591" s="77" t="s">
        <v>4036</v>
      </c>
      <c r="H1591" s="77" t="s">
        <v>59</v>
      </c>
      <c r="I1591" s="78" t="s">
        <v>4194</v>
      </c>
      <c r="J1591" s="77" t="s">
        <v>4038</v>
      </c>
      <c r="K1591" s="77" t="s">
        <v>4039</v>
      </c>
      <c r="L1591" s="71" t="s">
        <v>67</v>
      </c>
      <c r="M1591" s="74">
        <v>10200</v>
      </c>
      <c r="N1591" s="74">
        <v>0</v>
      </c>
      <c r="O1591" s="74">
        <f t="shared" si="17"/>
        <v>10200</v>
      </c>
      <c r="P1591" s="79">
        <v>1</v>
      </c>
      <c r="Q1591" s="74">
        <f t="shared" si="16"/>
        <v>10200</v>
      </c>
      <c r="R1591" s="77" t="s">
        <v>163</v>
      </c>
      <c r="S1591" s="78" t="s">
        <v>4040</v>
      </c>
      <c r="T1591" s="85" t="s">
        <v>68</v>
      </c>
      <c r="U1591" s="117" t="s">
        <v>5877</v>
      </c>
      <c r="V1591" s="85" t="s">
        <v>134</v>
      </c>
      <c r="W1591" s="85" t="s">
        <v>134</v>
      </c>
    </row>
    <row r="1592" spans="1:23" s="48" customFormat="1" ht="30" x14ac:dyDescent="0.25">
      <c r="A1592" s="77">
        <v>13100090</v>
      </c>
      <c r="B1592" s="77" t="s">
        <v>14</v>
      </c>
      <c r="C1592" s="70" t="s">
        <v>4048</v>
      </c>
      <c r="D1592" s="77" t="s">
        <v>63</v>
      </c>
      <c r="E1592" s="77" t="s">
        <v>126</v>
      </c>
      <c r="F1592" s="77" t="s">
        <v>123</v>
      </c>
      <c r="G1592" s="77" t="s">
        <v>4036</v>
      </c>
      <c r="H1592" s="77" t="s">
        <v>59</v>
      </c>
      <c r="I1592" s="78" t="s">
        <v>4194</v>
      </c>
      <c r="J1592" s="77" t="s">
        <v>4038</v>
      </c>
      <c r="K1592" s="77" t="s">
        <v>4039</v>
      </c>
      <c r="L1592" s="71" t="s">
        <v>67</v>
      </c>
      <c r="M1592" s="74">
        <v>10200</v>
      </c>
      <c r="N1592" s="74">
        <v>0</v>
      </c>
      <c r="O1592" s="74">
        <f t="shared" si="17"/>
        <v>10200</v>
      </c>
      <c r="P1592" s="79">
        <v>1</v>
      </c>
      <c r="Q1592" s="74">
        <f t="shared" si="16"/>
        <v>10200</v>
      </c>
      <c r="R1592" s="77" t="s">
        <v>163</v>
      </c>
      <c r="S1592" s="78" t="s">
        <v>4040</v>
      </c>
      <c r="T1592" s="85" t="s">
        <v>68</v>
      </c>
      <c r="U1592" s="117" t="s">
        <v>5877</v>
      </c>
      <c r="V1592" s="85" t="s">
        <v>134</v>
      </c>
      <c r="W1592" s="85" t="s">
        <v>134</v>
      </c>
    </row>
    <row r="1593" spans="1:23" s="48" customFormat="1" ht="30" x14ac:dyDescent="0.25">
      <c r="A1593" s="77">
        <v>13100090</v>
      </c>
      <c r="B1593" s="77" t="s">
        <v>14</v>
      </c>
      <c r="C1593" s="70" t="s">
        <v>4049</v>
      </c>
      <c r="D1593" s="77" t="s">
        <v>63</v>
      </c>
      <c r="E1593" s="77" t="s">
        <v>126</v>
      </c>
      <c r="F1593" s="77" t="s">
        <v>123</v>
      </c>
      <c r="G1593" s="77" t="s">
        <v>4036</v>
      </c>
      <c r="H1593" s="77" t="s">
        <v>59</v>
      </c>
      <c r="I1593" s="78" t="s">
        <v>4194</v>
      </c>
      <c r="J1593" s="77" t="s">
        <v>4038</v>
      </c>
      <c r="K1593" s="77" t="s">
        <v>4039</v>
      </c>
      <c r="L1593" s="71" t="s">
        <v>67</v>
      </c>
      <c r="M1593" s="74">
        <v>10200</v>
      </c>
      <c r="N1593" s="74">
        <v>0</v>
      </c>
      <c r="O1593" s="74">
        <f t="shared" si="17"/>
        <v>10200</v>
      </c>
      <c r="P1593" s="79">
        <v>1</v>
      </c>
      <c r="Q1593" s="74">
        <f t="shared" si="16"/>
        <v>10200</v>
      </c>
      <c r="R1593" s="77" t="s">
        <v>163</v>
      </c>
      <c r="S1593" s="78" t="s">
        <v>4040</v>
      </c>
      <c r="T1593" s="85" t="s">
        <v>68</v>
      </c>
      <c r="U1593" s="117" t="s">
        <v>5877</v>
      </c>
      <c r="V1593" s="85" t="s">
        <v>134</v>
      </c>
      <c r="W1593" s="85" t="s">
        <v>134</v>
      </c>
    </row>
    <row r="1594" spans="1:23" s="48" customFormat="1" ht="45" x14ac:dyDescent="0.25">
      <c r="A1594" s="77">
        <v>13100090</v>
      </c>
      <c r="B1594" s="77" t="s">
        <v>14</v>
      </c>
      <c r="C1594" s="70" t="s">
        <v>4050</v>
      </c>
      <c r="D1594" s="77" t="s">
        <v>63</v>
      </c>
      <c r="E1594" s="77" t="s">
        <v>126</v>
      </c>
      <c r="F1594" s="77" t="s">
        <v>123</v>
      </c>
      <c r="G1594" s="77" t="s">
        <v>4051</v>
      </c>
      <c r="H1594" s="77" t="s">
        <v>59</v>
      </c>
      <c r="I1594" s="78" t="s">
        <v>4052</v>
      </c>
      <c r="J1594" s="77" t="s">
        <v>4038</v>
      </c>
      <c r="K1594" s="77" t="s">
        <v>4039</v>
      </c>
      <c r="L1594" s="71" t="s">
        <v>67</v>
      </c>
      <c r="M1594" s="74">
        <v>6000</v>
      </c>
      <c r="N1594" s="74">
        <v>0</v>
      </c>
      <c r="O1594" s="74">
        <f t="shared" si="17"/>
        <v>6000</v>
      </c>
      <c r="P1594" s="79">
        <v>1</v>
      </c>
      <c r="Q1594" s="74">
        <f t="shared" si="16"/>
        <v>6000</v>
      </c>
      <c r="R1594" s="77" t="s">
        <v>163</v>
      </c>
      <c r="S1594" s="78" t="s">
        <v>4040</v>
      </c>
      <c r="T1594" s="85" t="s">
        <v>68</v>
      </c>
      <c r="U1594" s="117" t="s">
        <v>5877</v>
      </c>
      <c r="V1594" s="85" t="s">
        <v>134</v>
      </c>
      <c r="W1594" s="85" t="s">
        <v>134</v>
      </c>
    </row>
    <row r="1595" spans="1:23" s="48" customFormat="1" ht="30" x14ac:dyDescent="0.25">
      <c r="A1595" s="77">
        <v>13100090</v>
      </c>
      <c r="B1595" s="77" t="s">
        <v>14</v>
      </c>
      <c r="C1595" s="70" t="s">
        <v>4053</v>
      </c>
      <c r="D1595" s="77" t="s">
        <v>63</v>
      </c>
      <c r="E1595" s="77" t="s">
        <v>126</v>
      </c>
      <c r="F1595" s="77" t="s">
        <v>123</v>
      </c>
      <c r="G1595" s="77" t="s">
        <v>4036</v>
      </c>
      <c r="H1595" s="77" t="s">
        <v>59</v>
      </c>
      <c r="I1595" s="78" t="s">
        <v>4350</v>
      </c>
      <c r="J1595" s="77" t="s">
        <v>4038</v>
      </c>
      <c r="K1595" s="77" t="s">
        <v>4039</v>
      </c>
      <c r="L1595" s="71" t="s">
        <v>67</v>
      </c>
      <c r="M1595" s="74">
        <v>12000</v>
      </c>
      <c r="N1595" s="74">
        <v>0</v>
      </c>
      <c r="O1595" s="74">
        <f t="shared" si="17"/>
        <v>12000</v>
      </c>
      <c r="P1595" s="79">
        <v>1</v>
      </c>
      <c r="Q1595" s="74">
        <f t="shared" si="16"/>
        <v>12000</v>
      </c>
      <c r="R1595" s="77" t="s">
        <v>163</v>
      </c>
      <c r="S1595" s="78" t="s">
        <v>4040</v>
      </c>
      <c r="T1595" s="85" t="s">
        <v>68</v>
      </c>
      <c r="U1595" s="117" t="s">
        <v>5877</v>
      </c>
      <c r="V1595" s="85" t="s">
        <v>134</v>
      </c>
      <c r="W1595" s="85" t="s">
        <v>134</v>
      </c>
    </row>
    <row r="1596" spans="1:23" s="48" customFormat="1" ht="30" x14ac:dyDescent="0.25">
      <c r="A1596" s="77">
        <v>13100090</v>
      </c>
      <c r="B1596" s="77" t="s">
        <v>14</v>
      </c>
      <c r="C1596" s="70" t="s">
        <v>4054</v>
      </c>
      <c r="D1596" s="77" t="s">
        <v>63</v>
      </c>
      <c r="E1596" s="77" t="s">
        <v>126</v>
      </c>
      <c r="F1596" s="77" t="s">
        <v>123</v>
      </c>
      <c r="G1596" s="77" t="s">
        <v>4055</v>
      </c>
      <c r="H1596" s="77" t="s">
        <v>59</v>
      </c>
      <c r="I1596" s="78" t="s">
        <v>4056</v>
      </c>
      <c r="J1596" s="77" t="s">
        <v>4038</v>
      </c>
      <c r="K1596" s="77" t="s">
        <v>4039</v>
      </c>
      <c r="L1596" s="71" t="s">
        <v>67</v>
      </c>
      <c r="M1596" s="74">
        <v>6000</v>
      </c>
      <c r="N1596" s="74">
        <v>0</v>
      </c>
      <c r="O1596" s="74">
        <f t="shared" si="17"/>
        <v>6000</v>
      </c>
      <c r="P1596" s="79">
        <v>1</v>
      </c>
      <c r="Q1596" s="74">
        <f t="shared" si="16"/>
        <v>6000</v>
      </c>
      <c r="R1596" s="77" t="s">
        <v>163</v>
      </c>
      <c r="S1596" s="78" t="s">
        <v>4040</v>
      </c>
      <c r="T1596" s="85" t="s">
        <v>68</v>
      </c>
      <c r="U1596" s="117" t="s">
        <v>5877</v>
      </c>
      <c r="V1596" s="85" t="s">
        <v>134</v>
      </c>
      <c r="W1596" s="85" t="s">
        <v>134</v>
      </c>
    </row>
    <row r="1597" spans="1:23" s="48" customFormat="1" ht="60" x14ac:dyDescent="0.25">
      <c r="A1597" s="77">
        <v>13100090</v>
      </c>
      <c r="B1597" s="77" t="s">
        <v>14</v>
      </c>
      <c r="C1597" s="70" t="s">
        <v>4057</v>
      </c>
      <c r="D1597" s="77" t="s">
        <v>63</v>
      </c>
      <c r="E1597" s="77" t="s">
        <v>126</v>
      </c>
      <c r="F1597" s="77" t="s">
        <v>123</v>
      </c>
      <c r="G1597" s="77" t="s">
        <v>4058</v>
      </c>
      <c r="H1597" s="77" t="s">
        <v>59</v>
      </c>
      <c r="I1597" s="78" t="s">
        <v>4042</v>
      </c>
      <c r="J1597" s="77" t="s">
        <v>4059</v>
      </c>
      <c r="K1597" s="77" t="s">
        <v>4039</v>
      </c>
      <c r="L1597" s="71" t="s">
        <v>67</v>
      </c>
      <c r="M1597" s="74">
        <v>48000</v>
      </c>
      <c r="N1597" s="74">
        <v>0</v>
      </c>
      <c r="O1597" s="74">
        <f t="shared" si="17"/>
        <v>48000</v>
      </c>
      <c r="P1597" s="79">
        <v>1</v>
      </c>
      <c r="Q1597" s="74">
        <f t="shared" si="16"/>
        <v>48000</v>
      </c>
      <c r="R1597" s="77" t="s">
        <v>163</v>
      </c>
      <c r="S1597" s="78" t="s">
        <v>4040</v>
      </c>
      <c r="T1597" s="85" t="s">
        <v>68</v>
      </c>
      <c r="U1597" s="117" t="s">
        <v>5877</v>
      </c>
      <c r="V1597" s="85" t="s">
        <v>134</v>
      </c>
      <c r="W1597" s="85" t="s">
        <v>134</v>
      </c>
    </row>
    <row r="1598" spans="1:23" s="48" customFormat="1" ht="30" x14ac:dyDescent="0.25">
      <c r="A1598" s="77">
        <v>13100090</v>
      </c>
      <c r="B1598" s="77" t="s">
        <v>14</v>
      </c>
      <c r="C1598" s="70" t="s">
        <v>4060</v>
      </c>
      <c r="D1598" s="77" t="s">
        <v>63</v>
      </c>
      <c r="E1598" s="77" t="s">
        <v>126</v>
      </c>
      <c r="F1598" s="77" t="s">
        <v>123</v>
      </c>
      <c r="G1598" s="77" t="s">
        <v>4061</v>
      </c>
      <c r="H1598" s="77" t="s">
        <v>59</v>
      </c>
      <c r="I1598" s="78" t="s">
        <v>4062</v>
      </c>
      <c r="J1598" s="77" t="s">
        <v>4038</v>
      </c>
      <c r="K1598" s="77" t="s">
        <v>4039</v>
      </c>
      <c r="L1598" s="71" t="s">
        <v>67</v>
      </c>
      <c r="M1598" s="74">
        <v>10200</v>
      </c>
      <c r="N1598" s="74">
        <v>0</v>
      </c>
      <c r="O1598" s="74">
        <f t="shared" si="17"/>
        <v>10200</v>
      </c>
      <c r="P1598" s="79">
        <v>1</v>
      </c>
      <c r="Q1598" s="74">
        <f t="shared" si="16"/>
        <v>10200</v>
      </c>
      <c r="R1598" s="77" t="s">
        <v>163</v>
      </c>
      <c r="S1598" s="78" t="s">
        <v>4040</v>
      </c>
      <c r="T1598" s="85" t="s">
        <v>68</v>
      </c>
      <c r="U1598" s="117" t="s">
        <v>5877</v>
      </c>
      <c r="V1598" s="85" t="s">
        <v>134</v>
      </c>
      <c r="W1598" s="85" t="s">
        <v>134</v>
      </c>
    </row>
    <row r="1599" spans="1:23" s="48" customFormat="1" ht="30" x14ac:dyDescent="0.25">
      <c r="A1599" s="77">
        <v>13100090</v>
      </c>
      <c r="B1599" s="77" t="s">
        <v>14</v>
      </c>
      <c r="C1599" s="70" t="s">
        <v>4063</v>
      </c>
      <c r="D1599" s="77" t="s">
        <v>63</v>
      </c>
      <c r="E1599" s="77" t="s">
        <v>126</v>
      </c>
      <c r="F1599" s="77" t="s">
        <v>123</v>
      </c>
      <c r="G1599" s="77" t="s">
        <v>4061</v>
      </c>
      <c r="H1599" s="77" t="s">
        <v>59</v>
      </c>
      <c r="I1599" s="78" t="s">
        <v>4062</v>
      </c>
      <c r="J1599" s="77" t="s">
        <v>4038</v>
      </c>
      <c r="K1599" s="77" t="s">
        <v>4039</v>
      </c>
      <c r="L1599" s="71" t="s">
        <v>67</v>
      </c>
      <c r="M1599" s="74">
        <v>10200</v>
      </c>
      <c r="N1599" s="74">
        <v>0</v>
      </c>
      <c r="O1599" s="74">
        <f t="shared" si="17"/>
        <v>10200</v>
      </c>
      <c r="P1599" s="79">
        <v>1</v>
      </c>
      <c r="Q1599" s="74">
        <f t="shared" si="16"/>
        <v>10200</v>
      </c>
      <c r="R1599" s="77" t="s">
        <v>163</v>
      </c>
      <c r="S1599" s="78" t="s">
        <v>4040</v>
      </c>
      <c r="T1599" s="85" t="s">
        <v>68</v>
      </c>
      <c r="U1599" s="117" t="s">
        <v>5877</v>
      </c>
      <c r="V1599" s="85" t="s">
        <v>134</v>
      </c>
      <c r="W1599" s="85" t="s">
        <v>134</v>
      </c>
    </row>
    <row r="1600" spans="1:23" s="48" customFormat="1" ht="30" x14ac:dyDescent="0.25">
      <c r="A1600" s="77">
        <v>13100090</v>
      </c>
      <c r="B1600" s="77" t="s">
        <v>14</v>
      </c>
      <c r="C1600" s="70" t="s">
        <v>4064</v>
      </c>
      <c r="D1600" s="77" t="s">
        <v>63</v>
      </c>
      <c r="E1600" s="77" t="s">
        <v>126</v>
      </c>
      <c r="F1600" s="77" t="s">
        <v>123</v>
      </c>
      <c r="G1600" s="77" t="s">
        <v>4061</v>
      </c>
      <c r="H1600" s="77" t="s">
        <v>59</v>
      </c>
      <c r="I1600" s="78" t="s">
        <v>4062</v>
      </c>
      <c r="J1600" s="77" t="s">
        <v>4038</v>
      </c>
      <c r="K1600" s="77" t="s">
        <v>4039</v>
      </c>
      <c r="L1600" s="71" t="s">
        <v>67</v>
      </c>
      <c r="M1600" s="74">
        <v>6900</v>
      </c>
      <c r="N1600" s="74">
        <v>0</v>
      </c>
      <c r="O1600" s="74">
        <f t="shared" si="17"/>
        <v>6900</v>
      </c>
      <c r="P1600" s="79">
        <v>1</v>
      </c>
      <c r="Q1600" s="74">
        <f t="shared" si="16"/>
        <v>6900</v>
      </c>
      <c r="R1600" s="77" t="s">
        <v>163</v>
      </c>
      <c r="S1600" s="78" t="s">
        <v>4040</v>
      </c>
      <c r="T1600" s="85" t="s">
        <v>68</v>
      </c>
      <c r="U1600" s="117" t="s">
        <v>5877</v>
      </c>
      <c r="V1600" s="85" t="s">
        <v>134</v>
      </c>
      <c r="W1600" s="85" t="s">
        <v>134</v>
      </c>
    </row>
    <row r="1601" spans="1:23" s="48" customFormat="1" ht="30" x14ac:dyDescent="0.25">
      <c r="A1601" s="77">
        <v>13100090</v>
      </c>
      <c r="B1601" s="77" t="s">
        <v>14</v>
      </c>
      <c r="C1601" s="70" t="s">
        <v>4065</v>
      </c>
      <c r="D1601" s="77" t="s">
        <v>63</v>
      </c>
      <c r="E1601" s="77" t="s">
        <v>126</v>
      </c>
      <c r="F1601" s="77" t="s">
        <v>123</v>
      </c>
      <c r="G1601" s="77" t="s">
        <v>4061</v>
      </c>
      <c r="H1601" s="77" t="s">
        <v>59</v>
      </c>
      <c r="I1601" s="78" t="s">
        <v>4047</v>
      </c>
      <c r="J1601" s="77" t="s">
        <v>4038</v>
      </c>
      <c r="K1601" s="77" t="s">
        <v>4039</v>
      </c>
      <c r="L1601" s="71" t="s">
        <v>67</v>
      </c>
      <c r="M1601" s="74">
        <v>10200</v>
      </c>
      <c r="N1601" s="74">
        <v>0</v>
      </c>
      <c r="O1601" s="74">
        <f t="shared" si="17"/>
        <v>10200</v>
      </c>
      <c r="P1601" s="79">
        <v>1</v>
      </c>
      <c r="Q1601" s="74">
        <f t="shared" si="16"/>
        <v>10200</v>
      </c>
      <c r="R1601" s="77" t="s">
        <v>163</v>
      </c>
      <c r="S1601" s="78" t="s">
        <v>4040</v>
      </c>
      <c r="T1601" s="85" t="s">
        <v>68</v>
      </c>
      <c r="U1601" s="117" t="s">
        <v>5877</v>
      </c>
      <c r="V1601" s="85" t="s">
        <v>134</v>
      </c>
      <c r="W1601" s="85" t="s">
        <v>134</v>
      </c>
    </row>
    <row r="1602" spans="1:23" s="48" customFormat="1" ht="30" x14ac:dyDescent="0.25">
      <c r="A1602" s="77">
        <v>13100090</v>
      </c>
      <c r="B1602" s="77" t="s">
        <v>14</v>
      </c>
      <c r="C1602" s="70" t="s">
        <v>4066</v>
      </c>
      <c r="D1602" s="77" t="s">
        <v>63</v>
      </c>
      <c r="E1602" s="77" t="s">
        <v>126</v>
      </c>
      <c r="F1602" s="77" t="s">
        <v>123</v>
      </c>
      <c r="G1602" s="77" t="s">
        <v>4061</v>
      </c>
      <c r="H1602" s="77" t="s">
        <v>59</v>
      </c>
      <c r="I1602" s="78" t="s">
        <v>4047</v>
      </c>
      <c r="J1602" s="77" t="s">
        <v>4038</v>
      </c>
      <c r="K1602" s="77" t="s">
        <v>4039</v>
      </c>
      <c r="L1602" s="71" t="s">
        <v>67</v>
      </c>
      <c r="M1602" s="74">
        <v>10200</v>
      </c>
      <c r="N1602" s="74">
        <v>0</v>
      </c>
      <c r="O1602" s="74">
        <f t="shared" si="17"/>
        <v>10200</v>
      </c>
      <c r="P1602" s="79">
        <v>1</v>
      </c>
      <c r="Q1602" s="74">
        <f t="shared" si="16"/>
        <v>10200</v>
      </c>
      <c r="R1602" s="77" t="s">
        <v>163</v>
      </c>
      <c r="S1602" s="78" t="s">
        <v>4040</v>
      </c>
      <c r="T1602" s="85" t="s">
        <v>68</v>
      </c>
      <c r="U1602" s="117" t="s">
        <v>5877</v>
      </c>
      <c r="V1602" s="85" t="s">
        <v>134</v>
      </c>
      <c r="W1602" s="85" t="s">
        <v>134</v>
      </c>
    </row>
    <row r="1603" spans="1:23" s="48" customFormat="1" ht="30" x14ac:dyDescent="0.25">
      <c r="A1603" s="77">
        <v>13100090</v>
      </c>
      <c r="B1603" s="77" t="s">
        <v>14</v>
      </c>
      <c r="C1603" s="70" t="s">
        <v>4067</v>
      </c>
      <c r="D1603" s="77" t="s">
        <v>63</v>
      </c>
      <c r="E1603" s="77" t="s">
        <v>126</v>
      </c>
      <c r="F1603" s="77" t="s">
        <v>123</v>
      </c>
      <c r="G1603" s="77" t="s">
        <v>4061</v>
      </c>
      <c r="H1603" s="77" t="s">
        <v>59</v>
      </c>
      <c r="I1603" s="78" t="s">
        <v>4068</v>
      </c>
      <c r="J1603" s="77" t="s">
        <v>4038</v>
      </c>
      <c r="K1603" s="77" t="s">
        <v>4039</v>
      </c>
      <c r="L1603" s="71" t="s">
        <v>67</v>
      </c>
      <c r="M1603" s="74">
        <v>6900</v>
      </c>
      <c r="N1603" s="74">
        <v>0</v>
      </c>
      <c r="O1603" s="74">
        <f t="shared" si="17"/>
        <v>6900</v>
      </c>
      <c r="P1603" s="79">
        <v>1</v>
      </c>
      <c r="Q1603" s="74">
        <f t="shared" si="16"/>
        <v>6900</v>
      </c>
      <c r="R1603" s="77" t="s">
        <v>163</v>
      </c>
      <c r="S1603" s="78" t="s">
        <v>4040</v>
      </c>
      <c r="T1603" s="85" t="s">
        <v>68</v>
      </c>
      <c r="U1603" s="117" t="s">
        <v>5877</v>
      </c>
      <c r="V1603" s="85" t="s">
        <v>134</v>
      </c>
      <c r="W1603" s="85" t="s">
        <v>134</v>
      </c>
    </row>
    <row r="1604" spans="1:23" s="48" customFormat="1" ht="45" x14ac:dyDescent="0.25">
      <c r="A1604" s="77">
        <v>13100090</v>
      </c>
      <c r="B1604" s="77" t="s">
        <v>14</v>
      </c>
      <c r="C1604" s="70" t="s">
        <v>4069</v>
      </c>
      <c r="D1604" s="77" t="s">
        <v>63</v>
      </c>
      <c r="E1604" s="77" t="s">
        <v>126</v>
      </c>
      <c r="F1604" s="77" t="s">
        <v>123</v>
      </c>
      <c r="G1604" s="77" t="s">
        <v>4061</v>
      </c>
      <c r="H1604" s="77" t="s">
        <v>59</v>
      </c>
      <c r="I1604" s="78" t="s">
        <v>4052</v>
      </c>
      <c r="J1604" s="77" t="s">
        <v>4038</v>
      </c>
      <c r="K1604" s="77" t="s">
        <v>4039</v>
      </c>
      <c r="L1604" s="71" t="s">
        <v>67</v>
      </c>
      <c r="M1604" s="74">
        <v>6900</v>
      </c>
      <c r="N1604" s="74">
        <v>0</v>
      </c>
      <c r="O1604" s="74">
        <f t="shared" si="17"/>
        <v>6900</v>
      </c>
      <c r="P1604" s="79">
        <v>1</v>
      </c>
      <c r="Q1604" s="74">
        <f t="shared" si="16"/>
        <v>6900</v>
      </c>
      <c r="R1604" s="77" t="s">
        <v>163</v>
      </c>
      <c r="S1604" s="78" t="s">
        <v>4040</v>
      </c>
      <c r="T1604" s="85" t="s">
        <v>68</v>
      </c>
      <c r="U1604" s="117" t="s">
        <v>5877</v>
      </c>
      <c r="V1604" s="85" t="s">
        <v>134</v>
      </c>
      <c r="W1604" s="85" t="s">
        <v>134</v>
      </c>
    </row>
    <row r="1605" spans="1:23" s="48" customFormat="1" ht="30" x14ac:dyDescent="0.25">
      <c r="A1605" s="77">
        <v>13100090</v>
      </c>
      <c r="B1605" s="77" t="s">
        <v>14</v>
      </c>
      <c r="C1605" s="70" t="s">
        <v>4070</v>
      </c>
      <c r="D1605" s="77" t="s">
        <v>63</v>
      </c>
      <c r="E1605" s="77" t="s">
        <v>126</v>
      </c>
      <c r="F1605" s="77" t="s">
        <v>123</v>
      </c>
      <c r="G1605" s="77" t="s">
        <v>4061</v>
      </c>
      <c r="H1605" s="77" t="s">
        <v>59</v>
      </c>
      <c r="I1605" s="78" t="s">
        <v>4071</v>
      </c>
      <c r="J1605" s="77" t="s">
        <v>4038</v>
      </c>
      <c r="K1605" s="77" t="s">
        <v>4039</v>
      </c>
      <c r="L1605" s="71" t="s">
        <v>67</v>
      </c>
      <c r="M1605" s="74">
        <v>69000</v>
      </c>
      <c r="N1605" s="74">
        <v>0</v>
      </c>
      <c r="O1605" s="74">
        <f t="shared" si="17"/>
        <v>69000</v>
      </c>
      <c r="P1605" s="79">
        <v>1</v>
      </c>
      <c r="Q1605" s="74">
        <f t="shared" si="16"/>
        <v>69000</v>
      </c>
      <c r="R1605" s="77" t="s">
        <v>163</v>
      </c>
      <c r="S1605" s="78" t="s">
        <v>4040</v>
      </c>
      <c r="T1605" s="85" t="s">
        <v>68</v>
      </c>
      <c r="U1605" s="117" t="s">
        <v>5877</v>
      </c>
      <c r="V1605" s="85" t="s">
        <v>134</v>
      </c>
      <c r="W1605" s="85" t="s">
        <v>134</v>
      </c>
    </row>
    <row r="1606" spans="1:23" s="48" customFormat="1" ht="30" x14ac:dyDescent="0.25">
      <c r="A1606" s="77">
        <v>13100090</v>
      </c>
      <c r="B1606" s="77" t="s">
        <v>14</v>
      </c>
      <c r="C1606" s="70" t="s">
        <v>4072</v>
      </c>
      <c r="D1606" s="77" t="s">
        <v>63</v>
      </c>
      <c r="E1606" s="77" t="s">
        <v>126</v>
      </c>
      <c r="F1606" s="77" t="s">
        <v>123</v>
      </c>
      <c r="G1606" s="77" t="s">
        <v>4061</v>
      </c>
      <c r="H1606" s="77" t="s">
        <v>59</v>
      </c>
      <c r="I1606" s="78" t="s">
        <v>4047</v>
      </c>
      <c r="J1606" s="77" t="s">
        <v>4038</v>
      </c>
      <c r="K1606" s="77" t="s">
        <v>4039</v>
      </c>
      <c r="L1606" s="71" t="s">
        <v>67</v>
      </c>
      <c r="M1606" s="74">
        <v>10200</v>
      </c>
      <c r="N1606" s="74">
        <v>0</v>
      </c>
      <c r="O1606" s="74">
        <f t="shared" si="17"/>
        <v>10200</v>
      </c>
      <c r="P1606" s="79">
        <v>1</v>
      </c>
      <c r="Q1606" s="74">
        <f t="shared" si="16"/>
        <v>10200</v>
      </c>
      <c r="R1606" s="77" t="s">
        <v>163</v>
      </c>
      <c r="S1606" s="78" t="s">
        <v>4040</v>
      </c>
      <c r="T1606" s="85" t="s">
        <v>68</v>
      </c>
      <c r="U1606" s="117" t="s">
        <v>5877</v>
      </c>
      <c r="V1606" s="85" t="s">
        <v>134</v>
      </c>
      <c r="W1606" s="85" t="s">
        <v>134</v>
      </c>
    </row>
    <row r="1607" spans="1:23" s="48" customFormat="1" ht="30" x14ac:dyDescent="0.25">
      <c r="A1607" s="77">
        <v>13100090</v>
      </c>
      <c r="B1607" s="77" t="s">
        <v>14</v>
      </c>
      <c r="C1607" s="70" t="s">
        <v>4073</v>
      </c>
      <c r="D1607" s="77" t="s">
        <v>63</v>
      </c>
      <c r="E1607" s="77" t="s">
        <v>126</v>
      </c>
      <c r="F1607" s="77" t="s">
        <v>123</v>
      </c>
      <c r="G1607" s="77" t="s">
        <v>4061</v>
      </c>
      <c r="H1607" s="77" t="s">
        <v>59</v>
      </c>
      <c r="I1607" s="78" t="s">
        <v>4047</v>
      </c>
      <c r="J1607" s="77" t="s">
        <v>4038</v>
      </c>
      <c r="K1607" s="77" t="s">
        <v>4039</v>
      </c>
      <c r="L1607" s="71" t="s">
        <v>67</v>
      </c>
      <c r="M1607" s="74">
        <v>10200</v>
      </c>
      <c r="N1607" s="74">
        <v>0</v>
      </c>
      <c r="O1607" s="74">
        <f t="shared" si="17"/>
        <v>10200</v>
      </c>
      <c r="P1607" s="79">
        <v>1</v>
      </c>
      <c r="Q1607" s="74">
        <f t="shared" si="16"/>
        <v>10200</v>
      </c>
      <c r="R1607" s="77" t="s">
        <v>163</v>
      </c>
      <c r="S1607" s="78" t="s">
        <v>4040</v>
      </c>
      <c r="T1607" s="85" t="s">
        <v>68</v>
      </c>
      <c r="U1607" s="117" t="s">
        <v>5877</v>
      </c>
      <c r="V1607" s="85" t="s">
        <v>134</v>
      </c>
      <c r="W1607" s="85" t="s">
        <v>134</v>
      </c>
    </row>
    <row r="1608" spans="1:23" s="48" customFormat="1" ht="30" x14ac:dyDescent="0.25">
      <c r="A1608" s="77">
        <v>13100090</v>
      </c>
      <c r="B1608" s="77" t="s">
        <v>14</v>
      </c>
      <c r="C1608" s="70" t="s">
        <v>4074</v>
      </c>
      <c r="D1608" s="77" t="s">
        <v>63</v>
      </c>
      <c r="E1608" s="77" t="s">
        <v>126</v>
      </c>
      <c r="F1608" s="77" t="s">
        <v>123</v>
      </c>
      <c r="G1608" s="77" t="s">
        <v>4061</v>
      </c>
      <c r="H1608" s="77" t="s">
        <v>59</v>
      </c>
      <c r="I1608" s="78" t="s">
        <v>4037</v>
      </c>
      <c r="J1608" s="77" t="s">
        <v>4038</v>
      </c>
      <c r="K1608" s="77" t="s">
        <v>4039</v>
      </c>
      <c r="L1608" s="71" t="s">
        <v>67</v>
      </c>
      <c r="M1608" s="74">
        <v>6900</v>
      </c>
      <c r="N1608" s="74">
        <v>0</v>
      </c>
      <c r="O1608" s="74">
        <f t="shared" si="17"/>
        <v>6900</v>
      </c>
      <c r="P1608" s="79">
        <v>1</v>
      </c>
      <c r="Q1608" s="74">
        <f t="shared" si="16"/>
        <v>6900</v>
      </c>
      <c r="R1608" s="77" t="s">
        <v>163</v>
      </c>
      <c r="S1608" s="78" t="s">
        <v>4040</v>
      </c>
      <c r="T1608" s="85" t="s">
        <v>68</v>
      </c>
      <c r="U1608" s="117" t="s">
        <v>5877</v>
      </c>
      <c r="V1608" s="85" t="s">
        <v>134</v>
      </c>
      <c r="W1608" s="85" t="s">
        <v>134</v>
      </c>
    </row>
    <row r="1609" spans="1:23" s="48" customFormat="1" ht="30" x14ac:dyDescent="0.25">
      <c r="A1609" s="77">
        <v>13100090</v>
      </c>
      <c r="B1609" s="77" t="s">
        <v>14</v>
      </c>
      <c r="C1609" s="70" t="s">
        <v>4075</v>
      </c>
      <c r="D1609" s="77" t="s">
        <v>63</v>
      </c>
      <c r="E1609" s="77" t="s">
        <v>126</v>
      </c>
      <c r="F1609" s="77" t="s">
        <v>123</v>
      </c>
      <c r="G1609" s="77" t="s">
        <v>4061</v>
      </c>
      <c r="H1609" s="77" t="s">
        <v>59</v>
      </c>
      <c r="I1609" s="78" t="s">
        <v>4037</v>
      </c>
      <c r="J1609" s="77" t="s">
        <v>4038</v>
      </c>
      <c r="K1609" s="77" t="s">
        <v>4039</v>
      </c>
      <c r="L1609" s="71" t="s">
        <v>67</v>
      </c>
      <c r="M1609" s="74">
        <v>6900</v>
      </c>
      <c r="N1609" s="74">
        <v>0</v>
      </c>
      <c r="O1609" s="74">
        <f t="shared" si="17"/>
        <v>6900</v>
      </c>
      <c r="P1609" s="79">
        <v>1</v>
      </c>
      <c r="Q1609" s="74">
        <f t="shared" si="16"/>
        <v>6900</v>
      </c>
      <c r="R1609" s="77" t="s">
        <v>163</v>
      </c>
      <c r="S1609" s="78" t="s">
        <v>4040</v>
      </c>
      <c r="T1609" s="85" t="s">
        <v>68</v>
      </c>
      <c r="U1609" s="117" t="s">
        <v>5877</v>
      </c>
      <c r="V1609" s="85" t="s">
        <v>134</v>
      </c>
      <c r="W1609" s="85" t="s">
        <v>134</v>
      </c>
    </row>
    <row r="1610" spans="1:23" s="48" customFormat="1" ht="30" x14ac:dyDescent="0.25">
      <c r="A1610" s="77">
        <v>13100090</v>
      </c>
      <c r="B1610" s="77" t="s">
        <v>14</v>
      </c>
      <c r="C1610" s="70" t="s">
        <v>4076</v>
      </c>
      <c r="D1610" s="77" t="s">
        <v>63</v>
      </c>
      <c r="E1610" s="77" t="s">
        <v>126</v>
      </c>
      <c r="F1610" s="77" t="s">
        <v>123</v>
      </c>
      <c r="G1610" s="77" t="s">
        <v>4061</v>
      </c>
      <c r="H1610" s="77" t="s">
        <v>59</v>
      </c>
      <c r="I1610" s="78" t="s">
        <v>4037</v>
      </c>
      <c r="J1610" s="77" t="s">
        <v>4038</v>
      </c>
      <c r="K1610" s="77" t="s">
        <v>4039</v>
      </c>
      <c r="L1610" s="71" t="s">
        <v>67</v>
      </c>
      <c r="M1610" s="74">
        <v>6900</v>
      </c>
      <c r="N1610" s="74">
        <v>0</v>
      </c>
      <c r="O1610" s="74">
        <f t="shared" si="17"/>
        <v>6900</v>
      </c>
      <c r="P1610" s="79">
        <v>1</v>
      </c>
      <c r="Q1610" s="74">
        <f t="shared" si="16"/>
        <v>6900</v>
      </c>
      <c r="R1610" s="77" t="s">
        <v>163</v>
      </c>
      <c r="S1610" s="78" t="s">
        <v>4040</v>
      </c>
      <c r="T1610" s="85" t="s">
        <v>68</v>
      </c>
      <c r="U1610" s="117" t="s">
        <v>5877</v>
      </c>
      <c r="V1610" s="85" t="s">
        <v>134</v>
      </c>
      <c r="W1610" s="85" t="s">
        <v>134</v>
      </c>
    </row>
    <row r="1611" spans="1:23" s="48" customFormat="1" ht="30" x14ac:dyDescent="0.25">
      <c r="A1611" s="77">
        <v>13100090</v>
      </c>
      <c r="B1611" s="77" t="s">
        <v>14</v>
      </c>
      <c r="C1611" s="70" t="s">
        <v>4077</v>
      </c>
      <c r="D1611" s="77" t="s">
        <v>63</v>
      </c>
      <c r="E1611" s="77" t="s">
        <v>126</v>
      </c>
      <c r="F1611" s="77" t="s">
        <v>123</v>
      </c>
      <c r="G1611" s="77" t="s">
        <v>4078</v>
      </c>
      <c r="H1611" s="77" t="s">
        <v>56</v>
      </c>
      <c r="I1611" s="78" t="s">
        <v>4079</v>
      </c>
      <c r="J1611" s="77" t="s">
        <v>4080</v>
      </c>
      <c r="K1611" s="77" t="s">
        <v>4039</v>
      </c>
      <c r="L1611" s="71" t="s">
        <v>67</v>
      </c>
      <c r="M1611" s="74">
        <v>60000</v>
      </c>
      <c r="N1611" s="74">
        <v>0</v>
      </c>
      <c r="O1611" s="74">
        <f t="shared" si="17"/>
        <v>60000</v>
      </c>
      <c r="P1611" s="79">
        <v>1</v>
      </c>
      <c r="Q1611" s="74">
        <f t="shared" si="16"/>
        <v>60000</v>
      </c>
      <c r="R1611" s="77" t="s">
        <v>84</v>
      </c>
      <c r="S1611" s="78" t="s">
        <v>4040</v>
      </c>
      <c r="T1611" s="85" t="s">
        <v>68</v>
      </c>
      <c r="U1611" s="80" t="s">
        <v>5878</v>
      </c>
      <c r="V1611" s="85" t="s">
        <v>134</v>
      </c>
      <c r="W1611" s="85" t="s">
        <v>134</v>
      </c>
    </row>
    <row r="1612" spans="1:23" s="48" customFormat="1" ht="30" x14ac:dyDescent="0.25">
      <c r="A1612" s="77">
        <v>13100090</v>
      </c>
      <c r="B1612" s="77" t="s">
        <v>14</v>
      </c>
      <c r="C1612" s="70" t="s">
        <v>4081</v>
      </c>
      <c r="D1612" s="77" t="s">
        <v>63</v>
      </c>
      <c r="E1612" s="77" t="s">
        <v>126</v>
      </c>
      <c r="F1612" s="77" t="s">
        <v>123</v>
      </c>
      <c r="G1612" s="77" t="s">
        <v>4082</v>
      </c>
      <c r="H1612" s="77" t="s">
        <v>59</v>
      </c>
      <c r="I1612" s="78" t="s">
        <v>4037</v>
      </c>
      <c r="J1612" s="77" t="s">
        <v>4038</v>
      </c>
      <c r="K1612" s="77" t="s">
        <v>4039</v>
      </c>
      <c r="L1612" s="71" t="s">
        <v>67</v>
      </c>
      <c r="M1612" s="74">
        <v>6900</v>
      </c>
      <c r="N1612" s="74">
        <v>0</v>
      </c>
      <c r="O1612" s="74">
        <f t="shared" si="17"/>
        <v>6900</v>
      </c>
      <c r="P1612" s="79">
        <v>1</v>
      </c>
      <c r="Q1612" s="74">
        <f t="shared" si="16"/>
        <v>6900</v>
      </c>
      <c r="R1612" s="77" t="s">
        <v>163</v>
      </c>
      <c r="S1612" s="78" t="s">
        <v>4040</v>
      </c>
      <c r="T1612" s="85" t="s">
        <v>68</v>
      </c>
      <c r="U1612" s="117" t="s">
        <v>5877</v>
      </c>
      <c r="V1612" s="85" t="s">
        <v>134</v>
      </c>
      <c r="W1612" s="85" t="s">
        <v>134</v>
      </c>
    </row>
    <row r="1613" spans="1:23" s="48" customFormat="1" ht="30" x14ac:dyDescent="0.25">
      <c r="A1613" s="77">
        <v>13100090</v>
      </c>
      <c r="B1613" s="77" t="s">
        <v>14</v>
      </c>
      <c r="C1613" s="70" t="s">
        <v>4083</v>
      </c>
      <c r="D1613" s="77" t="s">
        <v>63</v>
      </c>
      <c r="E1613" s="77" t="s">
        <v>126</v>
      </c>
      <c r="F1613" s="77" t="s">
        <v>123</v>
      </c>
      <c r="G1613" s="77" t="s">
        <v>4082</v>
      </c>
      <c r="H1613" s="77" t="s">
        <v>59</v>
      </c>
      <c r="I1613" s="78" t="s">
        <v>4037</v>
      </c>
      <c r="J1613" s="77" t="s">
        <v>4038</v>
      </c>
      <c r="K1613" s="77" t="s">
        <v>4039</v>
      </c>
      <c r="L1613" s="71" t="s">
        <v>67</v>
      </c>
      <c r="M1613" s="74">
        <v>6900</v>
      </c>
      <c r="N1613" s="74">
        <v>0</v>
      </c>
      <c r="O1613" s="74">
        <f t="shared" si="17"/>
        <v>6900</v>
      </c>
      <c r="P1613" s="79">
        <v>1</v>
      </c>
      <c r="Q1613" s="74">
        <f t="shared" si="16"/>
        <v>6900</v>
      </c>
      <c r="R1613" s="77" t="s">
        <v>163</v>
      </c>
      <c r="S1613" s="78" t="s">
        <v>4040</v>
      </c>
      <c r="T1613" s="85" t="s">
        <v>68</v>
      </c>
      <c r="U1613" s="117" t="s">
        <v>5877</v>
      </c>
      <c r="V1613" s="85" t="s">
        <v>134</v>
      </c>
      <c r="W1613" s="85" t="s">
        <v>134</v>
      </c>
    </row>
    <row r="1614" spans="1:23" s="48" customFormat="1" ht="30" x14ac:dyDescent="0.25">
      <c r="A1614" s="77">
        <v>13100090</v>
      </c>
      <c r="B1614" s="77" t="s">
        <v>14</v>
      </c>
      <c r="C1614" s="70" t="s">
        <v>4084</v>
      </c>
      <c r="D1614" s="77" t="s">
        <v>63</v>
      </c>
      <c r="E1614" s="77" t="s">
        <v>126</v>
      </c>
      <c r="F1614" s="77" t="s">
        <v>123</v>
      </c>
      <c r="G1614" s="77" t="s">
        <v>4082</v>
      </c>
      <c r="H1614" s="77" t="s">
        <v>59</v>
      </c>
      <c r="I1614" s="78" t="s">
        <v>4042</v>
      </c>
      <c r="J1614" s="77" t="s">
        <v>4038</v>
      </c>
      <c r="K1614" s="77" t="s">
        <v>4039</v>
      </c>
      <c r="L1614" s="71" t="s">
        <v>67</v>
      </c>
      <c r="M1614" s="74">
        <v>10200</v>
      </c>
      <c r="N1614" s="74">
        <v>0</v>
      </c>
      <c r="O1614" s="74">
        <f t="shared" si="17"/>
        <v>10200</v>
      </c>
      <c r="P1614" s="79">
        <v>1</v>
      </c>
      <c r="Q1614" s="74">
        <f t="shared" si="16"/>
        <v>10200</v>
      </c>
      <c r="R1614" s="77" t="s">
        <v>84</v>
      </c>
      <c r="S1614" s="78" t="s">
        <v>4040</v>
      </c>
      <c r="T1614" s="85" t="s">
        <v>68</v>
      </c>
      <c r="U1614" s="117" t="s">
        <v>5877</v>
      </c>
      <c r="V1614" s="85" t="s">
        <v>134</v>
      </c>
      <c r="W1614" s="85" t="s">
        <v>134</v>
      </c>
    </row>
    <row r="1615" spans="1:23" s="48" customFormat="1" ht="45" x14ac:dyDescent="0.25">
      <c r="A1615" s="77">
        <v>13100090</v>
      </c>
      <c r="B1615" s="77" t="s">
        <v>14</v>
      </c>
      <c r="C1615" s="70" t="s">
        <v>4085</v>
      </c>
      <c r="D1615" s="77" t="s">
        <v>63</v>
      </c>
      <c r="E1615" s="77" t="s">
        <v>126</v>
      </c>
      <c r="F1615" s="77" t="s">
        <v>123</v>
      </c>
      <c r="G1615" s="77" t="s">
        <v>4086</v>
      </c>
      <c r="H1615" s="77" t="s">
        <v>58</v>
      </c>
      <c r="I1615" s="78" t="s">
        <v>4087</v>
      </c>
      <c r="J1615" s="77" t="s">
        <v>4088</v>
      </c>
      <c r="K1615" s="77" t="s">
        <v>4039</v>
      </c>
      <c r="L1615" s="71" t="s">
        <v>67</v>
      </c>
      <c r="M1615" s="74">
        <v>60000</v>
      </c>
      <c r="N1615" s="74">
        <v>0</v>
      </c>
      <c r="O1615" s="74">
        <f t="shared" si="17"/>
        <v>60000</v>
      </c>
      <c r="P1615" s="79">
        <v>1</v>
      </c>
      <c r="Q1615" s="74">
        <f t="shared" si="16"/>
        <v>60000</v>
      </c>
      <c r="R1615" s="77" t="s">
        <v>84</v>
      </c>
      <c r="S1615" s="78" t="s">
        <v>4040</v>
      </c>
      <c r="T1615" s="85" t="s">
        <v>68</v>
      </c>
      <c r="U1615" s="117" t="s">
        <v>5877</v>
      </c>
      <c r="V1615" s="85" t="s">
        <v>134</v>
      </c>
      <c r="W1615" s="85" t="s">
        <v>134</v>
      </c>
    </row>
    <row r="1616" spans="1:23" s="48" customFormat="1" ht="45" x14ac:dyDescent="0.25">
      <c r="A1616" s="77">
        <v>13100090</v>
      </c>
      <c r="B1616" s="77" t="s">
        <v>14</v>
      </c>
      <c r="C1616" s="70" t="s">
        <v>4089</v>
      </c>
      <c r="D1616" s="77" t="s">
        <v>63</v>
      </c>
      <c r="E1616" s="77" t="s">
        <v>126</v>
      </c>
      <c r="F1616" s="77" t="s">
        <v>123</v>
      </c>
      <c r="G1616" s="77" t="s">
        <v>4090</v>
      </c>
      <c r="H1616" s="77" t="s">
        <v>59</v>
      </c>
      <c r="I1616" s="78" t="s">
        <v>4091</v>
      </c>
      <c r="J1616" s="77" t="s">
        <v>4092</v>
      </c>
      <c r="K1616" s="77" t="s">
        <v>4039</v>
      </c>
      <c r="L1616" s="71" t="s">
        <v>67</v>
      </c>
      <c r="M1616" s="74">
        <v>12000</v>
      </c>
      <c r="N1616" s="74">
        <v>0</v>
      </c>
      <c r="O1616" s="74">
        <f t="shared" si="17"/>
        <v>12000</v>
      </c>
      <c r="P1616" s="79">
        <v>1</v>
      </c>
      <c r="Q1616" s="74">
        <f t="shared" si="16"/>
        <v>12000</v>
      </c>
      <c r="R1616" s="77" t="s">
        <v>84</v>
      </c>
      <c r="S1616" s="78" t="s">
        <v>4040</v>
      </c>
      <c r="T1616" s="85" t="s">
        <v>68</v>
      </c>
      <c r="U1616" s="117" t="s">
        <v>5877</v>
      </c>
      <c r="V1616" s="85" t="s">
        <v>134</v>
      </c>
      <c r="W1616" s="85" t="s">
        <v>134</v>
      </c>
    </row>
    <row r="1617" spans="1:23" s="48" customFormat="1" ht="45" x14ac:dyDescent="0.25">
      <c r="A1617" s="77">
        <v>13100090</v>
      </c>
      <c r="B1617" s="77" t="s">
        <v>14</v>
      </c>
      <c r="C1617" s="70" t="s">
        <v>4093</v>
      </c>
      <c r="D1617" s="77" t="s">
        <v>63</v>
      </c>
      <c r="E1617" s="77" t="s">
        <v>126</v>
      </c>
      <c r="F1617" s="77" t="s">
        <v>123</v>
      </c>
      <c r="G1617" s="77" t="s">
        <v>4094</v>
      </c>
      <c r="H1617" s="77" t="s">
        <v>59</v>
      </c>
      <c r="I1617" s="78" t="s">
        <v>4095</v>
      </c>
      <c r="J1617" s="77" t="s">
        <v>4092</v>
      </c>
      <c r="K1617" s="77" t="s">
        <v>4039</v>
      </c>
      <c r="L1617" s="71" t="s">
        <v>67</v>
      </c>
      <c r="M1617" s="74">
        <v>12000</v>
      </c>
      <c r="N1617" s="74">
        <v>0</v>
      </c>
      <c r="O1617" s="74">
        <f t="shared" si="17"/>
        <v>12000</v>
      </c>
      <c r="P1617" s="79">
        <v>1</v>
      </c>
      <c r="Q1617" s="74">
        <f t="shared" si="16"/>
        <v>12000</v>
      </c>
      <c r="R1617" s="77" t="s">
        <v>84</v>
      </c>
      <c r="S1617" s="78" t="s">
        <v>4040</v>
      </c>
      <c r="T1617" s="85" t="s">
        <v>68</v>
      </c>
      <c r="U1617" s="117" t="s">
        <v>5877</v>
      </c>
      <c r="V1617" s="85" t="s">
        <v>134</v>
      </c>
      <c r="W1617" s="85" t="s">
        <v>134</v>
      </c>
    </row>
    <row r="1618" spans="1:23" s="48" customFormat="1" ht="60" x14ac:dyDescent="0.25">
      <c r="A1618" s="77">
        <v>13100090</v>
      </c>
      <c r="B1618" s="77" t="s">
        <v>14</v>
      </c>
      <c r="C1618" s="70" t="s">
        <v>4096</v>
      </c>
      <c r="D1618" s="77" t="s">
        <v>63</v>
      </c>
      <c r="E1618" s="77" t="s">
        <v>126</v>
      </c>
      <c r="F1618" s="77" t="s">
        <v>123</v>
      </c>
      <c r="G1618" s="77" t="s">
        <v>4097</v>
      </c>
      <c r="H1618" s="77" t="s">
        <v>59</v>
      </c>
      <c r="I1618" s="78" t="s">
        <v>4042</v>
      </c>
      <c r="J1618" s="77" t="s">
        <v>4098</v>
      </c>
      <c r="K1618" s="77" t="s">
        <v>4039</v>
      </c>
      <c r="L1618" s="71" t="s">
        <v>67</v>
      </c>
      <c r="M1618" s="74">
        <v>24000</v>
      </c>
      <c r="N1618" s="74">
        <v>0</v>
      </c>
      <c r="O1618" s="74">
        <f t="shared" si="17"/>
        <v>24000</v>
      </c>
      <c r="P1618" s="79">
        <v>1</v>
      </c>
      <c r="Q1618" s="74">
        <f t="shared" si="16"/>
        <v>24000</v>
      </c>
      <c r="R1618" s="77" t="s">
        <v>163</v>
      </c>
      <c r="S1618" s="78" t="s">
        <v>4040</v>
      </c>
      <c r="T1618" s="85" t="s">
        <v>68</v>
      </c>
      <c r="U1618" s="117" t="s">
        <v>5877</v>
      </c>
      <c r="V1618" s="85" t="s">
        <v>134</v>
      </c>
      <c r="W1618" s="85" t="s">
        <v>134</v>
      </c>
    </row>
    <row r="1619" spans="1:23" s="48" customFormat="1" ht="75" x14ac:dyDescent="0.25">
      <c r="A1619" s="77">
        <v>13100090</v>
      </c>
      <c r="B1619" s="77" t="s">
        <v>14</v>
      </c>
      <c r="C1619" s="70" t="s">
        <v>4099</v>
      </c>
      <c r="D1619" s="77" t="s">
        <v>63</v>
      </c>
      <c r="E1619" s="77" t="s">
        <v>126</v>
      </c>
      <c r="F1619" s="77" t="s">
        <v>123</v>
      </c>
      <c r="G1619" s="77" t="s">
        <v>4100</v>
      </c>
      <c r="H1619" s="77" t="s">
        <v>56</v>
      </c>
      <c r="I1619" s="78" t="s">
        <v>4101</v>
      </c>
      <c r="J1619" s="77" t="s">
        <v>4080</v>
      </c>
      <c r="K1619" s="77" t="s">
        <v>4039</v>
      </c>
      <c r="L1619" s="71" t="s">
        <v>67</v>
      </c>
      <c r="M1619" s="74">
        <v>120000</v>
      </c>
      <c r="N1619" s="74">
        <v>0</v>
      </c>
      <c r="O1619" s="74">
        <f t="shared" si="17"/>
        <v>120000</v>
      </c>
      <c r="P1619" s="79">
        <v>1</v>
      </c>
      <c r="Q1619" s="74">
        <f t="shared" si="16"/>
        <v>120000</v>
      </c>
      <c r="R1619" s="77" t="s">
        <v>84</v>
      </c>
      <c r="S1619" s="78" t="s">
        <v>4040</v>
      </c>
      <c r="T1619" s="85" t="s">
        <v>68</v>
      </c>
      <c r="U1619" s="80" t="s">
        <v>5878</v>
      </c>
      <c r="V1619" s="85" t="s">
        <v>134</v>
      </c>
      <c r="W1619" s="85" t="s">
        <v>134</v>
      </c>
    </row>
    <row r="1620" spans="1:23" s="48" customFormat="1" ht="75" x14ac:dyDescent="0.25">
      <c r="A1620" s="77">
        <v>13100090</v>
      </c>
      <c r="B1620" s="77" t="s">
        <v>14</v>
      </c>
      <c r="C1620" s="70" t="s">
        <v>4102</v>
      </c>
      <c r="D1620" s="77" t="s">
        <v>63</v>
      </c>
      <c r="E1620" s="77" t="s">
        <v>126</v>
      </c>
      <c r="F1620" s="77" t="s">
        <v>123</v>
      </c>
      <c r="G1620" s="77" t="s">
        <v>4103</v>
      </c>
      <c r="H1620" s="77" t="s">
        <v>59</v>
      </c>
      <c r="I1620" s="78" t="s">
        <v>4104</v>
      </c>
      <c r="J1620" s="77" t="s">
        <v>4105</v>
      </c>
      <c r="K1620" s="77" t="s">
        <v>4039</v>
      </c>
      <c r="L1620" s="71" t="s">
        <v>67</v>
      </c>
      <c r="M1620" s="74">
        <v>36000</v>
      </c>
      <c r="N1620" s="74">
        <v>0</v>
      </c>
      <c r="O1620" s="74">
        <f t="shared" si="17"/>
        <v>36000</v>
      </c>
      <c r="P1620" s="79">
        <v>1</v>
      </c>
      <c r="Q1620" s="74">
        <f t="shared" si="16"/>
        <v>36000</v>
      </c>
      <c r="R1620" s="77" t="s">
        <v>84</v>
      </c>
      <c r="S1620" s="78" t="s">
        <v>4040</v>
      </c>
      <c r="T1620" s="85" t="s">
        <v>68</v>
      </c>
      <c r="U1620" s="117" t="s">
        <v>5877</v>
      </c>
      <c r="V1620" s="85" t="s">
        <v>134</v>
      </c>
      <c r="W1620" s="85" t="s">
        <v>134</v>
      </c>
    </row>
    <row r="1621" spans="1:23" s="48" customFormat="1" ht="75" x14ac:dyDescent="0.25">
      <c r="A1621" s="77">
        <v>13100090</v>
      </c>
      <c r="B1621" s="77" t="s">
        <v>14</v>
      </c>
      <c r="C1621" s="70" t="s">
        <v>4106</v>
      </c>
      <c r="D1621" s="77" t="s">
        <v>63</v>
      </c>
      <c r="E1621" s="77" t="s">
        <v>126</v>
      </c>
      <c r="F1621" s="77" t="s">
        <v>123</v>
      </c>
      <c r="G1621" s="77" t="s">
        <v>4107</v>
      </c>
      <c r="H1621" s="77" t="s">
        <v>59</v>
      </c>
      <c r="I1621" s="78" t="s">
        <v>4108</v>
      </c>
      <c r="J1621" s="77" t="s">
        <v>4109</v>
      </c>
      <c r="K1621" s="77" t="s">
        <v>4039</v>
      </c>
      <c r="L1621" s="71" t="s">
        <v>67</v>
      </c>
      <c r="M1621" s="74">
        <v>18000</v>
      </c>
      <c r="N1621" s="74">
        <v>0</v>
      </c>
      <c r="O1621" s="74">
        <f t="shared" si="17"/>
        <v>18000</v>
      </c>
      <c r="P1621" s="79">
        <v>1</v>
      </c>
      <c r="Q1621" s="74">
        <f t="shared" si="16"/>
        <v>18000</v>
      </c>
      <c r="R1621" s="77" t="s">
        <v>163</v>
      </c>
      <c r="S1621" s="78" t="s">
        <v>4040</v>
      </c>
      <c r="T1621" s="85" t="s">
        <v>68</v>
      </c>
      <c r="U1621" s="117" t="s">
        <v>5877</v>
      </c>
      <c r="V1621" s="85" t="s">
        <v>134</v>
      </c>
      <c r="W1621" s="85" t="s">
        <v>134</v>
      </c>
    </row>
    <row r="1622" spans="1:23" s="48" customFormat="1" ht="30" x14ac:dyDescent="0.25">
      <c r="A1622" s="77">
        <v>13100090</v>
      </c>
      <c r="B1622" s="77" t="s">
        <v>14</v>
      </c>
      <c r="C1622" s="70" t="s">
        <v>4110</v>
      </c>
      <c r="D1622" s="77" t="s">
        <v>63</v>
      </c>
      <c r="E1622" s="77" t="s">
        <v>126</v>
      </c>
      <c r="F1622" s="77" t="s">
        <v>123</v>
      </c>
      <c r="G1622" s="77" t="s">
        <v>4111</v>
      </c>
      <c r="H1622" s="77" t="s">
        <v>59</v>
      </c>
      <c r="I1622" s="78" t="s">
        <v>4037</v>
      </c>
      <c r="J1622" s="77" t="s">
        <v>4038</v>
      </c>
      <c r="K1622" s="77" t="s">
        <v>4039</v>
      </c>
      <c r="L1622" s="71" t="s">
        <v>67</v>
      </c>
      <c r="M1622" s="74">
        <v>6900</v>
      </c>
      <c r="N1622" s="74">
        <v>0</v>
      </c>
      <c r="O1622" s="74">
        <f t="shared" si="17"/>
        <v>6900</v>
      </c>
      <c r="P1622" s="79">
        <v>1</v>
      </c>
      <c r="Q1622" s="74">
        <f t="shared" si="16"/>
        <v>6900</v>
      </c>
      <c r="R1622" s="77" t="s">
        <v>163</v>
      </c>
      <c r="S1622" s="78" t="s">
        <v>4040</v>
      </c>
      <c r="T1622" s="85" t="s">
        <v>68</v>
      </c>
      <c r="U1622" s="117" t="s">
        <v>5877</v>
      </c>
      <c r="V1622" s="85" t="s">
        <v>134</v>
      </c>
      <c r="W1622" s="85" t="s">
        <v>134</v>
      </c>
    </row>
    <row r="1623" spans="1:23" s="48" customFormat="1" ht="30" x14ac:dyDescent="0.25">
      <c r="A1623" s="77">
        <v>13100090</v>
      </c>
      <c r="B1623" s="77" t="s">
        <v>14</v>
      </c>
      <c r="C1623" s="70" t="s">
        <v>4112</v>
      </c>
      <c r="D1623" s="77" t="s">
        <v>63</v>
      </c>
      <c r="E1623" s="77" t="s">
        <v>126</v>
      </c>
      <c r="F1623" s="77" t="s">
        <v>123</v>
      </c>
      <c r="G1623" s="77" t="s">
        <v>4111</v>
      </c>
      <c r="H1623" s="77" t="s">
        <v>59</v>
      </c>
      <c r="I1623" s="78" t="s">
        <v>4037</v>
      </c>
      <c r="J1623" s="77" t="s">
        <v>4038</v>
      </c>
      <c r="K1623" s="77" t="s">
        <v>4039</v>
      </c>
      <c r="L1623" s="71" t="s">
        <v>67</v>
      </c>
      <c r="M1623" s="74">
        <v>6900</v>
      </c>
      <c r="N1623" s="74">
        <v>0</v>
      </c>
      <c r="O1623" s="74">
        <f t="shared" si="17"/>
        <v>6900</v>
      </c>
      <c r="P1623" s="79">
        <v>1</v>
      </c>
      <c r="Q1623" s="74">
        <f t="shared" si="16"/>
        <v>6900</v>
      </c>
      <c r="R1623" s="77" t="s">
        <v>163</v>
      </c>
      <c r="S1623" s="78" t="s">
        <v>4040</v>
      </c>
      <c r="T1623" s="85" t="s">
        <v>68</v>
      </c>
      <c r="U1623" s="117" t="s">
        <v>5877</v>
      </c>
      <c r="V1623" s="85" t="s">
        <v>134</v>
      </c>
      <c r="W1623" s="85" t="s">
        <v>134</v>
      </c>
    </row>
    <row r="1624" spans="1:23" s="48" customFormat="1" ht="30" x14ac:dyDescent="0.25">
      <c r="A1624" s="77">
        <v>13100090</v>
      </c>
      <c r="B1624" s="77" t="s">
        <v>14</v>
      </c>
      <c r="C1624" s="70" t="s">
        <v>4113</v>
      </c>
      <c r="D1624" s="77" t="s">
        <v>63</v>
      </c>
      <c r="E1624" s="77" t="s">
        <v>126</v>
      </c>
      <c r="F1624" s="77" t="s">
        <v>123</v>
      </c>
      <c r="G1624" s="77" t="s">
        <v>4111</v>
      </c>
      <c r="H1624" s="77" t="s">
        <v>59</v>
      </c>
      <c r="I1624" s="78" t="s">
        <v>4037</v>
      </c>
      <c r="J1624" s="77" t="s">
        <v>4038</v>
      </c>
      <c r="K1624" s="77" t="s">
        <v>4039</v>
      </c>
      <c r="L1624" s="71" t="s">
        <v>67</v>
      </c>
      <c r="M1624" s="74">
        <v>6900</v>
      </c>
      <c r="N1624" s="74">
        <v>0</v>
      </c>
      <c r="O1624" s="74">
        <f t="shared" si="17"/>
        <v>6900</v>
      </c>
      <c r="P1624" s="79">
        <v>1</v>
      </c>
      <c r="Q1624" s="74">
        <f t="shared" si="16"/>
        <v>6900</v>
      </c>
      <c r="R1624" s="77" t="s">
        <v>163</v>
      </c>
      <c r="S1624" s="78" t="s">
        <v>4040</v>
      </c>
      <c r="T1624" s="85" t="s">
        <v>68</v>
      </c>
      <c r="U1624" s="117" t="s">
        <v>5877</v>
      </c>
      <c r="V1624" s="85" t="s">
        <v>134</v>
      </c>
      <c r="W1624" s="85" t="s">
        <v>134</v>
      </c>
    </row>
    <row r="1625" spans="1:23" s="48" customFormat="1" ht="30" x14ac:dyDescent="0.25">
      <c r="A1625" s="77">
        <v>13100090</v>
      </c>
      <c r="B1625" s="77" t="s">
        <v>14</v>
      </c>
      <c r="C1625" s="70" t="s">
        <v>4114</v>
      </c>
      <c r="D1625" s="77" t="s">
        <v>63</v>
      </c>
      <c r="E1625" s="77" t="s">
        <v>126</v>
      </c>
      <c r="F1625" s="77" t="s">
        <v>123</v>
      </c>
      <c r="G1625" s="77" t="s">
        <v>4111</v>
      </c>
      <c r="H1625" s="77" t="s">
        <v>59</v>
      </c>
      <c r="I1625" s="78" t="s">
        <v>4037</v>
      </c>
      <c r="J1625" s="77" t="s">
        <v>4038</v>
      </c>
      <c r="K1625" s="77" t="s">
        <v>4039</v>
      </c>
      <c r="L1625" s="71" t="s">
        <v>67</v>
      </c>
      <c r="M1625" s="74">
        <v>6900</v>
      </c>
      <c r="N1625" s="74">
        <v>0</v>
      </c>
      <c r="O1625" s="74">
        <f t="shared" si="17"/>
        <v>6900</v>
      </c>
      <c r="P1625" s="79">
        <v>1</v>
      </c>
      <c r="Q1625" s="74">
        <f t="shared" si="16"/>
        <v>6900</v>
      </c>
      <c r="R1625" s="77" t="s">
        <v>163</v>
      </c>
      <c r="S1625" s="78" t="s">
        <v>4040</v>
      </c>
      <c r="T1625" s="85" t="s">
        <v>68</v>
      </c>
      <c r="U1625" s="117" t="s">
        <v>5877</v>
      </c>
      <c r="V1625" s="85" t="s">
        <v>134</v>
      </c>
      <c r="W1625" s="85" t="s">
        <v>134</v>
      </c>
    </row>
    <row r="1626" spans="1:23" s="48" customFormat="1" ht="45" x14ac:dyDescent="0.25">
      <c r="A1626" s="77">
        <v>13100090</v>
      </c>
      <c r="B1626" s="77" t="s">
        <v>14</v>
      </c>
      <c r="C1626" s="70" t="s">
        <v>4115</v>
      </c>
      <c r="D1626" s="77" t="s">
        <v>63</v>
      </c>
      <c r="E1626" s="77" t="s">
        <v>126</v>
      </c>
      <c r="F1626" s="77" t="s">
        <v>123</v>
      </c>
      <c r="G1626" s="77" t="s">
        <v>4116</v>
      </c>
      <c r="H1626" s="77" t="s">
        <v>59</v>
      </c>
      <c r="I1626" s="78" t="s">
        <v>4037</v>
      </c>
      <c r="J1626" s="77" t="s">
        <v>4038</v>
      </c>
      <c r="K1626" s="77" t="s">
        <v>4039</v>
      </c>
      <c r="L1626" s="71" t="s">
        <v>67</v>
      </c>
      <c r="M1626" s="74">
        <v>6900</v>
      </c>
      <c r="N1626" s="74">
        <v>0</v>
      </c>
      <c r="O1626" s="74">
        <f t="shared" si="17"/>
        <v>6900</v>
      </c>
      <c r="P1626" s="79">
        <v>1</v>
      </c>
      <c r="Q1626" s="74">
        <f t="shared" si="16"/>
        <v>6900</v>
      </c>
      <c r="R1626" s="77" t="s">
        <v>84</v>
      </c>
      <c r="S1626" s="78" t="s">
        <v>4040</v>
      </c>
      <c r="T1626" s="85" t="s">
        <v>68</v>
      </c>
      <c r="U1626" s="117" t="s">
        <v>5877</v>
      </c>
      <c r="V1626" s="85" t="s">
        <v>134</v>
      </c>
      <c r="W1626" s="85" t="s">
        <v>134</v>
      </c>
    </row>
    <row r="1627" spans="1:23" s="48" customFormat="1" ht="30" x14ac:dyDescent="0.25">
      <c r="A1627" s="77">
        <v>13100090</v>
      </c>
      <c r="B1627" s="77" t="s">
        <v>14</v>
      </c>
      <c r="C1627" s="70" t="s">
        <v>4117</v>
      </c>
      <c r="D1627" s="77" t="s">
        <v>63</v>
      </c>
      <c r="E1627" s="77" t="s">
        <v>126</v>
      </c>
      <c r="F1627" s="77" t="s">
        <v>123</v>
      </c>
      <c r="G1627" s="77" t="s">
        <v>4111</v>
      </c>
      <c r="H1627" s="77" t="s">
        <v>59</v>
      </c>
      <c r="I1627" s="78" t="s">
        <v>4037</v>
      </c>
      <c r="J1627" s="77" t="s">
        <v>4038</v>
      </c>
      <c r="K1627" s="77" t="s">
        <v>4039</v>
      </c>
      <c r="L1627" s="71" t="s">
        <v>67</v>
      </c>
      <c r="M1627" s="74">
        <v>6900</v>
      </c>
      <c r="N1627" s="74">
        <v>0</v>
      </c>
      <c r="O1627" s="74">
        <f t="shared" si="17"/>
        <v>6900</v>
      </c>
      <c r="P1627" s="79">
        <v>1</v>
      </c>
      <c r="Q1627" s="74">
        <f t="shared" si="16"/>
        <v>6900</v>
      </c>
      <c r="R1627" s="77" t="s">
        <v>163</v>
      </c>
      <c r="S1627" s="78" t="s">
        <v>4040</v>
      </c>
      <c r="T1627" s="85" t="s">
        <v>68</v>
      </c>
      <c r="U1627" s="117" t="s">
        <v>5877</v>
      </c>
      <c r="V1627" s="85" t="s">
        <v>134</v>
      </c>
      <c r="W1627" s="85" t="s">
        <v>134</v>
      </c>
    </row>
    <row r="1628" spans="1:23" s="48" customFormat="1" ht="30" x14ac:dyDescent="0.25">
      <c r="A1628" s="77">
        <v>13100090</v>
      </c>
      <c r="B1628" s="77" t="s">
        <v>14</v>
      </c>
      <c r="C1628" s="70" t="s">
        <v>4118</v>
      </c>
      <c r="D1628" s="77" t="s">
        <v>63</v>
      </c>
      <c r="E1628" s="77" t="s">
        <v>126</v>
      </c>
      <c r="F1628" s="77" t="s">
        <v>123</v>
      </c>
      <c r="G1628" s="77" t="s">
        <v>4111</v>
      </c>
      <c r="H1628" s="77" t="s">
        <v>59</v>
      </c>
      <c r="I1628" s="78" t="s">
        <v>4037</v>
      </c>
      <c r="J1628" s="77" t="s">
        <v>4038</v>
      </c>
      <c r="K1628" s="77" t="s">
        <v>4039</v>
      </c>
      <c r="L1628" s="71" t="s">
        <v>67</v>
      </c>
      <c r="M1628" s="74">
        <v>6900</v>
      </c>
      <c r="N1628" s="74">
        <v>0</v>
      </c>
      <c r="O1628" s="74">
        <f t="shared" si="17"/>
        <v>6900</v>
      </c>
      <c r="P1628" s="79">
        <v>1</v>
      </c>
      <c r="Q1628" s="74">
        <f t="shared" si="16"/>
        <v>6900</v>
      </c>
      <c r="R1628" s="77" t="s">
        <v>163</v>
      </c>
      <c r="S1628" s="78" t="s">
        <v>4040</v>
      </c>
      <c r="T1628" s="85" t="s">
        <v>68</v>
      </c>
      <c r="U1628" s="117" t="s">
        <v>5877</v>
      </c>
      <c r="V1628" s="85" t="s">
        <v>134</v>
      </c>
      <c r="W1628" s="85" t="s">
        <v>134</v>
      </c>
    </row>
    <row r="1629" spans="1:23" s="48" customFormat="1" ht="30" x14ac:dyDescent="0.25">
      <c r="A1629" s="77">
        <v>13100090</v>
      </c>
      <c r="B1629" s="77" t="s">
        <v>14</v>
      </c>
      <c r="C1629" s="70" t="s">
        <v>4119</v>
      </c>
      <c r="D1629" s="77" t="s">
        <v>63</v>
      </c>
      <c r="E1629" s="77" t="s">
        <v>126</v>
      </c>
      <c r="F1629" s="77" t="s">
        <v>123</v>
      </c>
      <c r="G1629" s="77" t="s">
        <v>4111</v>
      </c>
      <c r="H1629" s="77" t="s">
        <v>59</v>
      </c>
      <c r="I1629" s="78" t="s">
        <v>4037</v>
      </c>
      <c r="J1629" s="77" t="s">
        <v>4038</v>
      </c>
      <c r="K1629" s="77" t="s">
        <v>4039</v>
      </c>
      <c r="L1629" s="71" t="s">
        <v>67</v>
      </c>
      <c r="M1629" s="74">
        <v>6900</v>
      </c>
      <c r="N1629" s="74">
        <v>0</v>
      </c>
      <c r="O1629" s="74">
        <f t="shared" si="17"/>
        <v>6900</v>
      </c>
      <c r="P1629" s="79">
        <v>1</v>
      </c>
      <c r="Q1629" s="74">
        <f t="shared" si="16"/>
        <v>6900</v>
      </c>
      <c r="R1629" s="77" t="s">
        <v>163</v>
      </c>
      <c r="S1629" s="78" t="s">
        <v>4040</v>
      </c>
      <c r="T1629" s="85" t="s">
        <v>68</v>
      </c>
      <c r="U1629" s="117" t="s">
        <v>5877</v>
      </c>
      <c r="V1629" s="85" t="s">
        <v>134</v>
      </c>
      <c r="W1629" s="85" t="s">
        <v>134</v>
      </c>
    </row>
    <row r="1630" spans="1:23" s="48" customFormat="1" ht="30" x14ac:dyDescent="0.25">
      <c r="A1630" s="77">
        <v>13100090</v>
      </c>
      <c r="B1630" s="77" t="s">
        <v>14</v>
      </c>
      <c r="C1630" s="70" t="s">
        <v>4120</v>
      </c>
      <c r="D1630" s="77" t="s">
        <v>63</v>
      </c>
      <c r="E1630" s="77" t="s">
        <v>126</v>
      </c>
      <c r="F1630" s="77" t="s">
        <v>123</v>
      </c>
      <c r="G1630" s="77" t="s">
        <v>4111</v>
      </c>
      <c r="H1630" s="77" t="s">
        <v>59</v>
      </c>
      <c r="I1630" s="78" t="s">
        <v>4037</v>
      </c>
      <c r="J1630" s="77" t="s">
        <v>4038</v>
      </c>
      <c r="K1630" s="77" t="s">
        <v>4039</v>
      </c>
      <c r="L1630" s="71" t="s">
        <v>67</v>
      </c>
      <c r="M1630" s="74">
        <v>6900</v>
      </c>
      <c r="N1630" s="74">
        <v>0</v>
      </c>
      <c r="O1630" s="74">
        <f t="shared" si="17"/>
        <v>6900</v>
      </c>
      <c r="P1630" s="79">
        <v>1</v>
      </c>
      <c r="Q1630" s="74">
        <f t="shared" si="16"/>
        <v>6900</v>
      </c>
      <c r="R1630" s="77" t="s">
        <v>163</v>
      </c>
      <c r="S1630" s="78" t="s">
        <v>4040</v>
      </c>
      <c r="T1630" s="85" t="s">
        <v>68</v>
      </c>
      <c r="U1630" s="117" t="s">
        <v>5877</v>
      </c>
      <c r="V1630" s="85" t="s">
        <v>134</v>
      </c>
      <c r="W1630" s="85" t="s">
        <v>134</v>
      </c>
    </row>
    <row r="1631" spans="1:23" s="48" customFormat="1" ht="30" x14ac:dyDescent="0.25">
      <c r="A1631" s="77">
        <v>13100090</v>
      </c>
      <c r="B1631" s="77" t="s">
        <v>14</v>
      </c>
      <c r="C1631" s="70" t="s">
        <v>4121</v>
      </c>
      <c r="D1631" s="77" t="s">
        <v>63</v>
      </c>
      <c r="E1631" s="77" t="s">
        <v>126</v>
      </c>
      <c r="F1631" s="77" t="s">
        <v>123</v>
      </c>
      <c r="G1631" s="77" t="s">
        <v>4111</v>
      </c>
      <c r="H1631" s="77" t="s">
        <v>59</v>
      </c>
      <c r="I1631" s="78" t="s">
        <v>4122</v>
      </c>
      <c r="J1631" s="77" t="s">
        <v>4038</v>
      </c>
      <c r="K1631" s="77" t="s">
        <v>4039</v>
      </c>
      <c r="L1631" s="71" t="s">
        <v>67</v>
      </c>
      <c r="M1631" s="74">
        <v>6900</v>
      </c>
      <c r="N1631" s="74">
        <v>0</v>
      </c>
      <c r="O1631" s="74">
        <f t="shared" si="17"/>
        <v>6900</v>
      </c>
      <c r="P1631" s="79">
        <v>1</v>
      </c>
      <c r="Q1631" s="74">
        <f t="shared" si="16"/>
        <v>6900</v>
      </c>
      <c r="R1631" s="77" t="s">
        <v>163</v>
      </c>
      <c r="S1631" s="78" t="s">
        <v>4040</v>
      </c>
      <c r="T1631" s="85" t="s">
        <v>68</v>
      </c>
      <c r="U1631" s="117" t="s">
        <v>5877</v>
      </c>
      <c r="V1631" s="85" t="s">
        <v>134</v>
      </c>
      <c r="W1631" s="85" t="s">
        <v>134</v>
      </c>
    </row>
    <row r="1632" spans="1:23" s="48" customFormat="1" ht="30" x14ac:dyDescent="0.25">
      <c r="A1632" s="77">
        <v>13100090</v>
      </c>
      <c r="B1632" s="77" t="s">
        <v>14</v>
      </c>
      <c r="C1632" s="70" t="s">
        <v>4123</v>
      </c>
      <c r="D1632" s="77" t="s">
        <v>63</v>
      </c>
      <c r="E1632" s="77" t="s">
        <v>126</v>
      </c>
      <c r="F1632" s="77" t="s">
        <v>123</v>
      </c>
      <c r="G1632" s="77" t="s">
        <v>4111</v>
      </c>
      <c r="H1632" s="77" t="s">
        <v>59</v>
      </c>
      <c r="I1632" s="78" t="s">
        <v>4122</v>
      </c>
      <c r="J1632" s="77" t="s">
        <v>4038</v>
      </c>
      <c r="K1632" s="77" t="s">
        <v>4039</v>
      </c>
      <c r="L1632" s="71" t="s">
        <v>67</v>
      </c>
      <c r="M1632" s="74">
        <v>6900</v>
      </c>
      <c r="N1632" s="74">
        <v>0</v>
      </c>
      <c r="O1632" s="74">
        <f t="shared" si="17"/>
        <v>6900</v>
      </c>
      <c r="P1632" s="79">
        <v>1</v>
      </c>
      <c r="Q1632" s="74">
        <f t="shared" si="16"/>
        <v>6900</v>
      </c>
      <c r="R1632" s="77" t="s">
        <v>163</v>
      </c>
      <c r="S1632" s="78" t="s">
        <v>4040</v>
      </c>
      <c r="T1632" s="85" t="s">
        <v>68</v>
      </c>
      <c r="U1632" s="117" t="s">
        <v>5877</v>
      </c>
      <c r="V1632" s="85" t="s">
        <v>134</v>
      </c>
      <c r="W1632" s="85" t="s">
        <v>134</v>
      </c>
    </row>
    <row r="1633" spans="1:23" s="48" customFormat="1" ht="30" x14ac:dyDescent="0.25">
      <c r="A1633" s="77">
        <v>13100090</v>
      </c>
      <c r="B1633" s="77" t="s">
        <v>14</v>
      </c>
      <c r="C1633" s="70" t="s">
        <v>4124</v>
      </c>
      <c r="D1633" s="77" t="s">
        <v>63</v>
      </c>
      <c r="E1633" s="77" t="s">
        <v>126</v>
      </c>
      <c r="F1633" s="77" t="s">
        <v>123</v>
      </c>
      <c r="G1633" s="77" t="s">
        <v>4111</v>
      </c>
      <c r="H1633" s="77" t="s">
        <v>59</v>
      </c>
      <c r="I1633" s="78" t="s">
        <v>4037</v>
      </c>
      <c r="J1633" s="77" t="s">
        <v>4038</v>
      </c>
      <c r="K1633" s="77" t="s">
        <v>4039</v>
      </c>
      <c r="L1633" s="71" t="s">
        <v>67</v>
      </c>
      <c r="M1633" s="74">
        <v>6900</v>
      </c>
      <c r="N1633" s="74">
        <v>0</v>
      </c>
      <c r="O1633" s="74">
        <f t="shared" si="17"/>
        <v>6900</v>
      </c>
      <c r="P1633" s="79">
        <v>1</v>
      </c>
      <c r="Q1633" s="74">
        <f t="shared" si="16"/>
        <v>6900</v>
      </c>
      <c r="R1633" s="77" t="s">
        <v>163</v>
      </c>
      <c r="S1633" s="78" t="s">
        <v>4040</v>
      </c>
      <c r="T1633" s="85" t="s">
        <v>68</v>
      </c>
      <c r="U1633" s="117" t="s">
        <v>5877</v>
      </c>
      <c r="V1633" s="85" t="s">
        <v>134</v>
      </c>
      <c r="W1633" s="85" t="s">
        <v>134</v>
      </c>
    </row>
    <row r="1634" spans="1:23" s="48" customFormat="1" ht="90" x14ac:dyDescent="0.25">
      <c r="A1634" s="77">
        <v>13100090</v>
      </c>
      <c r="B1634" s="77" t="s">
        <v>14</v>
      </c>
      <c r="C1634" s="70" t="s">
        <v>4125</v>
      </c>
      <c r="D1634" s="77" t="s">
        <v>63</v>
      </c>
      <c r="E1634" s="77" t="s">
        <v>126</v>
      </c>
      <c r="F1634" s="77" t="s">
        <v>123</v>
      </c>
      <c r="G1634" s="77" t="s">
        <v>4126</v>
      </c>
      <c r="H1634" s="77" t="s">
        <v>56</v>
      </c>
      <c r="I1634" s="78" t="s">
        <v>4127</v>
      </c>
      <c r="J1634" s="77" t="s">
        <v>4080</v>
      </c>
      <c r="K1634" s="77" t="s">
        <v>4039</v>
      </c>
      <c r="L1634" s="71" t="s">
        <v>67</v>
      </c>
      <c r="M1634" s="74">
        <v>84000</v>
      </c>
      <c r="N1634" s="74">
        <v>0</v>
      </c>
      <c r="O1634" s="74">
        <f t="shared" si="17"/>
        <v>84000</v>
      </c>
      <c r="P1634" s="79">
        <v>1</v>
      </c>
      <c r="Q1634" s="74">
        <f t="shared" si="16"/>
        <v>84000</v>
      </c>
      <c r="R1634" s="77" t="s">
        <v>84</v>
      </c>
      <c r="S1634" s="78" t="s">
        <v>4040</v>
      </c>
      <c r="T1634" s="85" t="s">
        <v>68</v>
      </c>
      <c r="U1634" s="117" t="s">
        <v>5877</v>
      </c>
      <c r="V1634" s="85" t="s">
        <v>134</v>
      </c>
      <c r="W1634" s="85" t="s">
        <v>134</v>
      </c>
    </row>
    <row r="1635" spans="1:23" s="48" customFormat="1" ht="75" x14ac:dyDescent="0.25">
      <c r="A1635" s="77">
        <v>13100090</v>
      </c>
      <c r="B1635" s="77" t="s">
        <v>14</v>
      </c>
      <c r="C1635" s="70" t="s">
        <v>4128</v>
      </c>
      <c r="D1635" s="77" t="s">
        <v>63</v>
      </c>
      <c r="E1635" s="77" t="s">
        <v>126</v>
      </c>
      <c r="F1635" s="77" t="s">
        <v>123</v>
      </c>
      <c r="G1635" s="77" t="s">
        <v>4129</v>
      </c>
      <c r="H1635" s="77" t="s">
        <v>59</v>
      </c>
      <c r="I1635" s="78" t="s">
        <v>4130</v>
      </c>
      <c r="J1635" s="77" t="s">
        <v>4038</v>
      </c>
      <c r="K1635" s="77" t="s">
        <v>4039</v>
      </c>
      <c r="L1635" s="71" t="s">
        <v>67</v>
      </c>
      <c r="M1635" s="74">
        <v>12000</v>
      </c>
      <c r="N1635" s="74">
        <v>0</v>
      </c>
      <c r="O1635" s="74">
        <f t="shared" si="17"/>
        <v>12000</v>
      </c>
      <c r="P1635" s="79">
        <v>1</v>
      </c>
      <c r="Q1635" s="74">
        <f t="shared" si="16"/>
        <v>12000</v>
      </c>
      <c r="R1635" s="77" t="s">
        <v>84</v>
      </c>
      <c r="S1635" s="78" t="s">
        <v>4040</v>
      </c>
      <c r="T1635" s="85" t="s">
        <v>68</v>
      </c>
      <c r="U1635" s="117" t="s">
        <v>5877</v>
      </c>
      <c r="V1635" s="85" t="s">
        <v>134</v>
      </c>
      <c r="W1635" s="85" t="s">
        <v>134</v>
      </c>
    </row>
    <row r="1636" spans="1:23" s="48" customFormat="1" ht="105" x14ac:dyDescent="0.25">
      <c r="A1636" s="77">
        <v>13100090</v>
      </c>
      <c r="B1636" s="77" t="s">
        <v>14</v>
      </c>
      <c r="C1636" s="70" t="s">
        <v>4131</v>
      </c>
      <c r="D1636" s="77" t="s">
        <v>63</v>
      </c>
      <c r="E1636" s="77" t="s">
        <v>126</v>
      </c>
      <c r="F1636" s="77" t="s">
        <v>123</v>
      </c>
      <c r="G1636" s="77" t="s">
        <v>4132</v>
      </c>
      <c r="H1636" s="77" t="s">
        <v>56</v>
      </c>
      <c r="I1636" s="78" t="s">
        <v>4133</v>
      </c>
      <c r="J1636" s="77" t="s">
        <v>4080</v>
      </c>
      <c r="K1636" s="77" t="s">
        <v>4039</v>
      </c>
      <c r="L1636" s="71" t="s">
        <v>67</v>
      </c>
      <c r="M1636" s="74">
        <v>72000</v>
      </c>
      <c r="N1636" s="74">
        <v>0</v>
      </c>
      <c r="O1636" s="74">
        <f t="shared" si="17"/>
        <v>72000</v>
      </c>
      <c r="P1636" s="79">
        <v>1</v>
      </c>
      <c r="Q1636" s="74">
        <f t="shared" si="16"/>
        <v>72000</v>
      </c>
      <c r="R1636" s="77" t="s">
        <v>84</v>
      </c>
      <c r="S1636" s="78" t="s">
        <v>4040</v>
      </c>
      <c r="T1636" s="85" t="s">
        <v>68</v>
      </c>
      <c r="U1636" s="80" t="s">
        <v>5878</v>
      </c>
      <c r="V1636" s="85" t="s">
        <v>134</v>
      </c>
      <c r="W1636" s="85" t="s">
        <v>134</v>
      </c>
    </row>
    <row r="1637" spans="1:23" s="48" customFormat="1" ht="45" x14ac:dyDescent="0.25">
      <c r="A1637" s="77">
        <v>13100090</v>
      </c>
      <c r="B1637" s="77" t="s">
        <v>14</v>
      </c>
      <c r="C1637" s="70" t="s">
        <v>4134</v>
      </c>
      <c r="D1637" s="77" t="s">
        <v>63</v>
      </c>
      <c r="E1637" s="77" t="s">
        <v>126</v>
      </c>
      <c r="F1637" s="77" t="s">
        <v>123</v>
      </c>
      <c r="G1637" s="77" t="s">
        <v>4135</v>
      </c>
      <c r="H1637" s="77" t="s">
        <v>59</v>
      </c>
      <c r="I1637" s="78" t="s">
        <v>4052</v>
      </c>
      <c r="J1637" s="77" t="s">
        <v>4038</v>
      </c>
      <c r="K1637" s="77" t="s">
        <v>4039</v>
      </c>
      <c r="L1637" s="71" t="s">
        <v>67</v>
      </c>
      <c r="M1637" s="74">
        <v>6000</v>
      </c>
      <c r="N1637" s="74">
        <v>0</v>
      </c>
      <c r="O1637" s="74">
        <f t="shared" si="17"/>
        <v>6000</v>
      </c>
      <c r="P1637" s="79">
        <v>1</v>
      </c>
      <c r="Q1637" s="74">
        <f t="shared" si="16"/>
        <v>6000</v>
      </c>
      <c r="R1637" s="77" t="s">
        <v>84</v>
      </c>
      <c r="S1637" s="78" t="s">
        <v>4040</v>
      </c>
      <c r="T1637" s="85" t="s">
        <v>68</v>
      </c>
      <c r="U1637" s="117" t="s">
        <v>5877</v>
      </c>
      <c r="V1637" s="85" t="s">
        <v>134</v>
      </c>
      <c r="W1637" s="85" t="s">
        <v>134</v>
      </c>
    </row>
    <row r="1638" spans="1:23" s="48" customFormat="1" ht="45" x14ac:dyDescent="0.25">
      <c r="A1638" s="77">
        <v>13100090</v>
      </c>
      <c r="B1638" s="77" t="s">
        <v>14</v>
      </c>
      <c r="C1638" s="70" t="s">
        <v>4136</v>
      </c>
      <c r="D1638" s="77" t="s">
        <v>63</v>
      </c>
      <c r="E1638" s="77" t="s">
        <v>126</v>
      </c>
      <c r="F1638" s="77" t="s">
        <v>123</v>
      </c>
      <c r="G1638" s="77" t="s">
        <v>4137</v>
      </c>
      <c r="H1638" s="77" t="s">
        <v>59</v>
      </c>
      <c r="I1638" s="78" t="s">
        <v>4052</v>
      </c>
      <c r="J1638" s="77" t="s">
        <v>4038</v>
      </c>
      <c r="K1638" s="77" t="s">
        <v>4039</v>
      </c>
      <c r="L1638" s="71" t="s">
        <v>67</v>
      </c>
      <c r="M1638" s="74">
        <v>6000</v>
      </c>
      <c r="N1638" s="74">
        <v>0</v>
      </c>
      <c r="O1638" s="74">
        <f t="shared" si="17"/>
        <v>6000</v>
      </c>
      <c r="P1638" s="79">
        <v>1</v>
      </c>
      <c r="Q1638" s="74">
        <f t="shared" si="16"/>
        <v>6000</v>
      </c>
      <c r="R1638" s="77" t="s">
        <v>84</v>
      </c>
      <c r="S1638" s="78" t="s">
        <v>4040</v>
      </c>
      <c r="T1638" s="85" t="s">
        <v>68</v>
      </c>
      <c r="U1638" s="117" t="s">
        <v>5877</v>
      </c>
      <c r="V1638" s="85" t="s">
        <v>134</v>
      </c>
      <c r="W1638" s="85" t="s">
        <v>134</v>
      </c>
    </row>
    <row r="1639" spans="1:23" s="48" customFormat="1" ht="75" x14ac:dyDescent="0.25">
      <c r="A1639" s="77">
        <v>13100090</v>
      </c>
      <c r="B1639" s="77" t="s">
        <v>14</v>
      </c>
      <c r="C1639" s="70" t="s">
        <v>4138</v>
      </c>
      <c r="D1639" s="77" t="s">
        <v>63</v>
      </c>
      <c r="E1639" s="77" t="s">
        <v>126</v>
      </c>
      <c r="F1639" s="77" t="s">
        <v>123</v>
      </c>
      <c r="G1639" s="77" t="s">
        <v>4139</v>
      </c>
      <c r="H1639" s="77" t="s">
        <v>56</v>
      </c>
      <c r="I1639" s="78" t="s">
        <v>4140</v>
      </c>
      <c r="J1639" s="77" t="s">
        <v>4080</v>
      </c>
      <c r="K1639" s="77" t="s">
        <v>4039</v>
      </c>
      <c r="L1639" s="71" t="s">
        <v>67</v>
      </c>
      <c r="M1639" s="74">
        <v>24000</v>
      </c>
      <c r="N1639" s="74">
        <v>0</v>
      </c>
      <c r="O1639" s="74">
        <f t="shared" si="17"/>
        <v>24000</v>
      </c>
      <c r="P1639" s="79">
        <v>1</v>
      </c>
      <c r="Q1639" s="74">
        <f t="shared" si="16"/>
        <v>24000</v>
      </c>
      <c r="R1639" s="77" t="s">
        <v>84</v>
      </c>
      <c r="S1639" s="78" t="s">
        <v>4040</v>
      </c>
      <c r="T1639" s="85" t="s">
        <v>68</v>
      </c>
      <c r="U1639" s="117" t="s">
        <v>5877</v>
      </c>
      <c r="V1639" s="85" t="s">
        <v>134</v>
      </c>
      <c r="W1639" s="85" t="s">
        <v>134</v>
      </c>
    </row>
    <row r="1640" spans="1:23" s="48" customFormat="1" ht="60" x14ac:dyDescent="0.25">
      <c r="A1640" s="77">
        <v>13100090</v>
      </c>
      <c r="B1640" s="77" t="s">
        <v>14</v>
      </c>
      <c r="C1640" s="70" t="s">
        <v>4141</v>
      </c>
      <c r="D1640" s="77" t="s">
        <v>63</v>
      </c>
      <c r="E1640" s="77" t="s">
        <v>126</v>
      </c>
      <c r="F1640" s="77" t="s">
        <v>123</v>
      </c>
      <c r="G1640" s="77" t="s">
        <v>4142</v>
      </c>
      <c r="H1640" s="77" t="s">
        <v>58</v>
      </c>
      <c r="I1640" s="78" t="s">
        <v>4143</v>
      </c>
      <c r="J1640" s="77" t="s">
        <v>4144</v>
      </c>
      <c r="K1640" s="77" t="s">
        <v>4039</v>
      </c>
      <c r="L1640" s="71" t="s">
        <v>67</v>
      </c>
      <c r="M1640" s="74">
        <v>12000</v>
      </c>
      <c r="N1640" s="74">
        <v>0</v>
      </c>
      <c r="O1640" s="74">
        <f t="shared" si="17"/>
        <v>12000</v>
      </c>
      <c r="P1640" s="79">
        <v>1</v>
      </c>
      <c r="Q1640" s="74">
        <f t="shared" si="16"/>
        <v>12000</v>
      </c>
      <c r="R1640" s="77" t="s">
        <v>84</v>
      </c>
      <c r="S1640" s="78" t="s">
        <v>4040</v>
      </c>
      <c r="T1640" s="85" t="s">
        <v>68</v>
      </c>
      <c r="U1640" s="117" t="s">
        <v>5877</v>
      </c>
      <c r="V1640" s="85" t="s">
        <v>134</v>
      </c>
      <c r="W1640" s="85" t="s">
        <v>134</v>
      </c>
    </row>
    <row r="1641" spans="1:23" s="48" customFormat="1" ht="75" x14ac:dyDescent="0.25">
      <c r="A1641" s="77">
        <v>13100090</v>
      </c>
      <c r="B1641" s="77" t="s">
        <v>14</v>
      </c>
      <c r="C1641" s="70" t="s">
        <v>4145</v>
      </c>
      <c r="D1641" s="77" t="s">
        <v>63</v>
      </c>
      <c r="E1641" s="77" t="s">
        <v>126</v>
      </c>
      <c r="F1641" s="77" t="s">
        <v>123</v>
      </c>
      <c r="G1641" s="77" t="s">
        <v>4146</v>
      </c>
      <c r="H1641" s="77" t="s">
        <v>59</v>
      </c>
      <c r="I1641" s="78" t="s">
        <v>4104</v>
      </c>
      <c r="J1641" s="77" t="s">
        <v>4147</v>
      </c>
      <c r="K1641" s="77" t="s">
        <v>4039</v>
      </c>
      <c r="L1641" s="71" t="s">
        <v>67</v>
      </c>
      <c r="M1641" s="74">
        <v>24000</v>
      </c>
      <c r="N1641" s="74">
        <v>0</v>
      </c>
      <c r="O1641" s="74">
        <f t="shared" si="17"/>
        <v>24000</v>
      </c>
      <c r="P1641" s="79">
        <v>1</v>
      </c>
      <c r="Q1641" s="74">
        <f t="shared" si="16"/>
        <v>24000</v>
      </c>
      <c r="R1641" s="77" t="s">
        <v>163</v>
      </c>
      <c r="S1641" s="78" t="s">
        <v>4040</v>
      </c>
      <c r="T1641" s="85" t="s">
        <v>68</v>
      </c>
      <c r="U1641" s="117" t="s">
        <v>5877</v>
      </c>
      <c r="V1641" s="85" t="s">
        <v>134</v>
      </c>
      <c r="W1641" s="85" t="s">
        <v>134</v>
      </c>
    </row>
    <row r="1642" spans="1:23" s="48" customFormat="1" ht="45" x14ac:dyDescent="0.25">
      <c r="A1642" s="77">
        <v>13100090</v>
      </c>
      <c r="B1642" s="77" t="s">
        <v>14</v>
      </c>
      <c r="C1642" s="70" t="s">
        <v>4148</v>
      </c>
      <c r="D1642" s="77" t="s">
        <v>63</v>
      </c>
      <c r="E1642" s="77" t="s">
        <v>126</v>
      </c>
      <c r="F1642" s="77" t="s">
        <v>123</v>
      </c>
      <c r="G1642" s="77" t="s">
        <v>4149</v>
      </c>
      <c r="H1642" s="77" t="s">
        <v>59</v>
      </c>
      <c r="I1642" s="78" t="s">
        <v>4037</v>
      </c>
      <c r="J1642" s="77" t="s">
        <v>4038</v>
      </c>
      <c r="K1642" s="77" t="s">
        <v>4039</v>
      </c>
      <c r="L1642" s="71" t="s">
        <v>67</v>
      </c>
      <c r="M1642" s="74">
        <v>6900</v>
      </c>
      <c r="N1642" s="74">
        <v>0</v>
      </c>
      <c r="O1642" s="74">
        <f t="shared" si="17"/>
        <v>6900</v>
      </c>
      <c r="P1642" s="79">
        <v>1</v>
      </c>
      <c r="Q1642" s="74">
        <f t="shared" si="16"/>
        <v>6900</v>
      </c>
      <c r="R1642" s="77" t="s">
        <v>163</v>
      </c>
      <c r="S1642" s="78" t="s">
        <v>4040</v>
      </c>
      <c r="T1642" s="85" t="s">
        <v>68</v>
      </c>
      <c r="U1642" s="117" t="s">
        <v>5877</v>
      </c>
      <c r="V1642" s="85" t="s">
        <v>134</v>
      </c>
      <c r="W1642" s="85" t="s">
        <v>134</v>
      </c>
    </row>
    <row r="1643" spans="1:23" s="48" customFormat="1" ht="30" x14ac:dyDescent="0.25">
      <c r="A1643" s="77">
        <v>13100090</v>
      </c>
      <c r="B1643" s="77" t="s">
        <v>14</v>
      </c>
      <c r="C1643" s="70" t="s">
        <v>4150</v>
      </c>
      <c r="D1643" s="77" t="s">
        <v>63</v>
      </c>
      <c r="E1643" s="77" t="s">
        <v>126</v>
      </c>
      <c r="F1643" s="77" t="s">
        <v>123</v>
      </c>
      <c r="G1643" s="77" t="s">
        <v>4151</v>
      </c>
      <c r="H1643" s="77" t="s">
        <v>59</v>
      </c>
      <c r="I1643" s="78" t="s">
        <v>4037</v>
      </c>
      <c r="J1643" s="77" t="s">
        <v>4038</v>
      </c>
      <c r="K1643" s="77" t="s">
        <v>4039</v>
      </c>
      <c r="L1643" s="71" t="s">
        <v>67</v>
      </c>
      <c r="M1643" s="74">
        <v>6900</v>
      </c>
      <c r="N1643" s="74">
        <v>0</v>
      </c>
      <c r="O1643" s="74">
        <f t="shared" si="17"/>
        <v>6900</v>
      </c>
      <c r="P1643" s="79">
        <v>1</v>
      </c>
      <c r="Q1643" s="74">
        <f t="shared" si="16"/>
        <v>6900</v>
      </c>
      <c r="R1643" s="77" t="s">
        <v>163</v>
      </c>
      <c r="S1643" s="78" t="s">
        <v>4040</v>
      </c>
      <c r="T1643" s="85" t="s">
        <v>68</v>
      </c>
      <c r="U1643" s="117" t="s">
        <v>5877</v>
      </c>
      <c r="V1643" s="85" t="s">
        <v>134</v>
      </c>
      <c r="W1643" s="85" t="s">
        <v>134</v>
      </c>
    </row>
    <row r="1644" spans="1:23" s="48" customFormat="1" ht="30" x14ac:dyDescent="0.25">
      <c r="A1644" s="77">
        <v>13100090</v>
      </c>
      <c r="B1644" s="77" t="s">
        <v>14</v>
      </c>
      <c r="C1644" s="70" t="s">
        <v>4152</v>
      </c>
      <c r="D1644" s="77" t="s">
        <v>63</v>
      </c>
      <c r="E1644" s="77" t="s">
        <v>126</v>
      </c>
      <c r="F1644" s="77" t="s">
        <v>123</v>
      </c>
      <c r="G1644" s="77" t="s">
        <v>4151</v>
      </c>
      <c r="H1644" s="77" t="s">
        <v>59</v>
      </c>
      <c r="I1644" s="78" t="s">
        <v>4037</v>
      </c>
      <c r="J1644" s="77" t="s">
        <v>4038</v>
      </c>
      <c r="K1644" s="77" t="s">
        <v>4039</v>
      </c>
      <c r="L1644" s="71" t="s">
        <v>67</v>
      </c>
      <c r="M1644" s="74">
        <v>6900</v>
      </c>
      <c r="N1644" s="74">
        <v>0</v>
      </c>
      <c r="O1644" s="74">
        <f t="shared" si="17"/>
        <v>6900</v>
      </c>
      <c r="P1644" s="79">
        <v>1</v>
      </c>
      <c r="Q1644" s="74">
        <f t="shared" si="16"/>
        <v>6900</v>
      </c>
      <c r="R1644" s="77" t="s">
        <v>84</v>
      </c>
      <c r="S1644" s="78" t="s">
        <v>4040</v>
      </c>
      <c r="T1644" s="85" t="s">
        <v>68</v>
      </c>
      <c r="U1644" s="117" t="s">
        <v>5877</v>
      </c>
      <c r="V1644" s="85" t="s">
        <v>134</v>
      </c>
      <c r="W1644" s="85" t="s">
        <v>134</v>
      </c>
    </row>
    <row r="1645" spans="1:23" s="48" customFormat="1" ht="30" x14ac:dyDescent="0.25">
      <c r="A1645" s="77">
        <v>13100090</v>
      </c>
      <c r="B1645" s="77" t="s">
        <v>14</v>
      </c>
      <c r="C1645" s="70" t="s">
        <v>4153</v>
      </c>
      <c r="D1645" s="77" t="s">
        <v>63</v>
      </c>
      <c r="E1645" s="77" t="s">
        <v>126</v>
      </c>
      <c r="F1645" s="77" t="s">
        <v>123</v>
      </c>
      <c r="G1645" s="77" t="s">
        <v>4151</v>
      </c>
      <c r="H1645" s="77" t="s">
        <v>59</v>
      </c>
      <c r="I1645" s="78" t="s">
        <v>4037</v>
      </c>
      <c r="J1645" s="77" t="s">
        <v>4038</v>
      </c>
      <c r="K1645" s="77" t="s">
        <v>4039</v>
      </c>
      <c r="L1645" s="71" t="s">
        <v>67</v>
      </c>
      <c r="M1645" s="74">
        <v>6900</v>
      </c>
      <c r="N1645" s="74">
        <v>0</v>
      </c>
      <c r="O1645" s="74">
        <f t="shared" si="17"/>
        <v>6900</v>
      </c>
      <c r="P1645" s="79">
        <v>1</v>
      </c>
      <c r="Q1645" s="74">
        <f t="shared" si="16"/>
        <v>6900</v>
      </c>
      <c r="R1645" s="77" t="s">
        <v>84</v>
      </c>
      <c r="S1645" s="78" t="s">
        <v>4040</v>
      </c>
      <c r="T1645" s="85" t="s">
        <v>68</v>
      </c>
      <c r="U1645" s="117" t="s">
        <v>5877</v>
      </c>
      <c r="V1645" s="85" t="s">
        <v>134</v>
      </c>
      <c r="W1645" s="85" t="s">
        <v>134</v>
      </c>
    </row>
    <row r="1646" spans="1:23" s="48" customFormat="1" ht="30" x14ac:dyDescent="0.25">
      <c r="A1646" s="77">
        <v>13100090</v>
      </c>
      <c r="B1646" s="77" t="s">
        <v>14</v>
      </c>
      <c r="C1646" s="70" t="s">
        <v>4154</v>
      </c>
      <c r="D1646" s="77" t="s">
        <v>63</v>
      </c>
      <c r="E1646" s="77" t="s">
        <v>126</v>
      </c>
      <c r="F1646" s="77" t="s">
        <v>123</v>
      </c>
      <c r="G1646" s="77" t="s">
        <v>4151</v>
      </c>
      <c r="H1646" s="77" t="s">
        <v>59</v>
      </c>
      <c r="I1646" s="78" t="s">
        <v>4037</v>
      </c>
      <c r="J1646" s="77" t="s">
        <v>4038</v>
      </c>
      <c r="K1646" s="77" t="s">
        <v>4039</v>
      </c>
      <c r="L1646" s="71" t="s">
        <v>67</v>
      </c>
      <c r="M1646" s="74">
        <v>6900</v>
      </c>
      <c r="N1646" s="74">
        <v>0</v>
      </c>
      <c r="O1646" s="74">
        <f t="shared" si="17"/>
        <v>6900</v>
      </c>
      <c r="P1646" s="79">
        <v>1</v>
      </c>
      <c r="Q1646" s="74">
        <f t="shared" si="16"/>
        <v>6900</v>
      </c>
      <c r="R1646" s="77" t="s">
        <v>163</v>
      </c>
      <c r="S1646" s="78" t="s">
        <v>4040</v>
      </c>
      <c r="T1646" s="85" t="s">
        <v>68</v>
      </c>
      <c r="U1646" s="117" t="s">
        <v>5877</v>
      </c>
      <c r="V1646" s="85" t="s">
        <v>134</v>
      </c>
      <c r="W1646" s="85" t="s">
        <v>134</v>
      </c>
    </row>
    <row r="1647" spans="1:23" s="48" customFormat="1" ht="30" x14ac:dyDescent="0.25">
      <c r="A1647" s="77">
        <v>13100090</v>
      </c>
      <c r="B1647" s="77" t="s">
        <v>14</v>
      </c>
      <c r="C1647" s="70" t="s">
        <v>4155</v>
      </c>
      <c r="D1647" s="77" t="s">
        <v>63</v>
      </c>
      <c r="E1647" s="77" t="s">
        <v>126</v>
      </c>
      <c r="F1647" s="77" t="s">
        <v>123</v>
      </c>
      <c r="G1647" s="77" t="s">
        <v>4151</v>
      </c>
      <c r="H1647" s="77" t="s">
        <v>59</v>
      </c>
      <c r="I1647" s="78" t="s">
        <v>4037</v>
      </c>
      <c r="J1647" s="77" t="s">
        <v>4038</v>
      </c>
      <c r="K1647" s="77" t="s">
        <v>4039</v>
      </c>
      <c r="L1647" s="71" t="s">
        <v>67</v>
      </c>
      <c r="M1647" s="74">
        <v>6900</v>
      </c>
      <c r="N1647" s="74">
        <v>0</v>
      </c>
      <c r="O1647" s="74">
        <f t="shared" si="17"/>
        <v>6900</v>
      </c>
      <c r="P1647" s="79">
        <v>1</v>
      </c>
      <c r="Q1647" s="74">
        <f t="shared" si="16"/>
        <v>6900</v>
      </c>
      <c r="R1647" s="77" t="s">
        <v>84</v>
      </c>
      <c r="S1647" s="78" t="s">
        <v>4040</v>
      </c>
      <c r="T1647" s="85" t="s">
        <v>68</v>
      </c>
      <c r="U1647" s="117" t="s">
        <v>5877</v>
      </c>
      <c r="V1647" s="85" t="s">
        <v>134</v>
      </c>
      <c r="W1647" s="85" t="s">
        <v>134</v>
      </c>
    </row>
    <row r="1648" spans="1:23" s="48" customFormat="1" ht="30" x14ac:dyDescent="0.25">
      <c r="A1648" s="77">
        <v>13100090</v>
      </c>
      <c r="B1648" s="77" t="s">
        <v>14</v>
      </c>
      <c r="C1648" s="70" t="s">
        <v>4156</v>
      </c>
      <c r="D1648" s="77" t="s">
        <v>63</v>
      </c>
      <c r="E1648" s="77" t="s">
        <v>126</v>
      </c>
      <c r="F1648" s="77" t="s">
        <v>123</v>
      </c>
      <c r="G1648" s="77" t="s">
        <v>4151</v>
      </c>
      <c r="H1648" s="77" t="s">
        <v>59</v>
      </c>
      <c r="I1648" s="78" t="s">
        <v>4157</v>
      </c>
      <c r="J1648" s="77" t="s">
        <v>4038</v>
      </c>
      <c r="K1648" s="77" t="s">
        <v>4039</v>
      </c>
      <c r="L1648" s="71" t="s">
        <v>67</v>
      </c>
      <c r="M1648" s="74">
        <v>6900</v>
      </c>
      <c r="N1648" s="74">
        <v>0</v>
      </c>
      <c r="O1648" s="74">
        <f t="shared" si="17"/>
        <v>6900</v>
      </c>
      <c r="P1648" s="79">
        <v>1</v>
      </c>
      <c r="Q1648" s="74">
        <f t="shared" si="16"/>
        <v>6900</v>
      </c>
      <c r="R1648" s="77" t="s">
        <v>84</v>
      </c>
      <c r="S1648" s="78" t="s">
        <v>4040</v>
      </c>
      <c r="T1648" s="85" t="s">
        <v>68</v>
      </c>
      <c r="U1648" s="117" t="s">
        <v>5877</v>
      </c>
      <c r="V1648" s="85" t="s">
        <v>134</v>
      </c>
      <c r="W1648" s="85" t="s">
        <v>134</v>
      </c>
    </row>
    <row r="1649" spans="1:23" s="48" customFormat="1" ht="30" x14ac:dyDescent="0.25">
      <c r="A1649" s="77">
        <v>13100090</v>
      </c>
      <c r="B1649" s="77" t="s">
        <v>14</v>
      </c>
      <c r="C1649" s="70" t="s">
        <v>4158</v>
      </c>
      <c r="D1649" s="77" t="s">
        <v>63</v>
      </c>
      <c r="E1649" s="77" t="s">
        <v>126</v>
      </c>
      <c r="F1649" s="77" t="s">
        <v>123</v>
      </c>
      <c r="G1649" s="77" t="s">
        <v>4151</v>
      </c>
      <c r="H1649" s="77" t="s">
        <v>59</v>
      </c>
      <c r="I1649" s="78" t="s">
        <v>4122</v>
      </c>
      <c r="J1649" s="77" t="s">
        <v>4038</v>
      </c>
      <c r="K1649" s="77" t="s">
        <v>4039</v>
      </c>
      <c r="L1649" s="71" t="s">
        <v>67</v>
      </c>
      <c r="M1649" s="74">
        <v>6900</v>
      </c>
      <c r="N1649" s="74">
        <v>0</v>
      </c>
      <c r="O1649" s="74">
        <f t="shared" si="17"/>
        <v>6900</v>
      </c>
      <c r="P1649" s="79">
        <v>1</v>
      </c>
      <c r="Q1649" s="74">
        <f t="shared" ref="Q1649:Q1712" si="18">O1649*P1649</f>
        <v>6900</v>
      </c>
      <c r="R1649" s="77" t="s">
        <v>163</v>
      </c>
      <c r="S1649" s="78" t="s">
        <v>4040</v>
      </c>
      <c r="T1649" s="85" t="s">
        <v>68</v>
      </c>
      <c r="U1649" s="117" t="s">
        <v>5877</v>
      </c>
      <c r="V1649" s="85" t="s">
        <v>134</v>
      </c>
      <c r="W1649" s="85" t="s">
        <v>134</v>
      </c>
    </row>
    <row r="1650" spans="1:23" s="48" customFormat="1" ht="30" x14ac:dyDescent="0.25">
      <c r="A1650" s="77">
        <v>13100090</v>
      </c>
      <c r="B1650" s="77" t="s">
        <v>14</v>
      </c>
      <c r="C1650" s="70" t="s">
        <v>4159</v>
      </c>
      <c r="D1650" s="77" t="s">
        <v>63</v>
      </c>
      <c r="E1650" s="77" t="s">
        <v>126</v>
      </c>
      <c r="F1650" s="77" t="s">
        <v>123</v>
      </c>
      <c r="G1650" s="77" t="s">
        <v>4151</v>
      </c>
      <c r="H1650" s="77" t="s">
        <v>59</v>
      </c>
      <c r="I1650" s="78" t="s">
        <v>4122</v>
      </c>
      <c r="J1650" s="77" t="s">
        <v>4038</v>
      </c>
      <c r="K1650" s="77" t="s">
        <v>4039</v>
      </c>
      <c r="L1650" s="71" t="s">
        <v>67</v>
      </c>
      <c r="M1650" s="74">
        <v>6900</v>
      </c>
      <c r="N1650" s="74">
        <v>0</v>
      </c>
      <c r="O1650" s="74">
        <f t="shared" ref="O1650:O1702" si="19">M1650-N1650</f>
        <v>6900</v>
      </c>
      <c r="P1650" s="79">
        <v>1</v>
      </c>
      <c r="Q1650" s="74">
        <f t="shared" si="18"/>
        <v>6900</v>
      </c>
      <c r="R1650" s="77" t="s">
        <v>163</v>
      </c>
      <c r="S1650" s="78" t="s">
        <v>4040</v>
      </c>
      <c r="T1650" s="85" t="s">
        <v>68</v>
      </c>
      <c r="U1650" s="117" t="s">
        <v>5877</v>
      </c>
      <c r="V1650" s="85" t="s">
        <v>134</v>
      </c>
      <c r="W1650" s="85" t="s">
        <v>134</v>
      </c>
    </row>
    <row r="1651" spans="1:23" s="48" customFormat="1" ht="30" x14ac:dyDescent="0.25">
      <c r="A1651" s="77">
        <v>13100090</v>
      </c>
      <c r="B1651" s="77" t="s">
        <v>14</v>
      </c>
      <c r="C1651" s="70" t="s">
        <v>4160</v>
      </c>
      <c r="D1651" s="77" t="s">
        <v>63</v>
      </c>
      <c r="E1651" s="77" t="s">
        <v>126</v>
      </c>
      <c r="F1651" s="77" t="s">
        <v>123</v>
      </c>
      <c r="G1651" s="77" t="s">
        <v>4151</v>
      </c>
      <c r="H1651" s="77" t="s">
        <v>59</v>
      </c>
      <c r="I1651" s="78" t="s">
        <v>4122</v>
      </c>
      <c r="J1651" s="77" t="s">
        <v>4038</v>
      </c>
      <c r="K1651" s="77" t="s">
        <v>4039</v>
      </c>
      <c r="L1651" s="71" t="s">
        <v>67</v>
      </c>
      <c r="M1651" s="74">
        <v>6900</v>
      </c>
      <c r="N1651" s="74">
        <v>0</v>
      </c>
      <c r="O1651" s="74">
        <f t="shared" si="19"/>
        <v>6900</v>
      </c>
      <c r="P1651" s="79">
        <v>1</v>
      </c>
      <c r="Q1651" s="74">
        <f t="shared" si="18"/>
        <v>6900</v>
      </c>
      <c r="R1651" s="77" t="s">
        <v>84</v>
      </c>
      <c r="S1651" s="78" t="s">
        <v>4040</v>
      </c>
      <c r="T1651" s="85" t="s">
        <v>68</v>
      </c>
      <c r="U1651" s="117" t="s">
        <v>5877</v>
      </c>
      <c r="V1651" s="85" t="s">
        <v>134</v>
      </c>
      <c r="W1651" s="85" t="s">
        <v>134</v>
      </c>
    </row>
    <row r="1652" spans="1:23" s="48" customFormat="1" ht="30" x14ac:dyDescent="0.25">
      <c r="A1652" s="77">
        <v>13100090</v>
      </c>
      <c r="B1652" s="77" t="s">
        <v>14</v>
      </c>
      <c r="C1652" s="70" t="s">
        <v>4161</v>
      </c>
      <c r="D1652" s="77" t="s">
        <v>63</v>
      </c>
      <c r="E1652" s="77" t="s">
        <v>126</v>
      </c>
      <c r="F1652" s="77" t="s">
        <v>123</v>
      </c>
      <c r="G1652" s="77" t="s">
        <v>4151</v>
      </c>
      <c r="H1652" s="77" t="s">
        <v>59</v>
      </c>
      <c r="I1652" s="78" t="s">
        <v>4122</v>
      </c>
      <c r="J1652" s="77" t="s">
        <v>4038</v>
      </c>
      <c r="K1652" s="77" t="s">
        <v>4039</v>
      </c>
      <c r="L1652" s="71" t="s">
        <v>67</v>
      </c>
      <c r="M1652" s="74">
        <v>6900</v>
      </c>
      <c r="N1652" s="74">
        <v>0</v>
      </c>
      <c r="O1652" s="74">
        <f t="shared" si="19"/>
        <v>6900</v>
      </c>
      <c r="P1652" s="79">
        <v>1</v>
      </c>
      <c r="Q1652" s="74">
        <f t="shared" si="18"/>
        <v>6900</v>
      </c>
      <c r="R1652" s="77" t="s">
        <v>163</v>
      </c>
      <c r="S1652" s="78" t="s">
        <v>4040</v>
      </c>
      <c r="T1652" s="85" t="s">
        <v>68</v>
      </c>
      <c r="U1652" s="117" t="s">
        <v>5877</v>
      </c>
      <c r="V1652" s="85" t="s">
        <v>134</v>
      </c>
      <c r="W1652" s="85" t="s">
        <v>134</v>
      </c>
    </row>
    <row r="1653" spans="1:23" s="48" customFormat="1" ht="30" x14ac:dyDescent="0.25">
      <c r="A1653" s="77">
        <v>13100090</v>
      </c>
      <c r="B1653" s="77" t="s">
        <v>14</v>
      </c>
      <c r="C1653" s="70" t="s">
        <v>4162</v>
      </c>
      <c r="D1653" s="77" t="s">
        <v>63</v>
      </c>
      <c r="E1653" s="77" t="s">
        <v>126</v>
      </c>
      <c r="F1653" s="77" t="s">
        <v>123</v>
      </c>
      <c r="G1653" s="77" t="s">
        <v>4151</v>
      </c>
      <c r="H1653" s="77" t="s">
        <v>59</v>
      </c>
      <c r="I1653" s="78" t="s">
        <v>4122</v>
      </c>
      <c r="J1653" s="77" t="s">
        <v>4038</v>
      </c>
      <c r="K1653" s="77" t="s">
        <v>4039</v>
      </c>
      <c r="L1653" s="71" t="s">
        <v>67</v>
      </c>
      <c r="M1653" s="74">
        <v>6900</v>
      </c>
      <c r="N1653" s="74">
        <v>0</v>
      </c>
      <c r="O1653" s="74">
        <f t="shared" si="19"/>
        <v>6900</v>
      </c>
      <c r="P1653" s="79">
        <v>1</v>
      </c>
      <c r="Q1653" s="74">
        <f t="shared" si="18"/>
        <v>6900</v>
      </c>
      <c r="R1653" s="77" t="s">
        <v>163</v>
      </c>
      <c r="S1653" s="78" t="s">
        <v>4040</v>
      </c>
      <c r="T1653" s="85" t="s">
        <v>68</v>
      </c>
      <c r="U1653" s="117" t="s">
        <v>5877</v>
      </c>
      <c r="V1653" s="85" t="s">
        <v>134</v>
      </c>
      <c r="W1653" s="85" t="s">
        <v>134</v>
      </c>
    </row>
    <row r="1654" spans="1:23" s="48" customFormat="1" ht="30" x14ac:dyDescent="0.25">
      <c r="A1654" s="77">
        <v>13100090</v>
      </c>
      <c r="B1654" s="77" t="s">
        <v>14</v>
      </c>
      <c r="C1654" s="70" t="s">
        <v>4163</v>
      </c>
      <c r="D1654" s="77" t="s">
        <v>63</v>
      </c>
      <c r="E1654" s="77" t="s">
        <v>126</v>
      </c>
      <c r="F1654" s="77" t="s">
        <v>123</v>
      </c>
      <c r="G1654" s="77" t="s">
        <v>4151</v>
      </c>
      <c r="H1654" s="77" t="s">
        <v>59</v>
      </c>
      <c r="I1654" s="78" t="s">
        <v>4157</v>
      </c>
      <c r="J1654" s="77" t="s">
        <v>4038</v>
      </c>
      <c r="K1654" s="77" t="s">
        <v>4039</v>
      </c>
      <c r="L1654" s="71" t="s">
        <v>67</v>
      </c>
      <c r="M1654" s="74">
        <v>6900</v>
      </c>
      <c r="N1654" s="74">
        <v>0</v>
      </c>
      <c r="O1654" s="74">
        <f t="shared" si="19"/>
        <v>6900</v>
      </c>
      <c r="P1654" s="79">
        <v>1</v>
      </c>
      <c r="Q1654" s="74">
        <f t="shared" si="18"/>
        <v>6900</v>
      </c>
      <c r="R1654" s="77" t="s">
        <v>163</v>
      </c>
      <c r="S1654" s="78" t="s">
        <v>4040</v>
      </c>
      <c r="T1654" s="85" t="s">
        <v>68</v>
      </c>
      <c r="U1654" s="117" t="s">
        <v>5877</v>
      </c>
      <c r="V1654" s="85" t="s">
        <v>134</v>
      </c>
      <c r="W1654" s="85" t="s">
        <v>134</v>
      </c>
    </row>
    <row r="1655" spans="1:23" s="48" customFormat="1" ht="30" x14ac:dyDescent="0.25">
      <c r="A1655" s="77">
        <v>13100090</v>
      </c>
      <c r="B1655" s="77" t="s">
        <v>14</v>
      </c>
      <c r="C1655" s="70" t="s">
        <v>4164</v>
      </c>
      <c r="D1655" s="77" t="s">
        <v>63</v>
      </c>
      <c r="E1655" s="77" t="s">
        <v>126</v>
      </c>
      <c r="F1655" s="77" t="s">
        <v>123</v>
      </c>
      <c r="G1655" s="77" t="s">
        <v>4151</v>
      </c>
      <c r="H1655" s="77" t="s">
        <v>59</v>
      </c>
      <c r="I1655" s="78" t="s">
        <v>4122</v>
      </c>
      <c r="J1655" s="77" t="s">
        <v>4038</v>
      </c>
      <c r="K1655" s="77" t="s">
        <v>4039</v>
      </c>
      <c r="L1655" s="71" t="s">
        <v>67</v>
      </c>
      <c r="M1655" s="74">
        <v>6900</v>
      </c>
      <c r="N1655" s="74">
        <v>0</v>
      </c>
      <c r="O1655" s="74">
        <f t="shared" si="19"/>
        <v>6900</v>
      </c>
      <c r="P1655" s="79">
        <v>1</v>
      </c>
      <c r="Q1655" s="74">
        <f t="shared" si="18"/>
        <v>6900</v>
      </c>
      <c r="R1655" s="77" t="s">
        <v>163</v>
      </c>
      <c r="S1655" s="78" t="s">
        <v>4040</v>
      </c>
      <c r="T1655" s="85" t="s">
        <v>68</v>
      </c>
      <c r="U1655" s="117" t="s">
        <v>5877</v>
      </c>
      <c r="V1655" s="85" t="s">
        <v>134</v>
      </c>
      <c r="W1655" s="85" t="s">
        <v>134</v>
      </c>
    </row>
    <row r="1656" spans="1:23" s="48" customFormat="1" ht="45" x14ac:dyDescent="0.25">
      <c r="A1656" s="77">
        <v>13100090</v>
      </c>
      <c r="B1656" s="77" t="s">
        <v>14</v>
      </c>
      <c r="C1656" s="70" t="s">
        <v>4165</v>
      </c>
      <c r="D1656" s="77" t="s">
        <v>63</v>
      </c>
      <c r="E1656" s="77" t="s">
        <v>126</v>
      </c>
      <c r="F1656" s="77" t="s">
        <v>123</v>
      </c>
      <c r="G1656" s="77" t="s">
        <v>4151</v>
      </c>
      <c r="H1656" s="77" t="s">
        <v>59</v>
      </c>
      <c r="I1656" s="78" t="s">
        <v>4166</v>
      </c>
      <c r="J1656" s="77" t="s">
        <v>4038</v>
      </c>
      <c r="K1656" s="77" t="s">
        <v>4039</v>
      </c>
      <c r="L1656" s="71" t="s">
        <v>67</v>
      </c>
      <c r="M1656" s="74">
        <v>9600</v>
      </c>
      <c r="N1656" s="74">
        <v>0</v>
      </c>
      <c r="O1656" s="74">
        <f t="shared" si="19"/>
        <v>9600</v>
      </c>
      <c r="P1656" s="79">
        <v>1</v>
      </c>
      <c r="Q1656" s="74">
        <f t="shared" si="18"/>
        <v>9600</v>
      </c>
      <c r="R1656" s="77" t="s">
        <v>163</v>
      </c>
      <c r="S1656" s="78" t="s">
        <v>4040</v>
      </c>
      <c r="T1656" s="85" t="s">
        <v>68</v>
      </c>
      <c r="U1656" s="117" t="s">
        <v>5877</v>
      </c>
      <c r="V1656" s="85" t="s">
        <v>134</v>
      </c>
      <c r="W1656" s="85" t="s">
        <v>134</v>
      </c>
    </row>
    <row r="1657" spans="1:23" s="48" customFormat="1" ht="30" x14ac:dyDescent="0.25">
      <c r="A1657" s="77">
        <v>13100090</v>
      </c>
      <c r="B1657" s="77" t="s">
        <v>14</v>
      </c>
      <c r="C1657" s="70" t="s">
        <v>4167</v>
      </c>
      <c r="D1657" s="77" t="s">
        <v>63</v>
      </c>
      <c r="E1657" s="77" t="s">
        <v>126</v>
      </c>
      <c r="F1657" s="77" t="s">
        <v>123</v>
      </c>
      <c r="G1657" s="77" t="s">
        <v>4151</v>
      </c>
      <c r="H1657" s="77" t="s">
        <v>59</v>
      </c>
      <c r="I1657" s="78" t="s">
        <v>4122</v>
      </c>
      <c r="J1657" s="77" t="s">
        <v>4038</v>
      </c>
      <c r="K1657" s="77" t="s">
        <v>4039</v>
      </c>
      <c r="L1657" s="71" t="s">
        <v>67</v>
      </c>
      <c r="M1657" s="74">
        <v>6900</v>
      </c>
      <c r="N1657" s="74">
        <v>0</v>
      </c>
      <c r="O1657" s="74">
        <f t="shared" si="19"/>
        <v>6900</v>
      </c>
      <c r="P1657" s="79">
        <v>1</v>
      </c>
      <c r="Q1657" s="74">
        <f t="shared" si="18"/>
        <v>6900</v>
      </c>
      <c r="R1657" s="77" t="s">
        <v>163</v>
      </c>
      <c r="S1657" s="78" t="s">
        <v>4040</v>
      </c>
      <c r="T1657" s="85" t="s">
        <v>68</v>
      </c>
      <c r="U1657" s="117" t="s">
        <v>5877</v>
      </c>
      <c r="V1657" s="85" t="s">
        <v>134</v>
      </c>
      <c r="W1657" s="85" t="s">
        <v>134</v>
      </c>
    </row>
    <row r="1658" spans="1:23" s="48" customFormat="1" ht="30" x14ac:dyDescent="0.25">
      <c r="A1658" s="77">
        <v>13100090</v>
      </c>
      <c r="B1658" s="77" t="s">
        <v>14</v>
      </c>
      <c r="C1658" s="70" t="s">
        <v>4168</v>
      </c>
      <c r="D1658" s="77" t="s">
        <v>63</v>
      </c>
      <c r="E1658" s="77" t="s">
        <v>126</v>
      </c>
      <c r="F1658" s="77" t="s">
        <v>123</v>
      </c>
      <c r="G1658" s="77" t="s">
        <v>4151</v>
      </c>
      <c r="H1658" s="77" t="s">
        <v>59</v>
      </c>
      <c r="I1658" s="78" t="s">
        <v>4122</v>
      </c>
      <c r="J1658" s="77" t="s">
        <v>4038</v>
      </c>
      <c r="K1658" s="77" t="s">
        <v>4039</v>
      </c>
      <c r="L1658" s="71" t="s">
        <v>67</v>
      </c>
      <c r="M1658" s="74">
        <v>6900</v>
      </c>
      <c r="N1658" s="74">
        <v>0</v>
      </c>
      <c r="O1658" s="74">
        <f t="shared" si="19"/>
        <v>6900</v>
      </c>
      <c r="P1658" s="79">
        <v>1</v>
      </c>
      <c r="Q1658" s="74">
        <f t="shared" si="18"/>
        <v>6900</v>
      </c>
      <c r="R1658" s="77" t="s">
        <v>163</v>
      </c>
      <c r="S1658" s="78" t="s">
        <v>4040</v>
      </c>
      <c r="T1658" s="85" t="s">
        <v>68</v>
      </c>
      <c r="U1658" s="117" t="s">
        <v>5877</v>
      </c>
      <c r="V1658" s="85" t="s">
        <v>134</v>
      </c>
      <c r="W1658" s="85" t="s">
        <v>134</v>
      </c>
    </row>
    <row r="1659" spans="1:23" s="48" customFormat="1" ht="45" x14ac:dyDescent="0.25">
      <c r="A1659" s="77">
        <v>13100090</v>
      </c>
      <c r="B1659" s="77" t="s">
        <v>14</v>
      </c>
      <c r="C1659" s="70" t="s">
        <v>4169</v>
      </c>
      <c r="D1659" s="77" t="s">
        <v>63</v>
      </c>
      <c r="E1659" s="77" t="s">
        <v>126</v>
      </c>
      <c r="F1659" s="77" t="s">
        <v>123</v>
      </c>
      <c r="G1659" s="77" t="s">
        <v>4149</v>
      </c>
      <c r="H1659" s="77" t="s">
        <v>59</v>
      </c>
      <c r="I1659" s="78" t="s">
        <v>4170</v>
      </c>
      <c r="J1659" s="77" t="s">
        <v>4038</v>
      </c>
      <c r="K1659" s="77" t="s">
        <v>4039</v>
      </c>
      <c r="L1659" s="71" t="s">
        <v>67</v>
      </c>
      <c r="M1659" s="74">
        <v>6900</v>
      </c>
      <c r="N1659" s="74">
        <v>0</v>
      </c>
      <c r="O1659" s="74">
        <f t="shared" si="19"/>
        <v>6900</v>
      </c>
      <c r="P1659" s="79">
        <v>1</v>
      </c>
      <c r="Q1659" s="74">
        <f t="shared" si="18"/>
        <v>6900</v>
      </c>
      <c r="R1659" s="77" t="s">
        <v>84</v>
      </c>
      <c r="S1659" s="78" t="s">
        <v>4040</v>
      </c>
      <c r="T1659" s="85" t="s">
        <v>68</v>
      </c>
      <c r="U1659" s="117" t="s">
        <v>5877</v>
      </c>
      <c r="V1659" s="85" t="s">
        <v>134</v>
      </c>
      <c r="W1659" s="85" t="s">
        <v>134</v>
      </c>
    </row>
    <row r="1660" spans="1:23" s="48" customFormat="1" ht="105" x14ac:dyDescent="0.25">
      <c r="A1660" s="77">
        <v>13100090</v>
      </c>
      <c r="B1660" s="77" t="s">
        <v>14</v>
      </c>
      <c r="C1660" s="70" t="s">
        <v>4171</v>
      </c>
      <c r="D1660" s="77" t="s">
        <v>63</v>
      </c>
      <c r="E1660" s="77" t="s">
        <v>126</v>
      </c>
      <c r="F1660" s="77" t="s">
        <v>123</v>
      </c>
      <c r="G1660" s="77" t="s">
        <v>4172</v>
      </c>
      <c r="H1660" s="77" t="s">
        <v>58</v>
      </c>
      <c r="I1660" s="78" t="s">
        <v>4173</v>
      </c>
      <c r="J1660" s="77" t="s">
        <v>4038</v>
      </c>
      <c r="K1660" s="77" t="s">
        <v>4039</v>
      </c>
      <c r="L1660" s="71" t="s">
        <v>67</v>
      </c>
      <c r="M1660" s="74">
        <v>12000</v>
      </c>
      <c r="N1660" s="74">
        <v>0</v>
      </c>
      <c r="O1660" s="74">
        <f t="shared" si="19"/>
        <v>12000</v>
      </c>
      <c r="P1660" s="79">
        <v>1</v>
      </c>
      <c r="Q1660" s="74">
        <f t="shared" si="18"/>
        <v>12000</v>
      </c>
      <c r="R1660" s="77" t="s">
        <v>84</v>
      </c>
      <c r="S1660" s="78" t="s">
        <v>4040</v>
      </c>
      <c r="T1660" s="85" t="s">
        <v>68</v>
      </c>
      <c r="U1660" s="117" t="s">
        <v>5877</v>
      </c>
      <c r="V1660" s="85" t="s">
        <v>134</v>
      </c>
      <c r="W1660" s="85" t="s">
        <v>134</v>
      </c>
    </row>
    <row r="1661" spans="1:23" s="48" customFormat="1" ht="90" x14ac:dyDescent="0.25">
      <c r="A1661" s="77">
        <v>13100090</v>
      </c>
      <c r="B1661" s="77" t="s">
        <v>14</v>
      </c>
      <c r="C1661" s="82" t="s">
        <v>4174</v>
      </c>
      <c r="D1661" s="77" t="s">
        <v>63</v>
      </c>
      <c r="E1661" s="77" t="s">
        <v>126</v>
      </c>
      <c r="F1661" s="77" t="s">
        <v>123</v>
      </c>
      <c r="G1661" s="77" t="s">
        <v>4175</v>
      </c>
      <c r="H1661" s="77" t="s">
        <v>59</v>
      </c>
      <c r="I1661" s="78" t="s">
        <v>4104</v>
      </c>
      <c r="J1661" s="77" t="s">
        <v>4176</v>
      </c>
      <c r="K1661" s="77" t="s">
        <v>4039</v>
      </c>
      <c r="L1661" s="71" t="s">
        <v>67</v>
      </c>
      <c r="M1661" s="74">
        <v>18000</v>
      </c>
      <c r="N1661" s="74">
        <v>0</v>
      </c>
      <c r="O1661" s="74">
        <v>18000</v>
      </c>
      <c r="P1661" s="79">
        <v>1</v>
      </c>
      <c r="Q1661" s="74">
        <f t="shared" si="18"/>
        <v>18000</v>
      </c>
      <c r="R1661" s="77" t="s">
        <v>163</v>
      </c>
      <c r="S1661" s="78" t="s">
        <v>4040</v>
      </c>
      <c r="T1661" s="85" t="s">
        <v>68</v>
      </c>
      <c r="U1661" s="117" t="s">
        <v>5877</v>
      </c>
      <c r="V1661" s="85" t="s">
        <v>134</v>
      </c>
      <c r="W1661" s="85" t="s">
        <v>134</v>
      </c>
    </row>
    <row r="1662" spans="1:23" s="48" customFormat="1" ht="45" x14ac:dyDescent="0.25">
      <c r="A1662" s="77">
        <v>13100090</v>
      </c>
      <c r="B1662" s="77" t="s">
        <v>14</v>
      </c>
      <c r="C1662" s="70" t="s">
        <v>4177</v>
      </c>
      <c r="D1662" s="77" t="s">
        <v>63</v>
      </c>
      <c r="E1662" s="77" t="s">
        <v>126</v>
      </c>
      <c r="F1662" s="77" t="s">
        <v>123</v>
      </c>
      <c r="G1662" s="77" t="s">
        <v>4178</v>
      </c>
      <c r="H1662" s="77" t="s">
        <v>59</v>
      </c>
      <c r="I1662" s="78" t="s">
        <v>4122</v>
      </c>
      <c r="J1662" s="77" t="s">
        <v>4038</v>
      </c>
      <c r="K1662" s="77" t="s">
        <v>4039</v>
      </c>
      <c r="L1662" s="71" t="s">
        <v>67</v>
      </c>
      <c r="M1662" s="74">
        <v>6900</v>
      </c>
      <c r="N1662" s="74">
        <v>0</v>
      </c>
      <c r="O1662" s="74">
        <v>6900</v>
      </c>
      <c r="P1662" s="79">
        <v>1</v>
      </c>
      <c r="Q1662" s="74">
        <f t="shared" si="18"/>
        <v>6900</v>
      </c>
      <c r="R1662" s="77" t="s">
        <v>163</v>
      </c>
      <c r="S1662" s="78" t="s">
        <v>4040</v>
      </c>
      <c r="T1662" s="85" t="s">
        <v>68</v>
      </c>
      <c r="U1662" s="117" t="s">
        <v>5877</v>
      </c>
      <c r="V1662" s="85" t="s">
        <v>134</v>
      </c>
      <c r="W1662" s="85" t="s">
        <v>134</v>
      </c>
    </row>
    <row r="1663" spans="1:23" s="48" customFormat="1" ht="45" x14ac:dyDescent="0.25">
      <c r="A1663" s="77">
        <v>13100090</v>
      </c>
      <c r="B1663" s="77" t="s">
        <v>14</v>
      </c>
      <c r="C1663" s="70" t="s">
        <v>4179</v>
      </c>
      <c r="D1663" s="77" t="s">
        <v>63</v>
      </c>
      <c r="E1663" s="77" t="s">
        <v>126</v>
      </c>
      <c r="F1663" s="77" t="s">
        <v>123</v>
      </c>
      <c r="G1663" s="77" t="s">
        <v>4178</v>
      </c>
      <c r="H1663" s="77" t="s">
        <v>59</v>
      </c>
      <c r="I1663" s="78" t="s">
        <v>4122</v>
      </c>
      <c r="J1663" s="77" t="s">
        <v>4038</v>
      </c>
      <c r="K1663" s="77" t="s">
        <v>4039</v>
      </c>
      <c r="L1663" s="71" t="s">
        <v>67</v>
      </c>
      <c r="M1663" s="74">
        <v>6900</v>
      </c>
      <c r="N1663" s="74">
        <v>0</v>
      </c>
      <c r="O1663" s="74">
        <v>6900</v>
      </c>
      <c r="P1663" s="79">
        <v>1</v>
      </c>
      <c r="Q1663" s="74">
        <f t="shared" si="18"/>
        <v>6900</v>
      </c>
      <c r="R1663" s="77" t="s">
        <v>163</v>
      </c>
      <c r="S1663" s="78" t="s">
        <v>4040</v>
      </c>
      <c r="T1663" s="85" t="s">
        <v>68</v>
      </c>
      <c r="U1663" s="117" t="s">
        <v>5877</v>
      </c>
      <c r="V1663" s="85" t="s">
        <v>134</v>
      </c>
      <c r="W1663" s="85" t="s">
        <v>134</v>
      </c>
    </row>
    <row r="1664" spans="1:23" s="48" customFormat="1" ht="45" x14ac:dyDescent="0.25">
      <c r="A1664" s="77">
        <v>13100090</v>
      </c>
      <c r="B1664" s="77" t="s">
        <v>14</v>
      </c>
      <c r="C1664" s="70" t="s">
        <v>4180</v>
      </c>
      <c r="D1664" s="77" t="s">
        <v>63</v>
      </c>
      <c r="E1664" s="77" t="s">
        <v>126</v>
      </c>
      <c r="F1664" s="77" t="s">
        <v>123</v>
      </c>
      <c r="G1664" s="77" t="s">
        <v>4178</v>
      </c>
      <c r="H1664" s="77" t="s">
        <v>59</v>
      </c>
      <c r="I1664" s="78" t="s">
        <v>4122</v>
      </c>
      <c r="J1664" s="77" t="s">
        <v>4038</v>
      </c>
      <c r="K1664" s="77" t="s">
        <v>4039</v>
      </c>
      <c r="L1664" s="71" t="s">
        <v>67</v>
      </c>
      <c r="M1664" s="74">
        <v>6900</v>
      </c>
      <c r="N1664" s="74">
        <v>0</v>
      </c>
      <c r="O1664" s="74">
        <v>6900</v>
      </c>
      <c r="P1664" s="79">
        <v>1</v>
      </c>
      <c r="Q1664" s="74">
        <f t="shared" si="18"/>
        <v>6900</v>
      </c>
      <c r="R1664" s="77" t="s">
        <v>163</v>
      </c>
      <c r="S1664" s="78" t="s">
        <v>4040</v>
      </c>
      <c r="T1664" s="85" t="s">
        <v>68</v>
      </c>
      <c r="U1664" s="117" t="s">
        <v>5877</v>
      </c>
      <c r="V1664" s="85" t="s">
        <v>134</v>
      </c>
      <c r="W1664" s="85" t="s">
        <v>134</v>
      </c>
    </row>
    <row r="1665" spans="1:23" s="48" customFormat="1" ht="45" x14ac:dyDescent="0.25">
      <c r="A1665" s="77">
        <v>13100090</v>
      </c>
      <c r="B1665" s="77" t="s">
        <v>14</v>
      </c>
      <c r="C1665" s="70" t="s">
        <v>4181</v>
      </c>
      <c r="D1665" s="77" t="s">
        <v>63</v>
      </c>
      <c r="E1665" s="77" t="s">
        <v>126</v>
      </c>
      <c r="F1665" s="77" t="s">
        <v>123</v>
      </c>
      <c r="G1665" s="77" t="s">
        <v>4178</v>
      </c>
      <c r="H1665" s="77" t="s">
        <v>59</v>
      </c>
      <c r="I1665" s="78" t="s">
        <v>4182</v>
      </c>
      <c r="J1665" s="77" t="s">
        <v>4038</v>
      </c>
      <c r="K1665" s="77" t="s">
        <v>4039</v>
      </c>
      <c r="L1665" s="71" t="s">
        <v>67</v>
      </c>
      <c r="M1665" s="74">
        <v>6900</v>
      </c>
      <c r="N1665" s="74">
        <v>0</v>
      </c>
      <c r="O1665" s="74">
        <v>6900</v>
      </c>
      <c r="P1665" s="79">
        <v>1</v>
      </c>
      <c r="Q1665" s="74">
        <f t="shared" si="18"/>
        <v>6900</v>
      </c>
      <c r="R1665" s="77" t="s">
        <v>163</v>
      </c>
      <c r="S1665" s="78" t="s">
        <v>4040</v>
      </c>
      <c r="T1665" s="85" t="s">
        <v>68</v>
      </c>
      <c r="U1665" s="117" t="s">
        <v>5877</v>
      </c>
      <c r="V1665" s="85" t="s">
        <v>134</v>
      </c>
      <c r="W1665" s="85" t="s">
        <v>134</v>
      </c>
    </row>
    <row r="1666" spans="1:23" s="48" customFormat="1" ht="45" x14ac:dyDescent="0.25">
      <c r="A1666" s="77">
        <v>13100090</v>
      </c>
      <c r="B1666" s="77" t="s">
        <v>14</v>
      </c>
      <c r="C1666" s="70" t="s">
        <v>4183</v>
      </c>
      <c r="D1666" s="77" t="s">
        <v>63</v>
      </c>
      <c r="E1666" s="77" t="s">
        <v>126</v>
      </c>
      <c r="F1666" s="77" t="s">
        <v>123</v>
      </c>
      <c r="G1666" s="77" t="s">
        <v>4178</v>
      </c>
      <c r="H1666" s="77" t="s">
        <v>59</v>
      </c>
      <c r="I1666" s="78" t="s">
        <v>4182</v>
      </c>
      <c r="J1666" s="77" t="s">
        <v>4038</v>
      </c>
      <c r="K1666" s="77" t="s">
        <v>4039</v>
      </c>
      <c r="L1666" s="71" t="s">
        <v>67</v>
      </c>
      <c r="M1666" s="74">
        <v>6900</v>
      </c>
      <c r="N1666" s="74">
        <v>0</v>
      </c>
      <c r="O1666" s="74">
        <v>6900</v>
      </c>
      <c r="P1666" s="79">
        <v>1</v>
      </c>
      <c r="Q1666" s="74">
        <f t="shared" si="18"/>
        <v>6900</v>
      </c>
      <c r="R1666" s="77" t="s">
        <v>163</v>
      </c>
      <c r="S1666" s="78" t="s">
        <v>4040</v>
      </c>
      <c r="T1666" s="85" t="s">
        <v>68</v>
      </c>
      <c r="U1666" s="117" t="s">
        <v>5877</v>
      </c>
      <c r="V1666" s="85" t="s">
        <v>134</v>
      </c>
      <c r="W1666" s="85" t="s">
        <v>134</v>
      </c>
    </row>
    <row r="1667" spans="1:23" s="48" customFormat="1" ht="45" x14ac:dyDescent="0.25">
      <c r="A1667" s="77">
        <v>13100090</v>
      </c>
      <c r="B1667" s="77" t="s">
        <v>14</v>
      </c>
      <c r="C1667" s="70" t="s">
        <v>4184</v>
      </c>
      <c r="D1667" s="77" t="s">
        <v>63</v>
      </c>
      <c r="E1667" s="77" t="s">
        <v>126</v>
      </c>
      <c r="F1667" s="77" t="s">
        <v>123</v>
      </c>
      <c r="G1667" s="77" t="s">
        <v>4178</v>
      </c>
      <c r="H1667" s="77" t="s">
        <v>59</v>
      </c>
      <c r="I1667" s="78" t="s">
        <v>4182</v>
      </c>
      <c r="J1667" s="77" t="s">
        <v>4038</v>
      </c>
      <c r="K1667" s="77" t="s">
        <v>4039</v>
      </c>
      <c r="L1667" s="71" t="s">
        <v>67</v>
      </c>
      <c r="M1667" s="74">
        <v>6900</v>
      </c>
      <c r="N1667" s="74">
        <v>0</v>
      </c>
      <c r="O1667" s="74">
        <v>6900</v>
      </c>
      <c r="P1667" s="79">
        <v>1</v>
      </c>
      <c r="Q1667" s="74">
        <f t="shared" si="18"/>
        <v>6900</v>
      </c>
      <c r="R1667" s="77" t="s">
        <v>163</v>
      </c>
      <c r="S1667" s="78" t="s">
        <v>4040</v>
      </c>
      <c r="T1667" s="85" t="s">
        <v>68</v>
      </c>
      <c r="U1667" s="117" t="s">
        <v>5877</v>
      </c>
      <c r="V1667" s="85" t="s">
        <v>134</v>
      </c>
      <c r="W1667" s="85" t="s">
        <v>134</v>
      </c>
    </row>
    <row r="1668" spans="1:23" s="48" customFormat="1" ht="75" x14ac:dyDescent="0.25">
      <c r="A1668" s="77">
        <v>13100090</v>
      </c>
      <c r="B1668" s="77" t="s">
        <v>14</v>
      </c>
      <c r="C1668" s="70" t="s">
        <v>4185</v>
      </c>
      <c r="D1668" s="77" t="s">
        <v>63</v>
      </c>
      <c r="E1668" s="77" t="s">
        <v>126</v>
      </c>
      <c r="F1668" s="77" t="s">
        <v>123</v>
      </c>
      <c r="G1668" s="77" t="s">
        <v>4186</v>
      </c>
      <c r="H1668" s="77" t="s">
        <v>57</v>
      </c>
      <c r="I1668" s="78" t="s">
        <v>4284</v>
      </c>
      <c r="J1668" s="77" t="s">
        <v>4285</v>
      </c>
      <c r="K1668" s="77" t="s">
        <v>4039</v>
      </c>
      <c r="L1668" s="71" t="s">
        <v>67</v>
      </c>
      <c r="M1668" s="74">
        <v>50000</v>
      </c>
      <c r="N1668" s="74">
        <v>0</v>
      </c>
      <c r="O1668" s="74">
        <v>50000</v>
      </c>
      <c r="P1668" s="79">
        <v>1</v>
      </c>
      <c r="Q1668" s="74">
        <f t="shared" si="18"/>
        <v>50000</v>
      </c>
      <c r="R1668" s="77" t="s">
        <v>68</v>
      </c>
      <c r="S1668" s="78" t="s">
        <v>4040</v>
      </c>
      <c r="T1668" s="85" t="s">
        <v>68</v>
      </c>
      <c r="U1668" s="117" t="s">
        <v>5879</v>
      </c>
      <c r="V1668" s="85" t="s">
        <v>134</v>
      </c>
      <c r="W1668" s="85" t="s">
        <v>134</v>
      </c>
    </row>
    <row r="1669" spans="1:23" s="48" customFormat="1" ht="45" x14ac:dyDescent="0.25">
      <c r="A1669" s="77">
        <v>13100090</v>
      </c>
      <c r="B1669" s="77" t="s">
        <v>14</v>
      </c>
      <c r="C1669" s="70" t="s">
        <v>4188</v>
      </c>
      <c r="D1669" s="77" t="s">
        <v>63</v>
      </c>
      <c r="E1669" s="77" t="s">
        <v>126</v>
      </c>
      <c r="F1669" s="77" t="s">
        <v>123</v>
      </c>
      <c r="G1669" s="77" t="s">
        <v>4189</v>
      </c>
      <c r="H1669" s="77" t="s">
        <v>59</v>
      </c>
      <c r="I1669" s="78" t="s">
        <v>4122</v>
      </c>
      <c r="J1669" s="77" t="s">
        <v>4038</v>
      </c>
      <c r="K1669" s="77" t="s">
        <v>4039</v>
      </c>
      <c r="L1669" s="71" t="s">
        <v>67</v>
      </c>
      <c r="M1669" s="74">
        <v>6900</v>
      </c>
      <c r="N1669" s="74">
        <v>0</v>
      </c>
      <c r="O1669" s="74">
        <f t="shared" si="19"/>
        <v>6900</v>
      </c>
      <c r="P1669" s="79">
        <v>1</v>
      </c>
      <c r="Q1669" s="74">
        <f t="shared" si="18"/>
        <v>6900</v>
      </c>
      <c r="R1669" s="77" t="s">
        <v>163</v>
      </c>
      <c r="S1669" s="78" t="s">
        <v>4040</v>
      </c>
      <c r="T1669" s="85" t="s">
        <v>68</v>
      </c>
      <c r="U1669" s="117" t="s">
        <v>5877</v>
      </c>
      <c r="V1669" s="85" t="s">
        <v>134</v>
      </c>
      <c r="W1669" s="85" t="s">
        <v>134</v>
      </c>
    </row>
    <row r="1670" spans="1:23" s="48" customFormat="1" ht="45" x14ac:dyDescent="0.25">
      <c r="A1670" s="77">
        <v>13100090</v>
      </c>
      <c r="B1670" s="77" t="s">
        <v>14</v>
      </c>
      <c r="C1670" s="70" t="s">
        <v>4190</v>
      </c>
      <c r="D1670" s="77" t="s">
        <v>63</v>
      </c>
      <c r="E1670" s="77" t="s">
        <v>126</v>
      </c>
      <c r="F1670" s="77" t="s">
        <v>123</v>
      </c>
      <c r="G1670" s="77" t="s">
        <v>4189</v>
      </c>
      <c r="H1670" s="77" t="s">
        <v>59</v>
      </c>
      <c r="I1670" s="78" t="s">
        <v>4182</v>
      </c>
      <c r="J1670" s="77" t="s">
        <v>4038</v>
      </c>
      <c r="K1670" s="77" t="s">
        <v>4039</v>
      </c>
      <c r="L1670" s="71" t="s">
        <v>67</v>
      </c>
      <c r="M1670" s="74">
        <v>6900</v>
      </c>
      <c r="N1670" s="74">
        <v>0</v>
      </c>
      <c r="O1670" s="74">
        <f t="shared" si="19"/>
        <v>6900</v>
      </c>
      <c r="P1670" s="79">
        <v>1</v>
      </c>
      <c r="Q1670" s="74">
        <f t="shared" si="18"/>
        <v>6900</v>
      </c>
      <c r="R1670" s="77" t="s">
        <v>163</v>
      </c>
      <c r="S1670" s="78" t="s">
        <v>4040</v>
      </c>
      <c r="T1670" s="85" t="s">
        <v>68</v>
      </c>
      <c r="U1670" s="117" t="s">
        <v>5877</v>
      </c>
      <c r="V1670" s="85" t="s">
        <v>134</v>
      </c>
      <c r="W1670" s="85" t="s">
        <v>134</v>
      </c>
    </row>
    <row r="1671" spans="1:23" s="48" customFormat="1" ht="45" x14ac:dyDescent="0.25">
      <c r="A1671" s="77">
        <v>13100090</v>
      </c>
      <c r="B1671" s="77" t="s">
        <v>14</v>
      </c>
      <c r="C1671" s="70" t="s">
        <v>4191</v>
      </c>
      <c r="D1671" s="77" t="s">
        <v>63</v>
      </c>
      <c r="E1671" s="77" t="s">
        <v>126</v>
      </c>
      <c r="F1671" s="77" t="s">
        <v>123</v>
      </c>
      <c r="G1671" s="77" t="s">
        <v>4189</v>
      </c>
      <c r="H1671" s="77" t="s">
        <v>59</v>
      </c>
      <c r="I1671" s="78" t="s">
        <v>4122</v>
      </c>
      <c r="J1671" s="77" t="s">
        <v>4038</v>
      </c>
      <c r="K1671" s="77" t="s">
        <v>4039</v>
      </c>
      <c r="L1671" s="71" t="s">
        <v>67</v>
      </c>
      <c r="M1671" s="74">
        <v>6900</v>
      </c>
      <c r="N1671" s="74">
        <v>0</v>
      </c>
      <c r="O1671" s="74">
        <f t="shared" si="19"/>
        <v>6900</v>
      </c>
      <c r="P1671" s="79">
        <v>1</v>
      </c>
      <c r="Q1671" s="74">
        <f t="shared" si="18"/>
        <v>6900</v>
      </c>
      <c r="R1671" s="77" t="s">
        <v>163</v>
      </c>
      <c r="S1671" s="78" t="s">
        <v>4040</v>
      </c>
      <c r="T1671" s="85" t="s">
        <v>68</v>
      </c>
      <c r="U1671" s="117" t="s">
        <v>5877</v>
      </c>
      <c r="V1671" s="85" t="s">
        <v>134</v>
      </c>
      <c r="W1671" s="85" t="s">
        <v>134</v>
      </c>
    </row>
    <row r="1672" spans="1:23" s="48" customFormat="1" ht="45" x14ac:dyDescent="0.25">
      <c r="A1672" s="77">
        <v>13100090</v>
      </c>
      <c r="B1672" s="77" t="s">
        <v>14</v>
      </c>
      <c r="C1672" s="70" t="s">
        <v>4192</v>
      </c>
      <c r="D1672" s="77" t="s">
        <v>63</v>
      </c>
      <c r="E1672" s="77" t="s">
        <v>126</v>
      </c>
      <c r="F1672" s="77" t="s">
        <v>123</v>
      </c>
      <c r="G1672" s="77" t="s">
        <v>4189</v>
      </c>
      <c r="H1672" s="77" t="s">
        <v>59</v>
      </c>
      <c r="I1672" s="78" t="s">
        <v>4122</v>
      </c>
      <c r="J1672" s="77" t="s">
        <v>4038</v>
      </c>
      <c r="K1672" s="77" t="s">
        <v>4039</v>
      </c>
      <c r="L1672" s="71" t="s">
        <v>67</v>
      </c>
      <c r="M1672" s="74">
        <v>6900</v>
      </c>
      <c r="N1672" s="74">
        <v>0</v>
      </c>
      <c r="O1672" s="74">
        <f t="shared" si="19"/>
        <v>6900</v>
      </c>
      <c r="P1672" s="79">
        <v>1</v>
      </c>
      <c r="Q1672" s="74">
        <f t="shared" si="18"/>
        <v>6900</v>
      </c>
      <c r="R1672" s="77" t="s">
        <v>163</v>
      </c>
      <c r="S1672" s="78" t="s">
        <v>4040</v>
      </c>
      <c r="T1672" s="85" t="s">
        <v>68</v>
      </c>
      <c r="U1672" s="117" t="s">
        <v>5877</v>
      </c>
      <c r="V1672" s="85" t="s">
        <v>134</v>
      </c>
      <c r="W1672" s="85" t="s">
        <v>134</v>
      </c>
    </row>
    <row r="1673" spans="1:23" s="48" customFormat="1" ht="45" x14ac:dyDescent="0.25">
      <c r="A1673" s="77">
        <v>13100090</v>
      </c>
      <c r="B1673" s="77" t="s">
        <v>14</v>
      </c>
      <c r="C1673" s="70" t="s">
        <v>4193</v>
      </c>
      <c r="D1673" s="77" t="s">
        <v>63</v>
      </c>
      <c r="E1673" s="77" t="s">
        <v>126</v>
      </c>
      <c r="F1673" s="77" t="s">
        <v>123</v>
      </c>
      <c r="G1673" s="77" t="s">
        <v>4189</v>
      </c>
      <c r="H1673" s="77" t="s">
        <v>59</v>
      </c>
      <c r="I1673" s="78" t="s">
        <v>4194</v>
      </c>
      <c r="J1673" s="77" t="s">
        <v>4038</v>
      </c>
      <c r="K1673" s="77" t="s">
        <v>4039</v>
      </c>
      <c r="L1673" s="71" t="s">
        <v>67</v>
      </c>
      <c r="M1673" s="74">
        <v>10200</v>
      </c>
      <c r="N1673" s="74">
        <v>0</v>
      </c>
      <c r="O1673" s="74">
        <f t="shared" si="19"/>
        <v>10200</v>
      </c>
      <c r="P1673" s="79">
        <v>1</v>
      </c>
      <c r="Q1673" s="74">
        <f t="shared" si="18"/>
        <v>10200</v>
      </c>
      <c r="R1673" s="77" t="s">
        <v>163</v>
      </c>
      <c r="S1673" s="78" t="s">
        <v>4040</v>
      </c>
      <c r="T1673" s="85" t="s">
        <v>68</v>
      </c>
      <c r="U1673" s="117" t="s">
        <v>5877</v>
      </c>
      <c r="V1673" s="85" t="s">
        <v>134</v>
      </c>
      <c r="W1673" s="85" t="s">
        <v>134</v>
      </c>
    </row>
    <row r="1674" spans="1:23" s="48" customFormat="1" ht="45" x14ac:dyDescent="0.25">
      <c r="A1674" s="77">
        <v>13100090</v>
      </c>
      <c r="B1674" s="77" t="s">
        <v>14</v>
      </c>
      <c r="C1674" s="70" t="s">
        <v>4195</v>
      </c>
      <c r="D1674" s="77" t="s">
        <v>63</v>
      </c>
      <c r="E1674" s="77" t="s">
        <v>126</v>
      </c>
      <c r="F1674" s="77" t="s">
        <v>123</v>
      </c>
      <c r="G1674" s="77" t="s">
        <v>4196</v>
      </c>
      <c r="H1674" s="77" t="s">
        <v>59</v>
      </c>
      <c r="I1674" s="78" t="s">
        <v>4197</v>
      </c>
      <c r="J1674" s="77" t="s">
        <v>4198</v>
      </c>
      <c r="K1674" s="77" t="s">
        <v>4039</v>
      </c>
      <c r="L1674" s="71" t="s">
        <v>67</v>
      </c>
      <c r="M1674" s="74">
        <v>12000</v>
      </c>
      <c r="N1674" s="74">
        <v>0</v>
      </c>
      <c r="O1674" s="74">
        <f t="shared" si="19"/>
        <v>12000</v>
      </c>
      <c r="P1674" s="79">
        <v>1</v>
      </c>
      <c r="Q1674" s="74">
        <f t="shared" si="18"/>
        <v>12000</v>
      </c>
      <c r="R1674" s="77" t="s">
        <v>84</v>
      </c>
      <c r="S1674" s="78" t="s">
        <v>4040</v>
      </c>
      <c r="T1674" s="85" t="s">
        <v>68</v>
      </c>
      <c r="U1674" s="117" t="s">
        <v>5877</v>
      </c>
      <c r="V1674" s="85" t="s">
        <v>134</v>
      </c>
      <c r="W1674" s="85" t="s">
        <v>134</v>
      </c>
    </row>
    <row r="1675" spans="1:23" s="48" customFormat="1" ht="45" x14ac:dyDescent="0.25">
      <c r="A1675" s="77">
        <v>13100090</v>
      </c>
      <c r="B1675" s="77" t="s">
        <v>14</v>
      </c>
      <c r="C1675" s="70" t="s">
        <v>4199</v>
      </c>
      <c r="D1675" s="77" t="s">
        <v>63</v>
      </c>
      <c r="E1675" s="77" t="s">
        <v>126</v>
      </c>
      <c r="F1675" s="77" t="s">
        <v>123</v>
      </c>
      <c r="G1675" s="77" t="s">
        <v>4200</v>
      </c>
      <c r="H1675" s="77" t="s">
        <v>59</v>
      </c>
      <c r="I1675" s="78" t="s">
        <v>4201</v>
      </c>
      <c r="J1675" s="77" t="s">
        <v>4038</v>
      </c>
      <c r="K1675" s="77" t="s">
        <v>4039</v>
      </c>
      <c r="L1675" s="71" t="s">
        <v>67</v>
      </c>
      <c r="M1675" s="74">
        <v>6000</v>
      </c>
      <c r="N1675" s="74">
        <v>0</v>
      </c>
      <c r="O1675" s="74">
        <f t="shared" si="19"/>
        <v>6000</v>
      </c>
      <c r="P1675" s="79">
        <v>1</v>
      </c>
      <c r="Q1675" s="74">
        <f t="shared" si="18"/>
        <v>6000</v>
      </c>
      <c r="R1675" s="77" t="s">
        <v>84</v>
      </c>
      <c r="S1675" s="78" t="s">
        <v>4040</v>
      </c>
      <c r="T1675" s="85" t="s">
        <v>68</v>
      </c>
      <c r="U1675" s="117" t="s">
        <v>5877</v>
      </c>
      <c r="V1675" s="85" t="s">
        <v>134</v>
      </c>
      <c r="W1675" s="85" t="s">
        <v>134</v>
      </c>
    </row>
    <row r="1676" spans="1:23" s="48" customFormat="1" ht="45" x14ac:dyDescent="0.25">
      <c r="A1676" s="77">
        <v>13100090</v>
      </c>
      <c r="B1676" s="77" t="s">
        <v>14</v>
      </c>
      <c r="C1676" s="70" t="s">
        <v>4202</v>
      </c>
      <c r="D1676" s="77" t="s">
        <v>63</v>
      </c>
      <c r="E1676" s="77" t="s">
        <v>126</v>
      </c>
      <c r="F1676" s="77" t="s">
        <v>123</v>
      </c>
      <c r="G1676" s="77" t="s">
        <v>4203</v>
      </c>
      <c r="H1676" s="77" t="s">
        <v>59</v>
      </c>
      <c r="I1676" s="78" t="s">
        <v>4355</v>
      </c>
      <c r="J1676" s="77" t="s">
        <v>4038</v>
      </c>
      <c r="K1676" s="77" t="s">
        <v>4039</v>
      </c>
      <c r="L1676" s="71" t="s">
        <v>67</v>
      </c>
      <c r="M1676" s="74">
        <v>6900</v>
      </c>
      <c r="N1676" s="74">
        <v>0</v>
      </c>
      <c r="O1676" s="74">
        <f t="shared" si="19"/>
        <v>6900</v>
      </c>
      <c r="P1676" s="79">
        <v>1</v>
      </c>
      <c r="Q1676" s="74">
        <f t="shared" si="18"/>
        <v>6900</v>
      </c>
      <c r="R1676" s="77" t="s">
        <v>163</v>
      </c>
      <c r="S1676" s="78" t="s">
        <v>4040</v>
      </c>
      <c r="T1676" s="85" t="s">
        <v>68</v>
      </c>
      <c r="U1676" s="117" t="s">
        <v>5877</v>
      </c>
      <c r="V1676" s="85" t="s">
        <v>134</v>
      </c>
      <c r="W1676" s="85" t="s">
        <v>134</v>
      </c>
    </row>
    <row r="1677" spans="1:23" s="48" customFormat="1" ht="45" x14ac:dyDescent="0.25">
      <c r="A1677" s="77">
        <v>13100090</v>
      </c>
      <c r="B1677" s="77" t="s">
        <v>14</v>
      </c>
      <c r="C1677" s="70" t="s">
        <v>4204</v>
      </c>
      <c r="D1677" s="77" t="s">
        <v>63</v>
      </c>
      <c r="E1677" s="77" t="s">
        <v>126</v>
      </c>
      <c r="F1677" s="77" t="s">
        <v>123</v>
      </c>
      <c r="G1677" s="77" t="s">
        <v>4203</v>
      </c>
      <c r="H1677" s="77" t="s">
        <v>59</v>
      </c>
      <c r="I1677" s="78" t="s">
        <v>4157</v>
      </c>
      <c r="J1677" s="77" t="s">
        <v>4038</v>
      </c>
      <c r="K1677" s="77" t="s">
        <v>4039</v>
      </c>
      <c r="L1677" s="71" t="s">
        <v>67</v>
      </c>
      <c r="M1677" s="74">
        <v>6900</v>
      </c>
      <c r="N1677" s="74">
        <v>0</v>
      </c>
      <c r="O1677" s="74">
        <f t="shared" si="19"/>
        <v>6900</v>
      </c>
      <c r="P1677" s="79">
        <v>1</v>
      </c>
      <c r="Q1677" s="74">
        <f t="shared" si="18"/>
        <v>6900</v>
      </c>
      <c r="R1677" s="77" t="s">
        <v>163</v>
      </c>
      <c r="S1677" s="78" t="s">
        <v>4040</v>
      </c>
      <c r="T1677" s="85" t="s">
        <v>68</v>
      </c>
      <c r="U1677" s="117" t="s">
        <v>5877</v>
      </c>
      <c r="V1677" s="85" t="s">
        <v>134</v>
      </c>
      <c r="W1677" s="85" t="s">
        <v>134</v>
      </c>
    </row>
    <row r="1678" spans="1:23" s="48" customFormat="1" ht="45" x14ac:dyDescent="0.25">
      <c r="A1678" s="77">
        <v>13100090</v>
      </c>
      <c r="B1678" s="77" t="s">
        <v>14</v>
      </c>
      <c r="C1678" s="70" t="s">
        <v>4205</v>
      </c>
      <c r="D1678" s="77" t="s">
        <v>63</v>
      </c>
      <c r="E1678" s="77" t="s">
        <v>126</v>
      </c>
      <c r="F1678" s="77" t="s">
        <v>123</v>
      </c>
      <c r="G1678" s="77" t="s">
        <v>4203</v>
      </c>
      <c r="H1678" s="77" t="s">
        <v>59</v>
      </c>
      <c r="I1678" s="78" t="s">
        <v>4157</v>
      </c>
      <c r="J1678" s="77" t="s">
        <v>4038</v>
      </c>
      <c r="K1678" s="77" t="s">
        <v>4039</v>
      </c>
      <c r="L1678" s="71" t="s">
        <v>67</v>
      </c>
      <c r="M1678" s="74">
        <v>6900</v>
      </c>
      <c r="N1678" s="74">
        <v>0</v>
      </c>
      <c r="O1678" s="74">
        <f t="shared" si="19"/>
        <v>6900</v>
      </c>
      <c r="P1678" s="79">
        <v>1</v>
      </c>
      <c r="Q1678" s="74">
        <f t="shared" si="18"/>
        <v>6900</v>
      </c>
      <c r="R1678" s="77" t="s">
        <v>163</v>
      </c>
      <c r="S1678" s="78" t="s">
        <v>4040</v>
      </c>
      <c r="T1678" s="85" t="s">
        <v>68</v>
      </c>
      <c r="U1678" s="117" t="s">
        <v>5877</v>
      </c>
      <c r="V1678" s="85" t="s">
        <v>134</v>
      </c>
      <c r="W1678" s="85" t="s">
        <v>134</v>
      </c>
    </row>
    <row r="1679" spans="1:23" s="48" customFormat="1" ht="45" x14ac:dyDescent="0.25">
      <c r="A1679" s="77">
        <v>13100090</v>
      </c>
      <c r="B1679" s="77" t="s">
        <v>14</v>
      </c>
      <c r="C1679" s="70" t="s">
        <v>4206</v>
      </c>
      <c r="D1679" s="77" t="s">
        <v>63</v>
      </c>
      <c r="E1679" s="77" t="s">
        <v>126</v>
      </c>
      <c r="F1679" s="77" t="s">
        <v>123</v>
      </c>
      <c r="G1679" s="77" t="s">
        <v>4203</v>
      </c>
      <c r="H1679" s="77" t="s">
        <v>59</v>
      </c>
      <c r="I1679" s="78" t="s">
        <v>4122</v>
      </c>
      <c r="J1679" s="77" t="s">
        <v>4038</v>
      </c>
      <c r="K1679" s="77" t="s">
        <v>4039</v>
      </c>
      <c r="L1679" s="71" t="s">
        <v>67</v>
      </c>
      <c r="M1679" s="74">
        <v>6900</v>
      </c>
      <c r="N1679" s="74">
        <v>0</v>
      </c>
      <c r="O1679" s="74">
        <f t="shared" si="19"/>
        <v>6900</v>
      </c>
      <c r="P1679" s="79">
        <v>1</v>
      </c>
      <c r="Q1679" s="74">
        <f t="shared" si="18"/>
        <v>6900</v>
      </c>
      <c r="R1679" s="77" t="s">
        <v>163</v>
      </c>
      <c r="S1679" s="78" t="s">
        <v>4040</v>
      </c>
      <c r="T1679" s="85" t="s">
        <v>68</v>
      </c>
      <c r="U1679" s="117" t="s">
        <v>5877</v>
      </c>
      <c r="V1679" s="85" t="s">
        <v>134</v>
      </c>
      <c r="W1679" s="85" t="s">
        <v>134</v>
      </c>
    </row>
    <row r="1680" spans="1:23" s="48" customFormat="1" ht="75" x14ac:dyDescent="0.25">
      <c r="A1680" s="77">
        <v>13100090</v>
      </c>
      <c r="B1680" s="77" t="s">
        <v>14</v>
      </c>
      <c r="C1680" s="70" t="s">
        <v>4207</v>
      </c>
      <c r="D1680" s="77" t="s">
        <v>63</v>
      </c>
      <c r="E1680" s="77" t="s">
        <v>126</v>
      </c>
      <c r="F1680" s="77" t="s">
        <v>123</v>
      </c>
      <c r="G1680" s="77" t="s">
        <v>4208</v>
      </c>
      <c r="H1680" s="77" t="s">
        <v>56</v>
      </c>
      <c r="I1680" s="78" t="s">
        <v>4209</v>
      </c>
      <c r="J1680" s="77" t="s">
        <v>4210</v>
      </c>
      <c r="K1680" s="77" t="s">
        <v>4039</v>
      </c>
      <c r="L1680" s="71" t="s">
        <v>67</v>
      </c>
      <c r="M1680" s="74">
        <v>10000</v>
      </c>
      <c r="N1680" s="74">
        <v>0</v>
      </c>
      <c r="O1680" s="74">
        <f t="shared" si="19"/>
        <v>10000</v>
      </c>
      <c r="P1680" s="79">
        <v>1</v>
      </c>
      <c r="Q1680" s="74">
        <f t="shared" si="18"/>
        <v>10000</v>
      </c>
      <c r="R1680" s="77" t="s">
        <v>84</v>
      </c>
      <c r="S1680" s="78" t="s">
        <v>4040</v>
      </c>
      <c r="T1680" s="85" t="s">
        <v>134</v>
      </c>
      <c r="U1680" s="117"/>
      <c r="V1680" s="85" t="s">
        <v>134</v>
      </c>
      <c r="W1680" s="85" t="s">
        <v>134</v>
      </c>
    </row>
    <row r="1681" spans="1:23" s="48" customFormat="1" ht="75" x14ac:dyDescent="0.25">
      <c r="A1681" s="77">
        <v>13100090</v>
      </c>
      <c r="B1681" s="77" t="s">
        <v>14</v>
      </c>
      <c r="C1681" s="70" t="s">
        <v>4211</v>
      </c>
      <c r="D1681" s="77" t="s">
        <v>63</v>
      </c>
      <c r="E1681" s="77" t="s">
        <v>126</v>
      </c>
      <c r="F1681" s="77" t="s">
        <v>123</v>
      </c>
      <c r="G1681" s="77" t="s">
        <v>4212</v>
      </c>
      <c r="H1681" s="77" t="s">
        <v>58</v>
      </c>
      <c r="I1681" s="78" t="s">
        <v>4104</v>
      </c>
      <c r="J1681" s="77" t="s">
        <v>4213</v>
      </c>
      <c r="K1681" s="77" t="s">
        <v>4039</v>
      </c>
      <c r="L1681" s="71" t="s">
        <v>67</v>
      </c>
      <c r="M1681" s="74">
        <v>42000</v>
      </c>
      <c r="N1681" s="74">
        <v>0</v>
      </c>
      <c r="O1681" s="74">
        <f t="shared" si="19"/>
        <v>42000</v>
      </c>
      <c r="P1681" s="79">
        <v>1</v>
      </c>
      <c r="Q1681" s="74">
        <f t="shared" si="18"/>
        <v>42000</v>
      </c>
      <c r="R1681" s="77" t="s">
        <v>84</v>
      </c>
      <c r="S1681" s="78" t="s">
        <v>4040</v>
      </c>
      <c r="T1681" s="85" t="s">
        <v>68</v>
      </c>
      <c r="U1681" s="117" t="s">
        <v>5877</v>
      </c>
      <c r="V1681" s="85" t="s">
        <v>134</v>
      </c>
      <c r="W1681" s="85" t="s">
        <v>134</v>
      </c>
    </row>
    <row r="1682" spans="1:23" s="48" customFormat="1" ht="60" x14ac:dyDescent="0.25">
      <c r="A1682" s="77">
        <v>13100090</v>
      </c>
      <c r="B1682" s="77" t="s">
        <v>14</v>
      </c>
      <c r="C1682" s="70" t="s">
        <v>4214</v>
      </c>
      <c r="D1682" s="77" t="s">
        <v>63</v>
      </c>
      <c r="E1682" s="77" t="s">
        <v>126</v>
      </c>
      <c r="F1682" s="77" t="s">
        <v>123</v>
      </c>
      <c r="G1682" s="77" t="s">
        <v>4215</v>
      </c>
      <c r="H1682" s="77" t="s">
        <v>59</v>
      </c>
      <c r="I1682" s="78" t="s">
        <v>4216</v>
      </c>
      <c r="J1682" s="77" t="s">
        <v>4217</v>
      </c>
      <c r="K1682" s="77" t="s">
        <v>4039</v>
      </c>
      <c r="L1682" s="71" t="s">
        <v>67</v>
      </c>
      <c r="M1682" s="74">
        <v>12000</v>
      </c>
      <c r="N1682" s="74">
        <v>0</v>
      </c>
      <c r="O1682" s="74">
        <f t="shared" si="19"/>
        <v>12000</v>
      </c>
      <c r="P1682" s="79">
        <v>1</v>
      </c>
      <c r="Q1682" s="74">
        <f t="shared" si="18"/>
        <v>12000</v>
      </c>
      <c r="R1682" s="77" t="s">
        <v>84</v>
      </c>
      <c r="S1682" s="78" t="s">
        <v>4040</v>
      </c>
      <c r="T1682" s="85" t="s">
        <v>68</v>
      </c>
      <c r="U1682" s="117" t="s">
        <v>5877</v>
      </c>
      <c r="V1682" s="85" t="s">
        <v>134</v>
      </c>
      <c r="W1682" s="85" t="s">
        <v>134</v>
      </c>
    </row>
    <row r="1683" spans="1:23" s="48" customFormat="1" ht="30" x14ac:dyDescent="0.25">
      <c r="A1683" s="77">
        <v>13100090</v>
      </c>
      <c r="B1683" s="77" t="s">
        <v>14</v>
      </c>
      <c r="C1683" s="70" t="s">
        <v>4218</v>
      </c>
      <c r="D1683" s="77" t="s">
        <v>63</v>
      </c>
      <c r="E1683" s="77" t="s">
        <v>126</v>
      </c>
      <c r="F1683" s="77" t="s">
        <v>123</v>
      </c>
      <c r="G1683" s="77" t="s">
        <v>4219</v>
      </c>
      <c r="H1683" s="77" t="s">
        <v>59</v>
      </c>
      <c r="I1683" s="78" t="s">
        <v>4157</v>
      </c>
      <c r="J1683" s="77" t="s">
        <v>4038</v>
      </c>
      <c r="K1683" s="77" t="s">
        <v>4039</v>
      </c>
      <c r="L1683" s="71" t="s">
        <v>67</v>
      </c>
      <c r="M1683" s="74">
        <v>6900</v>
      </c>
      <c r="N1683" s="74">
        <v>0</v>
      </c>
      <c r="O1683" s="74">
        <f t="shared" si="19"/>
        <v>6900</v>
      </c>
      <c r="P1683" s="79">
        <v>1</v>
      </c>
      <c r="Q1683" s="74">
        <f t="shared" si="18"/>
        <v>6900</v>
      </c>
      <c r="R1683" s="77" t="s">
        <v>163</v>
      </c>
      <c r="S1683" s="78" t="s">
        <v>4040</v>
      </c>
      <c r="T1683" s="85" t="s">
        <v>68</v>
      </c>
      <c r="U1683" s="117" t="s">
        <v>5877</v>
      </c>
      <c r="V1683" s="85" t="s">
        <v>134</v>
      </c>
      <c r="W1683" s="85" t="s">
        <v>134</v>
      </c>
    </row>
    <row r="1684" spans="1:23" s="48" customFormat="1" ht="30" x14ac:dyDescent="0.25">
      <c r="A1684" s="77">
        <v>13100090</v>
      </c>
      <c r="B1684" s="77" t="s">
        <v>14</v>
      </c>
      <c r="C1684" s="70" t="s">
        <v>4220</v>
      </c>
      <c r="D1684" s="77" t="s">
        <v>63</v>
      </c>
      <c r="E1684" s="77" t="s">
        <v>126</v>
      </c>
      <c r="F1684" s="77" t="s">
        <v>123</v>
      </c>
      <c r="G1684" s="77" t="s">
        <v>4219</v>
      </c>
      <c r="H1684" s="77" t="s">
        <v>59</v>
      </c>
      <c r="I1684" s="78" t="s">
        <v>4157</v>
      </c>
      <c r="J1684" s="77" t="s">
        <v>4038</v>
      </c>
      <c r="K1684" s="77" t="s">
        <v>4039</v>
      </c>
      <c r="L1684" s="71" t="s">
        <v>67</v>
      </c>
      <c r="M1684" s="74">
        <v>6900</v>
      </c>
      <c r="N1684" s="74">
        <v>0</v>
      </c>
      <c r="O1684" s="74">
        <f t="shared" si="19"/>
        <v>6900</v>
      </c>
      <c r="P1684" s="79">
        <v>1</v>
      </c>
      <c r="Q1684" s="74">
        <f t="shared" si="18"/>
        <v>6900</v>
      </c>
      <c r="R1684" s="77" t="s">
        <v>163</v>
      </c>
      <c r="S1684" s="78" t="s">
        <v>4040</v>
      </c>
      <c r="T1684" s="85" t="s">
        <v>68</v>
      </c>
      <c r="U1684" s="117" t="s">
        <v>5877</v>
      </c>
      <c r="V1684" s="85" t="s">
        <v>134</v>
      </c>
      <c r="W1684" s="85" t="s">
        <v>134</v>
      </c>
    </row>
    <row r="1685" spans="1:23" s="48" customFormat="1" ht="30" x14ac:dyDescent="0.25">
      <c r="A1685" s="77">
        <v>13100090</v>
      </c>
      <c r="B1685" s="77" t="s">
        <v>14</v>
      </c>
      <c r="C1685" s="70" t="s">
        <v>4221</v>
      </c>
      <c r="D1685" s="77" t="s">
        <v>63</v>
      </c>
      <c r="E1685" s="77" t="s">
        <v>126</v>
      </c>
      <c r="F1685" s="77" t="s">
        <v>123</v>
      </c>
      <c r="G1685" s="77" t="s">
        <v>4222</v>
      </c>
      <c r="H1685" s="77" t="s">
        <v>59</v>
      </c>
      <c r="I1685" s="78" t="s">
        <v>4122</v>
      </c>
      <c r="J1685" s="77" t="s">
        <v>4038</v>
      </c>
      <c r="K1685" s="77" t="s">
        <v>4039</v>
      </c>
      <c r="L1685" s="71" t="s">
        <v>67</v>
      </c>
      <c r="M1685" s="74">
        <v>6900</v>
      </c>
      <c r="N1685" s="74">
        <v>0</v>
      </c>
      <c r="O1685" s="74">
        <f t="shared" si="19"/>
        <v>6900</v>
      </c>
      <c r="P1685" s="79">
        <v>1</v>
      </c>
      <c r="Q1685" s="74">
        <f t="shared" si="18"/>
        <v>6900</v>
      </c>
      <c r="R1685" s="77" t="s">
        <v>163</v>
      </c>
      <c r="S1685" s="78" t="s">
        <v>4040</v>
      </c>
      <c r="T1685" s="85" t="s">
        <v>68</v>
      </c>
      <c r="U1685" s="117" t="s">
        <v>5877</v>
      </c>
      <c r="V1685" s="85" t="s">
        <v>134</v>
      </c>
      <c r="W1685" s="85" t="s">
        <v>134</v>
      </c>
    </row>
    <row r="1686" spans="1:23" s="48" customFormat="1" ht="30" x14ac:dyDescent="0.25">
      <c r="A1686" s="77">
        <v>13100090</v>
      </c>
      <c r="B1686" s="77" t="s">
        <v>14</v>
      </c>
      <c r="C1686" s="70" t="s">
        <v>4223</v>
      </c>
      <c r="D1686" s="77" t="s">
        <v>63</v>
      </c>
      <c r="E1686" s="77" t="s">
        <v>126</v>
      </c>
      <c r="F1686" s="77" t="s">
        <v>123</v>
      </c>
      <c r="G1686" s="77" t="s">
        <v>4222</v>
      </c>
      <c r="H1686" s="77" t="s">
        <v>59</v>
      </c>
      <c r="I1686" s="78" t="s">
        <v>4122</v>
      </c>
      <c r="J1686" s="77" t="s">
        <v>4038</v>
      </c>
      <c r="K1686" s="77" t="s">
        <v>4039</v>
      </c>
      <c r="L1686" s="71" t="s">
        <v>67</v>
      </c>
      <c r="M1686" s="74">
        <v>6900</v>
      </c>
      <c r="N1686" s="74">
        <v>0</v>
      </c>
      <c r="O1686" s="74">
        <f t="shared" si="19"/>
        <v>6900</v>
      </c>
      <c r="P1686" s="79">
        <v>1</v>
      </c>
      <c r="Q1686" s="74">
        <f t="shared" si="18"/>
        <v>6900</v>
      </c>
      <c r="R1686" s="77" t="s">
        <v>163</v>
      </c>
      <c r="S1686" s="78" t="s">
        <v>4040</v>
      </c>
      <c r="T1686" s="85" t="s">
        <v>68</v>
      </c>
      <c r="U1686" s="117" t="s">
        <v>5877</v>
      </c>
      <c r="V1686" s="85" t="s">
        <v>134</v>
      </c>
      <c r="W1686" s="85" t="s">
        <v>134</v>
      </c>
    </row>
    <row r="1687" spans="1:23" s="48" customFormat="1" ht="30" x14ac:dyDescent="0.25">
      <c r="A1687" s="77">
        <v>13100090</v>
      </c>
      <c r="B1687" s="77" t="s">
        <v>14</v>
      </c>
      <c r="C1687" s="70" t="s">
        <v>4224</v>
      </c>
      <c r="D1687" s="77" t="s">
        <v>63</v>
      </c>
      <c r="E1687" s="77" t="s">
        <v>126</v>
      </c>
      <c r="F1687" s="77" t="s">
        <v>123</v>
      </c>
      <c r="G1687" s="77" t="s">
        <v>4222</v>
      </c>
      <c r="H1687" s="77" t="s">
        <v>59</v>
      </c>
      <c r="I1687" s="78" t="s">
        <v>4122</v>
      </c>
      <c r="J1687" s="77" t="s">
        <v>4038</v>
      </c>
      <c r="K1687" s="77" t="s">
        <v>4039</v>
      </c>
      <c r="L1687" s="71" t="s">
        <v>67</v>
      </c>
      <c r="M1687" s="74">
        <v>6900</v>
      </c>
      <c r="N1687" s="74">
        <v>0</v>
      </c>
      <c r="O1687" s="74">
        <f t="shared" si="19"/>
        <v>6900</v>
      </c>
      <c r="P1687" s="79">
        <v>1</v>
      </c>
      <c r="Q1687" s="74">
        <f t="shared" si="18"/>
        <v>6900</v>
      </c>
      <c r="R1687" s="77" t="s">
        <v>163</v>
      </c>
      <c r="S1687" s="78" t="s">
        <v>4040</v>
      </c>
      <c r="T1687" s="85" t="s">
        <v>68</v>
      </c>
      <c r="U1687" s="117" t="s">
        <v>5877</v>
      </c>
      <c r="V1687" s="85" t="s">
        <v>134</v>
      </c>
      <c r="W1687" s="85" t="s">
        <v>134</v>
      </c>
    </row>
    <row r="1688" spans="1:23" s="48" customFormat="1" ht="30" x14ac:dyDescent="0.25">
      <c r="A1688" s="77">
        <v>13100090</v>
      </c>
      <c r="B1688" s="77" t="s">
        <v>14</v>
      </c>
      <c r="C1688" s="70" t="s">
        <v>4225</v>
      </c>
      <c r="D1688" s="77" t="s">
        <v>63</v>
      </c>
      <c r="E1688" s="77" t="s">
        <v>126</v>
      </c>
      <c r="F1688" s="77" t="s">
        <v>123</v>
      </c>
      <c r="G1688" s="77" t="s">
        <v>4226</v>
      </c>
      <c r="H1688" s="77" t="s">
        <v>59</v>
      </c>
      <c r="I1688" s="78" t="s">
        <v>4157</v>
      </c>
      <c r="J1688" s="77" t="s">
        <v>4038</v>
      </c>
      <c r="K1688" s="77" t="s">
        <v>4039</v>
      </c>
      <c r="L1688" s="71" t="s">
        <v>67</v>
      </c>
      <c r="M1688" s="74">
        <v>6900</v>
      </c>
      <c r="N1688" s="74">
        <v>0</v>
      </c>
      <c r="O1688" s="74">
        <f t="shared" si="19"/>
        <v>6900</v>
      </c>
      <c r="P1688" s="79">
        <v>1</v>
      </c>
      <c r="Q1688" s="74">
        <f t="shared" si="18"/>
        <v>6900</v>
      </c>
      <c r="R1688" s="77" t="s">
        <v>163</v>
      </c>
      <c r="S1688" s="78" t="s">
        <v>4040</v>
      </c>
      <c r="T1688" s="85" t="s">
        <v>68</v>
      </c>
      <c r="U1688" s="117" t="s">
        <v>5877</v>
      </c>
      <c r="V1688" s="85" t="s">
        <v>134</v>
      </c>
      <c r="W1688" s="85" t="s">
        <v>134</v>
      </c>
    </row>
    <row r="1689" spans="1:23" s="48" customFormat="1" ht="30" x14ac:dyDescent="0.25">
      <c r="A1689" s="77">
        <v>13100090</v>
      </c>
      <c r="B1689" s="77" t="s">
        <v>14</v>
      </c>
      <c r="C1689" s="70" t="s">
        <v>4227</v>
      </c>
      <c r="D1689" s="77" t="s">
        <v>63</v>
      </c>
      <c r="E1689" s="77" t="s">
        <v>126</v>
      </c>
      <c r="F1689" s="77" t="s">
        <v>123</v>
      </c>
      <c r="G1689" s="77" t="s">
        <v>4226</v>
      </c>
      <c r="H1689" s="77" t="s">
        <v>59</v>
      </c>
      <c r="I1689" s="78" t="s">
        <v>4194</v>
      </c>
      <c r="J1689" s="77" t="s">
        <v>4038</v>
      </c>
      <c r="K1689" s="77" t="s">
        <v>4039</v>
      </c>
      <c r="L1689" s="71" t="s">
        <v>67</v>
      </c>
      <c r="M1689" s="74">
        <v>6900</v>
      </c>
      <c r="N1689" s="74">
        <v>0</v>
      </c>
      <c r="O1689" s="74">
        <f t="shared" si="19"/>
        <v>6900</v>
      </c>
      <c r="P1689" s="79">
        <v>1</v>
      </c>
      <c r="Q1689" s="74">
        <f t="shared" si="18"/>
        <v>6900</v>
      </c>
      <c r="R1689" s="77" t="s">
        <v>163</v>
      </c>
      <c r="S1689" s="78" t="s">
        <v>4040</v>
      </c>
      <c r="T1689" s="85" t="s">
        <v>68</v>
      </c>
      <c r="U1689" s="117" t="s">
        <v>5877</v>
      </c>
      <c r="V1689" s="85" t="s">
        <v>134</v>
      </c>
      <c r="W1689" s="85" t="s">
        <v>134</v>
      </c>
    </row>
    <row r="1690" spans="1:23" s="48" customFormat="1" ht="30" x14ac:dyDescent="0.25">
      <c r="A1690" s="77">
        <v>13100090</v>
      </c>
      <c r="B1690" s="77" t="s">
        <v>14</v>
      </c>
      <c r="C1690" s="70" t="s">
        <v>4228</v>
      </c>
      <c r="D1690" s="77" t="s">
        <v>63</v>
      </c>
      <c r="E1690" s="77" t="s">
        <v>126</v>
      </c>
      <c r="F1690" s="77" t="s">
        <v>123</v>
      </c>
      <c r="G1690" s="77" t="s">
        <v>4226</v>
      </c>
      <c r="H1690" s="77" t="s">
        <v>59</v>
      </c>
      <c r="I1690" s="78" t="s">
        <v>4122</v>
      </c>
      <c r="J1690" s="77" t="s">
        <v>4038</v>
      </c>
      <c r="K1690" s="77" t="s">
        <v>4039</v>
      </c>
      <c r="L1690" s="71" t="s">
        <v>67</v>
      </c>
      <c r="M1690" s="74">
        <v>6900</v>
      </c>
      <c r="N1690" s="74">
        <v>0</v>
      </c>
      <c r="O1690" s="74">
        <f t="shared" si="19"/>
        <v>6900</v>
      </c>
      <c r="P1690" s="79">
        <v>1</v>
      </c>
      <c r="Q1690" s="74">
        <f t="shared" si="18"/>
        <v>6900</v>
      </c>
      <c r="R1690" s="77" t="s">
        <v>163</v>
      </c>
      <c r="S1690" s="78" t="s">
        <v>4040</v>
      </c>
      <c r="T1690" s="85" t="s">
        <v>68</v>
      </c>
      <c r="U1690" s="117" t="s">
        <v>5877</v>
      </c>
      <c r="V1690" s="85" t="s">
        <v>134</v>
      </c>
      <c r="W1690" s="85" t="s">
        <v>134</v>
      </c>
    </row>
    <row r="1691" spans="1:23" s="48" customFormat="1" ht="30" x14ac:dyDescent="0.25">
      <c r="A1691" s="77">
        <v>13100090</v>
      </c>
      <c r="B1691" s="77" t="s">
        <v>14</v>
      </c>
      <c r="C1691" s="70" t="s">
        <v>4229</v>
      </c>
      <c r="D1691" s="77" t="s">
        <v>63</v>
      </c>
      <c r="E1691" s="77" t="s">
        <v>126</v>
      </c>
      <c r="F1691" s="77" t="s">
        <v>123</v>
      </c>
      <c r="G1691" s="77" t="s">
        <v>4219</v>
      </c>
      <c r="H1691" s="77" t="s">
        <v>59</v>
      </c>
      <c r="I1691" s="78" t="s">
        <v>4230</v>
      </c>
      <c r="J1691" s="77" t="s">
        <v>4038</v>
      </c>
      <c r="K1691" s="77" t="s">
        <v>4039</v>
      </c>
      <c r="L1691" s="71" t="s">
        <v>67</v>
      </c>
      <c r="M1691" s="74">
        <v>6900</v>
      </c>
      <c r="N1691" s="74">
        <v>0</v>
      </c>
      <c r="O1691" s="74">
        <f t="shared" si="19"/>
        <v>6900</v>
      </c>
      <c r="P1691" s="79">
        <v>1</v>
      </c>
      <c r="Q1691" s="74">
        <f t="shared" si="18"/>
        <v>6900</v>
      </c>
      <c r="R1691" s="77" t="s">
        <v>163</v>
      </c>
      <c r="S1691" s="78" t="s">
        <v>4040</v>
      </c>
      <c r="T1691" s="85" t="s">
        <v>68</v>
      </c>
      <c r="U1691" s="117" t="s">
        <v>5877</v>
      </c>
      <c r="V1691" s="85" t="s">
        <v>134</v>
      </c>
      <c r="W1691" s="85" t="s">
        <v>134</v>
      </c>
    </row>
    <row r="1692" spans="1:23" s="48" customFormat="1" ht="30" x14ac:dyDescent="0.25">
      <c r="A1692" s="77">
        <v>13100090</v>
      </c>
      <c r="B1692" s="77" t="s">
        <v>14</v>
      </c>
      <c r="C1692" s="70" t="s">
        <v>4231</v>
      </c>
      <c r="D1692" s="77" t="s">
        <v>63</v>
      </c>
      <c r="E1692" s="77" t="s">
        <v>126</v>
      </c>
      <c r="F1692" s="77" t="s">
        <v>123</v>
      </c>
      <c r="G1692" s="77" t="s">
        <v>4219</v>
      </c>
      <c r="H1692" s="77" t="s">
        <v>59</v>
      </c>
      <c r="I1692" s="78" t="s">
        <v>4122</v>
      </c>
      <c r="J1692" s="77" t="s">
        <v>4038</v>
      </c>
      <c r="K1692" s="77" t="s">
        <v>4039</v>
      </c>
      <c r="L1692" s="71" t="s">
        <v>67</v>
      </c>
      <c r="M1692" s="74">
        <v>6900</v>
      </c>
      <c r="N1692" s="74">
        <v>0</v>
      </c>
      <c r="O1692" s="74">
        <f t="shared" si="19"/>
        <v>6900</v>
      </c>
      <c r="P1692" s="79">
        <v>1</v>
      </c>
      <c r="Q1692" s="74">
        <f t="shared" si="18"/>
        <v>6900</v>
      </c>
      <c r="R1692" s="77" t="s">
        <v>163</v>
      </c>
      <c r="S1692" s="78" t="s">
        <v>4040</v>
      </c>
      <c r="T1692" s="85" t="s">
        <v>68</v>
      </c>
      <c r="U1692" s="117" t="s">
        <v>5877</v>
      </c>
      <c r="V1692" s="85" t="s">
        <v>134</v>
      </c>
      <c r="W1692" s="85" t="s">
        <v>134</v>
      </c>
    </row>
    <row r="1693" spans="1:23" s="48" customFormat="1" ht="30" x14ac:dyDescent="0.25">
      <c r="A1693" s="77">
        <v>13100090</v>
      </c>
      <c r="B1693" s="77" t="s">
        <v>14</v>
      </c>
      <c r="C1693" s="70" t="s">
        <v>4232</v>
      </c>
      <c r="D1693" s="77" t="s">
        <v>63</v>
      </c>
      <c r="E1693" s="77" t="s">
        <v>126</v>
      </c>
      <c r="F1693" s="77" t="s">
        <v>123</v>
      </c>
      <c r="G1693" s="77" t="s">
        <v>4222</v>
      </c>
      <c r="H1693" s="77" t="s">
        <v>59</v>
      </c>
      <c r="I1693" s="78" t="s">
        <v>4157</v>
      </c>
      <c r="J1693" s="77" t="s">
        <v>4038</v>
      </c>
      <c r="K1693" s="77" t="s">
        <v>4039</v>
      </c>
      <c r="L1693" s="71" t="s">
        <v>67</v>
      </c>
      <c r="M1693" s="74">
        <v>6900</v>
      </c>
      <c r="N1693" s="74">
        <v>0</v>
      </c>
      <c r="O1693" s="74">
        <f t="shared" si="19"/>
        <v>6900</v>
      </c>
      <c r="P1693" s="79">
        <v>1</v>
      </c>
      <c r="Q1693" s="74">
        <f t="shared" si="18"/>
        <v>6900</v>
      </c>
      <c r="R1693" s="77" t="s">
        <v>163</v>
      </c>
      <c r="S1693" s="78" t="s">
        <v>4040</v>
      </c>
      <c r="T1693" s="85" t="s">
        <v>68</v>
      </c>
      <c r="U1693" s="117" t="s">
        <v>5877</v>
      </c>
      <c r="V1693" s="85" t="s">
        <v>134</v>
      </c>
      <c r="W1693" s="85" t="s">
        <v>134</v>
      </c>
    </row>
    <row r="1694" spans="1:23" s="48" customFormat="1" ht="120" x14ac:dyDescent="0.25">
      <c r="A1694" s="77">
        <v>13100090</v>
      </c>
      <c r="B1694" s="77" t="s">
        <v>14</v>
      </c>
      <c r="C1694" s="70" t="s">
        <v>4233</v>
      </c>
      <c r="D1694" s="77" t="s">
        <v>63</v>
      </c>
      <c r="E1694" s="77" t="s">
        <v>126</v>
      </c>
      <c r="F1694" s="77" t="s">
        <v>123</v>
      </c>
      <c r="G1694" s="77" t="s">
        <v>4234</v>
      </c>
      <c r="H1694" s="77" t="s">
        <v>56</v>
      </c>
      <c r="I1694" s="78" t="s">
        <v>5880</v>
      </c>
      <c r="J1694" s="77" t="s">
        <v>4235</v>
      </c>
      <c r="K1694" s="77" t="s">
        <v>4039</v>
      </c>
      <c r="L1694" s="71" t="s">
        <v>67</v>
      </c>
      <c r="M1694" s="74">
        <v>6000</v>
      </c>
      <c r="N1694" s="74">
        <v>0</v>
      </c>
      <c r="O1694" s="74">
        <f t="shared" si="19"/>
        <v>6000</v>
      </c>
      <c r="P1694" s="79">
        <v>1</v>
      </c>
      <c r="Q1694" s="74">
        <f t="shared" si="18"/>
        <v>6000</v>
      </c>
      <c r="R1694" s="77" t="s">
        <v>84</v>
      </c>
      <c r="S1694" s="78" t="s">
        <v>4040</v>
      </c>
      <c r="T1694" s="85" t="s">
        <v>68</v>
      </c>
      <c r="U1694" s="117" t="s">
        <v>5881</v>
      </c>
      <c r="V1694" s="85" t="s">
        <v>134</v>
      </c>
      <c r="W1694" s="85" t="s">
        <v>134</v>
      </c>
    </row>
    <row r="1695" spans="1:23" s="48" customFormat="1" ht="105" x14ac:dyDescent="0.25">
      <c r="A1695" s="77">
        <v>13100090</v>
      </c>
      <c r="B1695" s="77" t="s">
        <v>14</v>
      </c>
      <c r="C1695" s="70" t="s">
        <v>4236</v>
      </c>
      <c r="D1695" s="77" t="s">
        <v>63</v>
      </c>
      <c r="E1695" s="77" t="s">
        <v>126</v>
      </c>
      <c r="F1695" s="77" t="s">
        <v>123</v>
      </c>
      <c r="G1695" s="77" t="s">
        <v>4237</v>
      </c>
      <c r="H1695" s="77" t="s">
        <v>56</v>
      </c>
      <c r="I1695" s="78" t="s">
        <v>4238</v>
      </c>
      <c r="J1695" s="77" t="s">
        <v>4239</v>
      </c>
      <c r="K1695" s="77" t="s">
        <v>4039</v>
      </c>
      <c r="L1695" s="71" t="s">
        <v>67</v>
      </c>
      <c r="M1695" s="74">
        <v>9600</v>
      </c>
      <c r="N1695" s="74">
        <v>0</v>
      </c>
      <c r="O1695" s="74">
        <f t="shared" si="19"/>
        <v>9600</v>
      </c>
      <c r="P1695" s="79">
        <v>1</v>
      </c>
      <c r="Q1695" s="74">
        <f t="shared" si="18"/>
        <v>9600</v>
      </c>
      <c r="R1695" s="77" t="s">
        <v>84</v>
      </c>
      <c r="S1695" s="78" t="s">
        <v>4040</v>
      </c>
      <c r="T1695" s="85" t="s">
        <v>68</v>
      </c>
      <c r="U1695" s="117" t="s">
        <v>5877</v>
      </c>
      <c r="V1695" s="85" t="s">
        <v>134</v>
      </c>
      <c r="W1695" s="85" t="s">
        <v>134</v>
      </c>
    </row>
    <row r="1696" spans="1:23" s="48" customFormat="1" ht="75" x14ac:dyDescent="0.25">
      <c r="A1696" s="77">
        <v>13100090</v>
      </c>
      <c r="B1696" s="77" t="s">
        <v>14</v>
      </c>
      <c r="C1696" s="70" t="s">
        <v>4240</v>
      </c>
      <c r="D1696" s="77" t="s">
        <v>63</v>
      </c>
      <c r="E1696" s="77" t="s">
        <v>126</v>
      </c>
      <c r="F1696" s="77" t="s">
        <v>123</v>
      </c>
      <c r="G1696" s="77" t="s">
        <v>4241</v>
      </c>
      <c r="H1696" s="77" t="s">
        <v>56</v>
      </c>
      <c r="I1696" s="78" t="s">
        <v>4242</v>
      </c>
      <c r="J1696" s="77" t="s">
        <v>4239</v>
      </c>
      <c r="K1696" s="77" t="s">
        <v>4039</v>
      </c>
      <c r="L1696" s="71" t="s">
        <v>67</v>
      </c>
      <c r="M1696" s="74">
        <v>9600</v>
      </c>
      <c r="N1696" s="74">
        <v>0</v>
      </c>
      <c r="O1696" s="74">
        <f t="shared" si="19"/>
        <v>9600</v>
      </c>
      <c r="P1696" s="79">
        <v>1</v>
      </c>
      <c r="Q1696" s="74">
        <f t="shared" si="18"/>
        <v>9600</v>
      </c>
      <c r="R1696" s="77" t="s">
        <v>84</v>
      </c>
      <c r="S1696" s="78" t="s">
        <v>4040</v>
      </c>
      <c r="T1696" s="85" t="s">
        <v>68</v>
      </c>
      <c r="U1696" s="117" t="s">
        <v>5877</v>
      </c>
      <c r="V1696" s="85" t="s">
        <v>134</v>
      </c>
      <c r="W1696" s="85" t="s">
        <v>134</v>
      </c>
    </row>
    <row r="1697" spans="1:23" s="48" customFormat="1" ht="45" x14ac:dyDescent="0.25">
      <c r="A1697" s="77">
        <v>13100090</v>
      </c>
      <c r="B1697" s="77" t="s">
        <v>14</v>
      </c>
      <c r="C1697" s="70" t="s">
        <v>4243</v>
      </c>
      <c r="D1697" s="77" t="s">
        <v>63</v>
      </c>
      <c r="E1697" s="77" t="s">
        <v>126</v>
      </c>
      <c r="F1697" s="77" t="s">
        <v>123</v>
      </c>
      <c r="G1697" s="77" t="s">
        <v>4244</v>
      </c>
      <c r="H1697" s="77" t="s">
        <v>59</v>
      </c>
      <c r="I1697" s="78" t="s">
        <v>4122</v>
      </c>
      <c r="J1697" s="77" t="s">
        <v>4038</v>
      </c>
      <c r="K1697" s="77" t="s">
        <v>4039</v>
      </c>
      <c r="L1697" s="71" t="s">
        <v>67</v>
      </c>
      <c r="M1697" s="74">
        <v>6900</v>
      </c>
      <c r="N1697" s="74">
        <v>0</v>
      </c>
      <c r="O1697" s="74">
        <f t="shared" si="19"/>
        <v>6900</v>
      </c>
      <c r="P1697" s="79">
        <v>1</v>
      </c>
      <c r="Q1697" s="74">
        <f t="shared" si="18"/>
        <v>6900</v>
      </c>
      <c r="R1697" s="77" t="s">
        <v>163</v>
      </c>
      <c r="S1697" s="78" t="s">
        <v>4040</v>
      </c>
      <c r="T1697" s="85" t="s">
        <v>68</v>
      </c>
      <c r="U1697" s="117" t="s">
        <v>5877</v>
      </c>
      <c r="V1697" s="85" t="s">
        <v>134</v>
      </c>
      <c r="W1697" s="85" t="s">
        <v>134</v>
      </c>
    </row>
    <row r="1698" spans="1:23" s="48" customFormat="1" ht="45" x14ac:dyDescent="0.25">
      <c r="A1698" s="77">
        <v>13100090</v>
      </c>
      <c r="B1698" s="77" t="s">
        <v>14</v>
      </c>
      <c r="C1698" s="70" t="s">
        <v>4245</v>
      </c>
      <c r="D1698" s="77" t="s">
        <v>63</v>
      </c>
      <c r="E1698" s="77" t="s">
        <v>126</v>
      </c>
      <c r="F1698" s="77" t="s">
        <v>123</v>
      </c>
      <c r="G1698" s="77" t="s">
        <v>4244</v>
      </c>
      <c r="H1698" s="77" t="s">
        <v>59</v>
      </c>
      <c r="I1698" s="78" t="s">
        <v>4122</v>
      </c>
      <c r="J1698" s="77" t="s">
        <v>4038</v>
      </c>
      <c r="K1698" s="77" t="s">
        <v>4039</v>
      </c>
      <c r="L1698" s="71" t="s">
        <v>67</v>
      </c>
      <c r="M1698" s="74">
        <v>6900</v>
      </c>
      <c r="N1698" s="74">
        <v>0</v>
      </c>
      <c r="O1698" s="74">
        <f t="shared" si="19"/>
        <v>6900</v>
      </c>
      <c r="P1698" s="79">
        <v>1</v>
      </c>
      <c r="Q1698" s="74">
        <f t="shared" si="18"/>
        <v>6900</v>
      </c>
      <c r="R1698" s="77" t="s">
        <v>163</v>
      </c>
      <c r="S1698" s="78" t="s">
        <v>4040</v>
      </c>
      <c r="T1698" s="85" t="s">
        <v>68</v>
      </c>
      <c r="U1698" s="117" t="s">
        <v>5877</v>
      </c>
      <c r="V1698" s="85" t="s">
        <v>134</v>
      </c>
      <c r="W1698" s="85" t="s">
        <v>134</v>
      </c>
    </row>
    <row r="1699" spans="1:23" s="48" customFormat="1" ht="45" x14ac:dyDescent="0.25">
      <c r="A1699" s="77">
        <v>13100090</v>
      </c>
      <c r="B1699" s="77" t="s">
        <v>14</v>
      </c>
      <c r="C1699" s="70" t="s">
        <v>4246</v>
      </c>
      <c r="D1699" s="77" t="s">
        <v>63</v>
      </c>
      <c r="E1699" s="77" t="s">
        <v>126</v>
      </c>
      <c r="F1699" s="77" t="s">
        <v>123</v>
      </c>
      <c r="G1699" s="77" t="s">
        <v>4244</v>
      </c>
      <c r="H1699" s="77" t="s">
        <v>59</v>
      </c>
      <c r="I1699" s="78" t="s">
        <v>4122</v>
      </c>
      <c r="J1699" s="77" t="s">
        <v>4038</v>
      </c>
      <c r="K1699" s="77" t="s">
        <v>4039</v>
      </c>
      <c r="L1699" s="71" t="s">
        <v>67</v>
      </c>
      <c r="M1699" s="74">
        <v>6900</v>
      </c>
      <c r="N1699" s="74">
        <v>0</v>
      </c>
      <c r="O1699" s="74">
        <f t="shared" si="19"/>
        <v>6900</v>
      </c>
      <c r="P1699" s="79">
        <v>1</v>
      </c>
      <c r="Q1699" s="74">
        <f t="shared" si="18"/>
        <v>6900</v>
      </c>
      <c r="R1699" s="77" t="s">
        <v>163</v>
      </c>
      <c r="S1699" s="78" t="s">
        <v>4040</v>
      </c>
      <c r="T1699" s="85" t="s">
        <v>68</v>
      </c>
      <c r="U1699" s="117" t="s">
        <v>5877</v>
      </c>
      <c r="V1699" s="85" t="s">
        <v>134</v>
      </c>
      <c r="W1699" s="85" t="s">
        <v>134</v>
      </c>
    </row>
    <row r="1700" spans="1:23" s="48" customFormat="1" ht="45" x14ac:dyDescent="0.25">
      <c r="A1700" s="77">
        <v>13100090</v>
      </c>
      <c r="B1700" s="77" t="s">
        <v>14</v>
      </c>
      <c r="C1700" s="70" t="s">
        <v>4247</v>
      </c>
      <c r="D1700" s="77" t="s">
        <v>63</v>
      </c>
      <c r="E1700" s="77" t="s">
        <v>126</v>
      </c>
      <c r="F1700" s="77" t="s">
        <v>123</v>
      </c>
      <c r="G1700" s="77" t="s">
        <v>4244</v>
      </c>
      <c r="H1700" s="77" t="s">
        <v>59</v>
      </c>
      <c r="I1700" s="78" t="s">
        <v>4194</v>
      </c>
      <c r="J1700" s="77" t="s">
        <v>4038</v>
      </c>
      <c r="K1700" s="77" t="s">
        <v>4039</v>
      </c>
      <c r="L1700" s="71" t="s">
        <v>67</v>
      </c>
      <c r="M1700" s="74">
        <v>6900</v>
      </c>
      <c r="N1700" s="74">
        <v>0</v>
      </c>
      <c r="O1700" s="74">
        <f t="shared" si="19"/>
        <v>6900</v>
      </c>
      <c r="P1700" s="79">
        <v>1</v>
      </c>
      <c r="Q1700" s="74">
        <f t="shared" si="18"/>
        <v>6900</v>
      </c>
      <c r="R1700" s="77" t="s">
        <v>163</v>
      </c>
      <c r="S1700" s="78" t="s">
        <v>4040</v>
      </c>
      <c r="T1700" s="85" t="s">
        <v>68</v>
      </c>
      <c r="U1700" s="117" t="s">
        <v>5877</v>
      </c>
      <c r="V1700" s="85" t="s">
        <v>134</v>
      </c>
      <c r="W1700" s="85" t="s">
        <v>134</v>
      </c>
    </row>
    <row r="1701" spans="1:23" s="48" customFormat="1" ht="45" x14ac:dyDescent="0.25">
      <c r="A1701" s="77">
        <v>13100090</v>
      </c>
      <c r="B1701" s="77" t="s">
        <v>14</v>
      </c>
      <c r="C1701" s="70" t="s">
        <v>4248</v>
      </c>
      <c r="D1701" s="77" t="s">
        <v>63</v>
      </c>
      <c r="E1701" s="77" t="s">
        <v>126</v>
      </c>
      <c r="F1701" s="77" t="s">
        <v>123</v>
      </c>
      <c r="G1701" s="77" t="s">
        <v>4244</v>
      </c>
      <c r="H1701" s="77" t="s">
        <v>59</v>
      </c>
      <c r="I1701" s="78" t="s">
        <v>4122</v>
      </c>
      <c r="J1701" s="77" t="s">
        <v>4038</v>
      </c>
      <c r="K1701" s="77" t="s">
        <v>4039</v>
      </c>
      <c r="L1701" s="71" t="s">
        <v>67</v>
      </c>
      <c r="M1701" s="74">
        <v>6900</v>
      </c>
      <c r="N1701" s="74">
        <v>0</v>
      </c>
      <c r="O1701" s="74">
        <f t="shared" si="19"/>
        <v>6900</v>
      </c>
      <c r="P1701" s="79">
        <v>1</v>
      </c>
      <c r="Q1701" s="74">
        <f t="shared" si="18"/>
        <v>6900</v>
      </c>
      <c r="R1701" s="77" t="s">
        <v>163</v>
      </c>
      <c r="S1701" s="78" t="s">
        <v>4040</v>
      </c>
      <c r="T1701" s="85" t="s">
        <v>68</v>
      </c>
      <c r="U1701" s="117" t="s">
        <v>5877</v>
      </c>
      <c r="V1701" s="85" t="s">
        <v>134</v>
      </c>
      <c r="W1701" s="85" t="s">
        <v>134</v>
      </c>
    </row>
    <row r="1702" spans="1:23" s="48" customFormat="1" ht="45" x14ac:dyDescent="0.25">
      <c r="A1702" s="77">
        <v>13100090</v>
      </c>
      <c r="B1702" s="77" t="s">
        <v>14</v>
      </c>
      <c r="C1702" s="70" t="s">
        <v>4249</v>
      </c>
      <c r="D1702" s="77" t="s">
        <v>63</v>
      </c>
      <c r="E1702" s="77" t="s">
        <v>126</v>
      </c>
      <c r="F1702" s="77" t="s">
        <v>123</v>
      </c>
      <c r="G1702" s="77" t="s">
        <v>4244</v>
      </c>
      <c r="H1702" s="77" t="s">
        <v>59</v>
      </c>
      <c r="I1702" s="78" t="s">
        <v>4122</v>
      </c>
      <c r="J1702" s="77" t="s">
        <v>4038</v>
      </c>
      <c r="K1702" s="77" t="s">
        <v>4039</v>
      </c>
      <c r="L1702" s="71" t="s">
        <v>67</v>
      </c>
      <c r="M1702" s="74">
        <v>6900</v>
      </c>
      <c r="N1702" s="74">
        <v>0</v>
      </c>
      <c r="O1702" s="74">
        <f t="shared" si="19"/>
        <v>6900</v>
      </c>
      <c r="P1702" s="79">
        <v>1</v>
      </c>
      <c r="Q1702" s="74">
        <f t="shared" si="18"/>
        <v>6900</v>
      </c>
      <c r="R1702" s="77" t="s">
        <v>163</v>
      </c>
      <c r="S1702" s="78" t="s">
        <v>4040</v>
      </c>
      <c r="T1702" s="85" t="s">
        <v>68</v>
      </c>
      <c r="U1702" s="117" t="s">
        <v>5877</v>
      </c>
      <c r="V1702" s="85" t="s">
        <v>134</v>
      </c>
      <c r="W1702" s="85" t="s">
        <v>134</v>
      </c>
    </row>
    <row r="1703" spans="1:23" s="48" customFormat="1" ht="45" x14ac:dyDescent="0.25">
      <c r="A1703" s="77">
        <v>13100090</v>
      </c>
      <c r="B1703" s="77" t="s">
        <v>14</v>
      </c>
      <c r="C1703" s="70" t="s">
        <v>4250</v>
      </c>
      <c r="D1703" s="77" t="s">
        <v>63</v>
      </c>
      <c r="E1703" s="77" t="s">
        <v>126</v>
      </c>
      <c r="F1703" s="77" t="s">
        <v>123</v>
      </c>
      <c r="G1703" s="77" t="s">
        <v>4251</v>
      </c>
      <c r="H1703" s="77" t="s">
        <v>56</v>
      </c>
      <c r="I1703" s="78" t="s">
        <v>4252</v>
      </c>
      <c r="J1703" s="77" t="s">
        <v>4253</v>
      </c>
      <c r="K1703" s="77" t="s">
        <v>4039</v>
      </c>
      <c r="L1703" s="71" t="s">
        <v>67</v>
      </c>
      <c r="M1703" s="74">
        <v>103000</v>
      </c>
      <c r="N1703" s="74">
        <v>65000</v>
      </c>
      <c r="O1703" s="74">
        <f>M1703-N1703</f>
        <v>38000</v>
      </c>
      <c r="P1703" s="79">
        <v>1</v>
      </c>
      <c r="Q1703" s="74">
        <f t="shared" si="18"/>
        <v>38000</v>
      </c>
      <c r="R1703" s="77" t="s">
        <v>84</v>
      </c>
      <c r="S1703" s="78" t="s">
        <v>4040</v>
      </c>
      <c r="T1703" s="85" t="s">
        <v>68</v>
      </c>
      <c r="U1703" s="117" t="s">
        <v>5877</v>
      </c>
      <c r="V1703" s="85" t="s">
        <v>134</v>
      </c>
      <c r="W1703" s="85" t="s">
        <v>134</v>
      </c>
    </row>
    <row r="1704" spans="1:23" s="48" customFormat="1" ht="45" x14ac:dyDescent="0.25">
      <c r="A1704" s="77">
        <v>13100090</v>
      </c>
      <c r="B1704" s="77" t="s">
        <v>14</v>
      </c>
      <c r="C1704" s="70" t="s">
        <v>4254</v>
      </c>
      <c r="D1704" s="77" t="s">
        <v>63</v>
      </c>
      <c r="E1704" s="77" t="s">
        <v>126</v>
      </c>
      <c r="F1704" s="77" t="s">
        <v>123</v>
      </c>
      <c r="G1704" s="77" t="s">
        <v>5882</v>
      </c>
      <c r="H1704" s="77" t="s">
        <v>57</v>
      </c>
      <c r="I1704" s="78" t="s">
        <v>4252</v>
      </c>
      <c r="J1704" s="77" t="s">
        <v>4253</v>
      </c>
      <c r="K1704" s="77" t="s">
        <v>4255</v>
      </c>
      <c r="L1704" s="71" t="s">
        <v>67</v>
      </c>
      <c r="M1704" s="74">
        <v>300000</v>
      </c>
      <c r="N1704" s="74">
        <v>210000</v>
      </c>
      <c r="O1704" s="74">
        <f>M1704-N1704</f>
        <v>90000</v>
      </c>
      <c r="P1704" s="79">
        <v>1</v>
      </c>
      <c r="Q1704" s="74">
        <f t="shared" si="18"/>
        <v>90000</v>
      </c>
      <c r="R1704" s="77" t="s">
        <v>68</v>
      </c>
      <c r="S1704" s="78" t="s">
        <v>4040</v>
      </c>
      <c r="T1704" s="85" t="s">
        <v>68</v>
      </c>
      <c r="U1704" s="117" t="s">
        <v>5883</v>
      </c>
      <c r="V1704" s="85" t="s">
        <v>134</v>
      </c>
      <c r="W1704" s="85" t="s">
        <v>134</v>
      </c>
    </row>
    <row r="1705" spans="1:23" s="48" customFormat="1" ht="60" x14ac:dyDescent="0.25">
      <c r="A1705" s="77">
        <v>13100090</v>
      </c>
      <c r="B1705" s="77" t="s">
        <v>14</v>
      </c>
      <c r="C1705" s="70" t="s">
        <v>4256</v>
      </c>
      <c r="D1705" s="77" t="s">
        <v>63</v>
      </c>
      <c r="E1705" s="77" t="s">
        <v>126</v>
      </c>
      <c r="F1705" s="77" t="s">
        <v>123</v>
      </c>
      <c r="G1705" s="77" t="s">
        <v>5884</v>
      </c>
      <c r="H1705" s="77" t="s">
        <v>56</v>
      </c>
      <c r="I1705" s="78" t="s">
        <v>4257</v>
      </c>
      <c r="J1705" s="77" t="s">
        <v>4258</v>
      </c>
      <c r="K1705" s="77" t="s">
        <v>4039</v>
      </c>
      <c r="L1705" s="71" t="s">
        <v>67</v>
      </c>
      <c r="M1705" s="74">
        <v>18000</v>
      </c>
      <c r="N1705" s="74">
        <v>0</v>
      </c>
      <c r="O1705" s="74">
        <v>15000</v>
      </c>
      <c r="P1705" s="79">
        <v>1</v>
      </c>
      <c r="Q1705" s="74">
        <f t="shared" si="18"/>
        <v>15000</v>
      </c>
      <c r="R1705" s="77" t="s">
        <v>84</v>
      </c>
      <c r="S1705" s="78" t="s">
        <v>4040</v>
      </c>
      <c r="T1705" s="85" t="s">
        <v>68</v>
      </c>
      <c r="U1705" s="117" t="s">
        <v>5877</v>
      </c>
      <c r="V1705" s="85" t="s">
        <v>134</v>
      </c>
      <c r="W1705" s="85" t="s">
        <v>134</v>
      </c>
    </row>
    <row r="1706" spans="1:23" s="48" customFormat="1" ht="45" x14ac:dyDescent="0.25">
      <c r="A1706" s="77">
        <v>13100090</v>
      </c>
      <c r="B1706" s="77" t="s">
        <v>14</v>
      </c>
      <c r="C1706" s="70" t="s">
        <v>4259</v>
      </c>
      <c r="D1706" s="77" t="s">
        <v>63</v>
      </c>
      <c r="E1706" s="77" t="s">
        <v>126</v>
      </c>
      <c r="F1706" s="77" t="s">
        <v>123</v>
      </c>
      <c r="G1706" s="77" t="s">
        <v>5885</v>
      </c>
      <c r="H1706" s="77" t="s">
        <v>57</v>
      </c>
      <c r="I1706" s="78" t="s">
        <v>4260</v>
      </c>
      <c r="J1706" s="77" t="s">
        <v>4261</v>
      </c>
      <c r="K1706" s="77" t="s">
        <v>4039</v>
      </c>
      <c r="L1706" s="71" t="s">
        <v>67</v>
      </c>
      <c r="M1706" s="74">
        <v>12000</v>
      </c>
      <c r="N1706" s="74">
        <v>0</v>
      </c>
      <c r="O1706" s="74">
        <v>10000</v>
      </c>
      <c r="P1706" s="79">
        <v>1</v>
      </c>
      <c r="Q1706" s="74">
        <f t="shared" si="18"/>
        <v>10000</v>
      </c>
      <c r="R1706" s="77" t="s">
        <v>84</v>
      </c>
      <c r="S1706" s="78" t="s">
        <v>4040</v>
      </c>
      <c r="T1706" s="85" t="s">
        <v>68</v>
      </c>
      <c r="U1706" s="117" t="s">
        <v>5877</v>
      </c>
      <c r="V1706" s="85" t="s">
        <v>134</v>
      </c>
      <c r="W1706" s="85" t="s">
        <v>134</v>
      </c>
    </row>
    <row r="1707" spans="1:23" s="48" customFormat="1" ht="60" x14ac:dyDescent="0.25">
      <c r="A1707" s="77">
        <v>13100090</v>
      </c>
      <c r="B1707" s="77" t="s">
        <v>14</v>
      </c>
      <c r="C1707" s="70" t="s">
        <v>4262</v>
      </c>
      <c r="D1707" s="77" t="s">
        <v>63</v>
      </c>
      <c r="E1707" s="77" t="s">
        <v>126</v>
      </c>
      <c r="F1707" s="77" t="s">
        <v>123</v>
      </c>
      <c r="G1707" s="77" t="s">
        <v>5886</v>
      </c>
      <c r="H1707" s="77" t="s">
        <v>43</v>
      </c>
      <c r="I1707" s="78" t="s">
        <v>4263</v>
      </c>
      <c r="J1707" s="77" t="s">
        <v>4264</v>
      </c>
      <c r="K1707" s="77" t="s">
        <v>126</v>
      </c>
      <c r="L1707" s="71" t="s">
        <v>67</v>
      </c>
      <c r="M1707" s="74">
        <v>60000</v>
      </c>
      <c r="N1707" s="74">
        <v>0</v>
      </c>
      <c r="O1707" s="74">
        <v>60000</v>
      </c>
      <c r="P1707" s="79">
        <v>1</v>
      </c>
      <c r="Q1707" s="74">
        <f t="shared" si="18"/>
        <v>60000</v>
      </c>
      <c r="R1707" s="77" t="s">
        <v>84</v>
      </c>
      <c r="S1707" s="78" t="s">
        <v>4040</v>
      </c>
      <c r="T1707" s="85" t="s">
        <v>68</v>
      </c>
      <c r="U1707" s="117" t="s">
        <v>5877</v>
      </c>
      <c r="V1707" s="85" t="s">
        <v>134</v>
      </c>
      <c r="W1707" s="85" t="s">
        <v>134</v>
      </c>
    </row>
    <row r="1708" spans="1:23" s="48" customFormat="1" ht="105" x14ac:dyDescent="0.25">
      <c r="A1708" s="77">
        <v>13100090</v>
      </c>
      <c r="B1708" s="77" t="s">
        <v>14</v>
      </c>
      <c r="C1708" s="70" t="s">
        <v>4265</v>
      </c>
      <c r="D1708" s="77" t="s">
        <v>63</v>
      </c>
      <c r="E1708" s="77" t="s">
        <v>126</v>
      </c>
      <c r="F1708" s="77" t="s">
        <v>123</v>
      </c>
      <c r="G1708" s="77" t="s">
        <v>5887</v>
      </c>
      <c r="H1708" s="77" t="s">
        <v>57</v>
      </c>
      <c r="I1708" s="78" t="s">
        <v>4266</v>
      </c>
      <c r="J1708" s="77" t="s">
        <v>4267</v>
      </c>
      <c r="K1708" s="77" t="s">
        <v>4039</v>
      </c>
      <c r="L1708" s="71" t="s">
        <v>67</v>
      </c>
      <c r="M1708" s="74">
        <v>40000</v>
      </c>
      <c r="N1708" s="74">
        <v>0</v>
      </c>
      <c r="O1708" s="74">
        <v>40000</v>
      </c>
      <c r="P1708" s="79">
        <v>1</v>
      </c>
      <c r="Q1708" s="74">
        <f t="shared" si="18"/>
        <v>40000</v>
      </c>
      <c r="R1708" s="77" t="s">
        <v>84</v>
      </c>
      <c r="S1708" s="78" t="s">
        <v>4040</v>
      </c>
      <c r="T1708" s="85" t="s">
        <v>134</v>
      </c>
      <c r="U1708" s="117"/>
      <c r="V1708" s="85" t="s">
        <v>134</v>
      </c>
      <c r="W1708" s="85" t="s">
        <v>134</v>
      </c>
    </row>
    <row r="1709" spans="1:23" s="48" customFormat="1" ht="90" x14ac:dyDescent="0.25">
      <c r="A1709" s="77">
        <v>13100090</v>
      </c>
      <c r="B1709" s="77" t="s">
        <v>14</v>
      </c>
      <c r="C1709" s="70" t="s">
        <v>4268</v>
      </c>
      <c r="D1709" s="77" t="s">
        <v>63</v>
      </c>
      <c r="E1709" s="77" t="s">
        <v>126</v>
      </c>
      <c r="F1709" s="77" t="s">
        <v>123</v>
      </c>
      <c r="G1709" s="77" t="s">
        <v>4356</v>
      </c>
      <c r="H1709" s="77" t="s">
        <v>57</v>
      </c>
      <c r="I1709" s="78" t="s">
        <v>4187</v>
      </c>
      <c r="J1709" s="77" t="s">
        <v>4269</v>
      </c>
      <c r="K1709" s="77" t="s">
        <v>4039</v>
      </c>
      <c r="L1709" s="71" t="s">
        <v>67</v>
      </c>
      <c r="M1709" s="74">
        <v>2000000</v>
      </c>
      <c r="N1709" s="74">
        <v>0</v>
      </c>
      <c r="O1709" s="74">
        <v>2000000</v>
      </c>
      <c r="P1709" s="79">
        <v>1</v>
      </c>
      <c r="Q1709" s="74">
        <f t="shared" si="18"/>
        <v>2000000</v>
      </c>
      <c r="R1709" s="77" t="s">
        <v>84</v>
      </c>
      <c r="S1709" s="78" t="s">
        <v>4040</v>
      </c>
      <c r="T1709" s="85" t="s">
        <v>68</v>
      </c>
      <c r="U1709" s="117" t="s">
        <v>5877</v>
      </c>
      <c r="V1709" s="85" t="s">
        <v>134</v>
      </c>
      <c r="W1709" s="85" t="s">
        <v>134</v>
      </c>
    </row>
    <row r="1710" spans="1:23" s="48" customFormat="1" ht="60" x14ac:dyDescent="0.25">
      <c r="A1710" s="77">
        <v>13100090</v>
      </c>
      <c r="B1710" s="77" t="s">
        <v>14</v>
      </c>
      <c r="C1710" s="70" t="s">
        <v>4270</v>
      </c>
      <c r="D1710" s="77" t="s">
        <v>63</v>
      </c>
      <c r="E1710" s="77" t="s">
        <v>126</v>
      </c>
      <c r="F1710" s="77" t="s">
        <v>123</v>
      </c>
      <c r="G1710" s="77" t="s">
        <v>4357</v>
      </c>
      <c r="H1710" s="77" t="s">
        <v>57</v>
      </c>
      <c r="I1710" s="78" t="s">
        <v>4187</v>
      </c>
      <c r="J1710" s="77" t="s">
        <v>4187</v>
      </c>
      <c r="K1710" s="77" t="s">
        <v>4039</v>
      </c>
      <c r="L1710" s="71" t="s">
        <v>67</v>
      </c>
      <c r="M1710" s="74">
        <v>10000</v>
      </c>
      <c r="N1710" s="74">
        <v>0</v>
      </c>
      <c r="O1710" s="74">
        <v>10000</v>
      </c>
      <c r="P1710" s="79">
        <v>1</v>
      </c>
      <c r="Q1710" s="74">
        <f t="shared" si="18"/>
        <v>10000</v>
      </c>
      <c r="R1710" s="77" t="s">
        <v>84</v>
      </c>
      <c r="S1710" s="78" t="s">
        <v>4040</v>
      </c>
      <c r="T1710" s="85" t="s">
        <v>134</v>
      </c>
      <c r="U1710" s="117"/>
      <c r="V1710" s="85" t="s">
        <v>134</v>
      </c>
      <c r="W1710" s="85" t="s">
        <v>134</v>
      </c>
    </row>
    <row r="1711" spans="1:23" s="48" customFormat="1" ht="75" x14ac:dyDescent="0.25">
      <c r="A1711" s="77">
        <v>13100090</v>
      </c>
      <c r="B1711" s="77" t="s">
        <v>14</v>
      </c>
      <c r="C1711" s="70" t="s">
        <v>4271</v>
      </c>
      <c r="D1711" s="77" t="s">
        <v>63</v>
      </c>
      <c r="E1711" s="77" t="s">
        <v>126</v>
      </c>
      <c r="F1711" s="77" t="s">
        <v>123</v>
      </c>
      <c r="G1711" s="77" t="s">
        <v>4358</v>
      </c>
      <c r="H1711" s="77" t="s">
        <v>57</v>
      </c>
      <c r="I1711" s="78" t="s">
        <v>4187</v>
      </c>
      <c r="J1711" s="77" t="s">
        <v>5888</v>
      </c>
      <c r="K1711" s="77" t="s">
        <v>4039</v>
      </c>
      <c r="L1711" s="71" t="s">
        <v>67</v>
      </c>
      <c r="M1711" s="74">
        <v>700000</v>
      </c>
      <c r="N1711" s="74">
        <v>0</v>
      </c>
      <c r="O1711" s="74">
        <v>700000</v>
      </c>
      <c r="P1711" s="79">
        <v>1</v>
      </c>
      <c r="Q1711" s="74">
        <f t="shared" si="18"/>
        <v>700000</v>
      </c>
      <c r="R1711" s="77" t="s">
        <v>84</v>
      </c>
      <c r="S1711" s="78" t="s">
        <v>4040</v>
      </c>
      <c r="T1711" s="85" t="s">
        <v>134</v>
      </c>
      <c r="U1711" s="117"/>
      <c r="V1711" s="85" t="s">
        <v>134</v>
      </c>
      <c r="W1711" s="85" t="s">
        <v>134</v>
      </c>
    </row>
    <row r="1712" spans="1:23" s="48" customFormat="1" ht="30" x14ac:dyDescent="0.25">
      <c r="A1712" s="77">
        <v>13100090</v>
      </c>
      <c r="B1712" s="77" t="s">
        <v>14</v>
      </c>
      <c r="C1712" s="70" t="s">
        <v>4272</v>
      </c>
      <c r="D1712" s="77" t="s">
        <v>63</v>
      </c>
      <c r="E1712" s="77" t="s">
        <v>126</v>
      </c>
      <c r="F1712" s="77" t="s">
        <v>123</v>
      </c>
      <c r="G1712" s="77" t="s">
        <v>5889</v>
      </c>
      <c r="H1712" s="77" t="s">
        <v>56</v>
      </c>
      <c r="I1712" s="78" t="s">
        <v>4187</v>
      </c>
      <c r="J1712" s="77" t="s">
        <v>4187</v>
      </c>
      <c r="K1712" s="77" t="s">
        <v>4255</v>
      </c>
      <c r="L1712" s="71" t="s">
        <v>67</v>
      </c>
      <c r="M1712" s="74">
        <v>10000</v>
      </c>
      <c r="N1712" s="74">
        <v>0</v>
      </c>
      <c r="O1712" s="74">
        <v>10000</v>
      </c>
      <c r="P1712" s="79">
        <v>1</v>
      </c>
      <c r="Q1712" s="74">
        <f t="shared" si="18"/>
        <v>10000</v>
      </c>
      <c r="R1712" s="77" t="s">
        <v>84</v>
      </c>
      <c r="S1712" s="78" t="s">
        <v>4040</v>
      </c>
      <c r="T1712" s="85" t="s">
        <v>68</v>
      </c>
      <c r="U1712" s="117"/>
      <c r="V1712" s="85" t="s">
        <v>134</v>
      </c>
      <c r="W1712" s="85" t="s">
        <v>134</v>
      </c>
    </row>
    <row r="1713" spans="1:23" s="48" customFormat="1" ht="120" x14ac:dyDescent="0.25">
      <c r="A1713" s="77">
        <v>13100090</v>
      </c>
      <c r="B1713" s="77" t="s">
        <v>14</v>
      </c>
      <c r="C1713" s="70" t="s">
        <v>4273</v>
      </c>
      <c r="D1713" s="77" t="s">
        <v>63</v>
      </c>
      <c r="E1713" s="77" t="s">
        <v>126</v>
      </c>
      <c r="F1713" s="77" t="s">
        <v>123</v>
      </c>
      <c r="G1713" s="77" t="s">
        <v>4359</v>
      </c>
      <c r="H1713" s="77" t="s">
        <v>57</v>
      </c>
      <c r="I1713" s="78" t="s">
        <v>5890</v>
      </c>
      <c r="J1713" s="77" t="s">
        <v>4187</v>
      </c>
      <c r="K1713" s="77" t="s">
        <v>4039</v>
      </c>
      <c r="L1713" s="71" t="s">
        <v>67</v>
      </c>
      <c r="M1713" s="74">
        <v>20000</v>
      </c>
      <c r="N1713" s="74">
        <v>0</v>
      </c>
      <c r="O1713" s="74">
        <v>20000</v>
      </c>
      <c r="P1713" s="79">
        <v>1</v>
      </c>
      <c r="Q1713" s="74">
        <f t="shared" ref="Q1713:Q1722" si="20">O1713*P1713</f>
        <v>20000</v>
      </c>
      <c r="R1713" s="77" t="s">
        <v>84</v>
      </c>
      <c r="S1713" s="78" t="s">
        <v>4040</v>
      </c>
      <c r="T1713" s="85" t="s">
        <v>68</v>
      </c>
      <c r="U1713" s="117" t="s">
        <v>5881</v>
      </c>
      <c r="V1713" s="85" t="s">
        <v>134</v>
      </c>
      <c r="W1713" s="85" t="s">
        <v>134</v>
      </c>
    </row>
    <row r="1714" spans="1:23" s="48" customFormat="1" ht="90" x14ac:dyDescent="0.25">
      <c r="A1714" s="77">
        <v>13100090</v>
      </c>
      <c r="B1714" s="77" t="s">
        <v>14</v>
      </c>
      <c r="C1714" s="70" t="s">
        <v>4274</v>
      </c>
      <c r="D1714" s="77" t="s">
        <v>63</v>
      </c>
      <c r="E1714" s="77" t="s">
        <v>126</v>
      </c>
      <c r="F1714" s="77" t="s">
        <v>123</v>
      </c>
      <c r="G1714" s="77" t="s">
        <v>4360</v>
      </c>
      <c r="H1714" s="77" t="s">
        <v>57</v>
      </c>
      <c r="I1714" s="78" t="s">
        <v>5891</v>
      </c>
      <c r="J1714" s="77" t="s">
        <v>5892</v>
      </c>
      <c r="K1714" s="77" t="s">
        <v>5893</v>
      </c>
      <c r="L1714" s="71" t="s">
        <v>67</v>
      </c>
      <c r="M1714" s="74">
        <v>2000000</v>
      </c>
      <c r="N1714" s="74">
        <v>0</v>
      </c>
      <c r="O1714" s="74">
        <v>2000000</v>
      </c>
      <c r="P1714" s="79">
        <v>1</v>
      </c>
      <c r="Q1714" s="74">
        <f t="shared" si="20"/>
        <v>2000000</v>
      </c>
      <c r="R1714" s="77" t="s">
        <v>84</v>
      </c>
      <c r="S1714" s="78" t="s">
        <v>4040</v>
      </c>
      <c r="T1714" s="85" t="s">
        <v>68</v>
      </c>
      <c r="U1714" s="117" t="s">
        <v>5881</v>
      </c>
      <c r="V1714" s="85" t="s">
        <v>134</v>
      </c>
      <c r="W1714" s="85" t="s">
        <v>134</v>
      </c>
    </row>
    <row r="1715" spans="1:23" s="48" customFormat="1" ht="105" x14ac:dyDescent="0.25">
      <c r="A1715" s="77">
        <v>13100090</v>
      </c>
      <c r="B1715" s="77" t="s">
        <v>14</v>
      </c>
      <c r="C1715" s="70" t="s">
        <v>4275</v>
      </c>
      <c r="D1715" s="77" t="s">
        <v>63</v>
      </c>
      <c r="E1715" s="77" t="s">
        <v>126</v>
      </c>
      <c r="F1715" s="77" t="s">
        <v>123</v>
      </c>
      <c r="G1715" s="77" t="s">
        <v>5894</v>
      </c>
      <c r="H1715" s="77" t="s">
        <v>57</v>
      </c>
      <c r="I1715" s="78" t="s">
        <v>4187</v>
      </c>
      <c r="J1715" s="77" t="s">
        <v>4276</v>
      </c>
      <c r="K1715" s="77" t="s">
        <v>4039</v>
      </c>
      <c r="L1715" s="71" t="s">
        <v>67</v>
      </c>
      <c r="M1715" s="74">
        <v>80000</v>
      </c>
      <c r="N1715" s="74">
        <v>0</v>
      </c>
      <c r="O1715" s="74">
        <v>80000</v>
      </c>
      <c r="P1715" s="79">
        <v>1</v>
      </c>
      <c r="Q1715" s="74">
        <f t="shared" si="20"/>
        <v>80000</v>
      </c>
      <c r="R1715" s="77" t="s">
        <v>84</v>
      </c>
      <c r="S1715" s="78" t="s">
        <v>4040</v>
      </c>
      <c r="T1715" s="85" t="s">
        <v>134</v>
      </c>
      <c r="U1715" s="117"/>
      <c r="V1715" s="85" t="s">
        <v>134</v>
      </c>
      <c r="W1715" s="85" t="s">
        <v>134</v>
      </c>
    </row>
    <row r="1716" spans="1:23" s="48" customFormat="1" ht="30" x14ac:dyDescent="0.25">
      <c r="A1716" s="77">
        <v>13100090</v>
      </c>
      <c r="B1716" s="77" t="s">
        <v>14</v>
      </c>
      <c r="C1716" s="70" t="s">
        <v>4277</v>
      </c>
      <c r="D1716" s="77" t="s">
        <v>63</v>
      </c>
      <c r="E1716" s="77" t="s">
        <v>126</v>
      </c>
      <c r="F1716" s="77" t="s">
        <v>123</v>
      </c>
      <c r="G1716" s="77" t="s">
        <v>4361</v>
      </c>
      <c r="H1716" s="77" t="s">
        <v>57</v>
      </c>
      <c r="I1716" s="78" t="s">
        <v>4187</v>
      </c>
      <c r="J1716" s="77" t="s">
        <v>4187</v>
      </c>
      <c r="K1716" s="77" t="s">
        <v>4278</v>
      </c>
      <c r="L1716" s="71" t="s">
        <v>67</v>
      </c>
      <c r="M1716" s="74">
        <v>5000</v>
      </c>
      <c r="N1716" s="74">
        <v>0</v>
      </c>
      <c r="O1716" s="74">
        <v>5000</v>
      </c>
      <c r="P1716" s="79">
        <v>1</v>
      </c>
      <c r="Q1716" s="74">
        <f t="shared" si="20"/>
        <v>5000</v>
      </c>
      <c r="R1716" s="77" t="s">
        <v>84</v>
      </c>
      <c r="S1716" s="78" t="s">
        <v>4040</v>
      </c>
      <c r="T1716" s="85" t="s">
        <v>134</v>
      </c>
      <c r="U1716" s="117"/>
      <c r="V1716" s="85" t="s">
        <v>134</v>
      </c>
      <c r="W1716" s="85" t="s">
        <v>134</v>
      </c>
    </row>
    <row r="1717" spans="1:23" s="48" customFormat="1" ht="75" x14ac:dyDescent="0.25">
      <c r="A1717" s="77">
        <v>13100090</v>
      </c>
      <c r="B1717" s="77" t="s">
        <v>14</v>
      </c>
      <c r="C1717" s="70" t="s">
        <v>4279</v>
      </c>
      <c r="D1717" s="77" t="s">
        <v>63</v>
      </c>
      <c r="E1717" s="77" t="s">
        <v>126</v>
      </c>
      <c r="F1717" s="77" t="s">
        <v>123</v>
      </c>
      <c r="G1717" s="77" t="s">
        <v>4362</v>
      </c>
      <c r="H1717" s="77" t="s">
        <v>57</v>
      </c>
      <c r="I1717" s="78" t="s">
        <v>4187</v>
      </c>
      <c r="J1717" s="77" t="s">
        <v>4269</v>
      </c>
      <c r="K1717" s="77" t="s">
        <v>4039</v>
      </c>
      <c r="L1717" s="71" t="s">
        <v>67</v>
      </c>
      <c r="M1717" s="74">
        <v>800000</v>
      </c>
      <c r="N1717" s="74">
        <v>0</v>
      </c>
      <c r="O1717" s="74">
        <v>800000</v>
      </c>
      <c r="P1717" s="79">
        <v>1</v>
      </c>
      <c r="Q1717" s="74">
        <f t="shared" si="20"/>
        <v>800000</v>
      </c>
      <c r="R1717" s="77" t="s">
        <v>84</v>
      </c>
      <c r="S1717" s="78" t="s">
        <v>4040</v>
      </c>
      <c r="T1717" s="85" t="s">
        <v>134</v>
      </c>
      <c r="U1717" s="117"/>
      <c r="V1717" s="85" t="s">
        <v>134</v>
      </c>
      <c r="W1717" s="85" t="s">
        <v>134</v>
      </c>
    </row>
    <row r="1718" spans="1:23" s="48" customFormat="1" ht="75" x14ac:dyDescent="0.25">
      <c r="A1718" s="77">
        <v>13100090</v>
      </c>
      <c r="B1718" s="77" t="s">
        <v>14</v>
      </c>
      <c r="C1718" s="70" t="s">
        <v>4280</v>
      </c>
      <c r="D1718" s="77" t="s">
        <v>63</v>
      </c>
      <c r="E1718" s="77" t="s">
        <v>126</v>
      </c>
      <c r="F1718" s="77" t="s">
        <v>123</v>
      </c>
      <c r="G1718" s="77" t="s">
        <v>5895</v>
      </c>
      <c r="H1718" s="77" t="s">
        <v>57</v>
      </c>
      <c r="I1718" s="78" t="s">
        <v>4187</v>
      </c>
      <c r="J1718" s="77" t="s">
        <v>4269</v>
      </c>
      <c r="K1718" s="77" t="s">
        <v>4039</v>
      </c>
      <c r="L1718" s="71" t="s">
        <v>67</v>
      </c>
      <c r="M1718" s="74">
        <v>750000</v>
      </c>
      <c r="N1718" s="74">
        <v>0</v>
      </c>
      <c r="O1718" s="74">
        <v>750000</v>
      </c>
      <c r="P1718" s="79">
        <v>1</v>
      </c>
      <c r="Q1718" s="74">
        <f t="shared" si="20"/>
        <v>750000</v>
      </c>
      <c r="R1718" s="77" t="s">
        <v>84</v>
      </c>
      <c r="S1718" s="78" t="s">
        <v>4040</v>
      </c>
      <c r="T1718" s="85" t="s">
        <v>134</v>
      </c>
      <c r="U1718" s="117"/>
      <c r="V1718" s="85" t="s">
        <v>134</v>
      </c>
      <c r="W1718" s="85" t="s">
        <v>134</v>
      </c>
    </row>
    <row r="1719" spans="1:23" s="48" customFormat="1" ht="45" x14ac:dyDescent="0.25">
      <c r="A1719" s="77">
        <v>13100090</v>
      </c>
      <c r="B1719" s="77" t="s">
        <v>14</v>
      </c>
      <c r="C1719" s="70" t="s">
        <v>4281</v>
      </c>
      <c r="D1719" s="77" t="s">
        <v>63</v>
      </c>
      <c r="E1719" s="77" t="s">
        <v>126</v>
      </c>
      <c r="F1719" s="77" t="s">
        <v>123</v>
      </c>
      <c r="G1719" s="77" t="s">
        <v>4363</v>
      </c>
      <c r="H1719" s="77" t="s">
        <v>56</v>
      </c>
      <c r="I1719" s="78" t="s">
        <v>5896</v>
      </c>
      <c r="J1719" s="77" t="s">
        <v>5896</v>
      </c>
      <c r="K1719" s="77" t="s">
        <v>4039</v>
      </c>
      <c r="L1719" s="71" t="s">
        <v>67</v>
      </c>
      <c r="M1719" s="74">
        <v>10000</v>
      </c>
      <c r="N1719" s="74">
        <v>0</v>
      </c>
      <c r="O1719" s="74">
        <v>10000</v>
      </c>
      <c r="P1719" s="79">
        <v>1</v>
      </c>
      <c r="Q1719" s="74">
        <f t="shared" si="20"/>
        <v>10000</v>
      </c>
      <c r="R1719" s="77" t="s">
        <v>84</v>
      </c>
      <c r="S1719" s="78" t="s">
        <v>4040</v>
      </c>
      <c r="T1719" s="85" t="s">
        <v>68</v>
      </c>
      <c r="U1719" s="80" t="s">
        <v>5897</v>
      </c>
      <c r="V1719" s="85" t="s">
        <v>134</v>
      </c>
      <c r="W1719" s="85" t="s">
        <v>134</v>
      </c>
    </row>
    <row r="1720" spans="1:23" s="48" customFormat="1" ht="75" x14ac:dyDescent="0.25">
      <c r="A1720" s="77">
        <v>13100090</v>
      </c>
      <c r="B1720" s="77" t="s">
        <v>14</v>
      </c>
      <c r="C1720" s="70" t="s">
        <v>4282</v>
      </c>
      <c r="D1720" s="77" t="s">
        <v>63</v>
      </c>
      <c r="E1720" s="77" t="s">
        <v>126</v>
      </c>
      <c r="F1720" s="77" t="s">
        <v>123</v>
      </c>
      <c r="G1720" s="77" t="s">
        <v>4364</v>
      </c>
      <c r="H1720" s="77" t="s">
        <v>57</v>
      </c>
      <c r="I1720" s="78" t="s">
        <v>4187</v>
      </c>
      <c r="J1720" s="77" t="s">
        <v>4269</v>
      </c>
      <c r="K1720" s="77" t="s">
        <v>4039</v>
      </c>
      <c r="L1720" s="71" t="s">
        <v>67</v>
      </c>
      <c r="M1720" s="74">
        <v>600000</v>
      </c>
      <c r="N1720" s="74">
        <v>0</v>
      </c>
      <c r="O1720" s="74">
        <v>600000</v>
      </c>
      <c r="P1720" s="79">
        <v>1</v>
      </c>
      <c r="Q1720" s="74">
        <f t="shared" si="20"/>
        <v>600000</v>
      </c>
      <c r="R1720" s="77" t="s">
        <v>84</v>
      </c>
      <c r="S1720" s="78" t="s">
        <v>4040</v>
      </c>
      <c r="T1720" s="85" t="s">
        <v>134</v>
      </c>
      <c r="U1720" s="117"/>
      <c r="V1720" s="77" t="s">
        <v>134</v>
      </c>
      <c r="W1720" s="77" t="s">
        <v>134</v>
      </c>
    </row>
    <row r="1721" spans="1:23" s="48" customFormat="1" ht="75" x14ac:dyDescent="0.25">
      <c r="A1721" s="77">
        <v>13100090</v>
      </c>
      <c r="B1721" s="77" t="s">
        <v>14</v>
      </c>
      <c r="C1721" s="70" t="s">
        <v>4283</v>
      </c>
      <c r="D1721" s="77" t="s">
        <v>63</v>
      </c>
      <c r="E1721" s="77" t="s">
        <v>126</v>
      </c>
      <c r="F1721" s="77" t="s">
        <v>123</v>
      </c>
      <c r="G1721" s="77" t="s">
        <v>5898</v>
      </c>
      <c r="H1721" s="77" t="s">
        <v>57</v>
      </c>
      <c r="I1721" s="78" t="s">
        <v>4284</v>
      </c>
      <c r="J1721" s="77" t="s">
        <v>4285</v>
      </c>
      <c r="K1721" s="77" t="s">
        <v>4039</v>
      </c>
      <c r="L1721" s="71" t="s">
        <v>67</v>
      </c>
      <c r="M1721" s="74">
        <v>150000</v>
      </c>
      <c r="N1721" s="74">
        <v>0</v>
      </c>
      <c r="O1721" s="74">
        <v>150000</v>
      </c>
      <c r="P1721" s="79">
        <v>1</v>
      </c>
      <c r="Q1721" s="74">
        <f t="shared" si="20"/>
        <v>150000</v>
      </c>
      <c r="R1721" s="77" t="s">
        <v>84</v>
      </c>
      <c r="S1721" s="78" t="s">
        <v>4040</v>
      </c>
      <c r="T1721" s="85" t="s">
        <v>68</v>
      </c>
      <c r="U1721" s="117" t="s">
        <v>5877</v>
      </c>
      <c r="V1721" s="77" t="s">
        <v>134</v>
      </c>
      <c r="W1721" s="77" t="s">
        <v>134</v>
      </c>
    </row>
    <row r="1722" spans="1:23" s="48" customFormat="1" ht="30" x14ac:dyDescent="0.25">
      <c r="A1722" s="77">
        <v>13100090</v>
      </c>
      <c r="B1722" s="77" t="s">
        <v>14</v>
      </c>
      <c r="C1722" s="70" t="s">
        <v>4286</v>
      </c>
      <c r="D1722" s="77" t="s">
        <v>63</v>
      </c>
      <c r="E1722" s="77" t="s">
        <v>126</v>
      </c>
      <c r="F1722" s="77" t="s">
        <v>123</v>
      </c>
      <c r="G1722" s="77" t="s">
        <v>5899</v>
      </c>
      <c r="H1722" s="77" t="s">
        <v>56</v>
      </c>
      <c r="I1722" s="78" t="s">
        <v>4287</v>
      </c>
      <c r="J1722" s="77" t="s">
        <v>4288</v>
      </c>
      <c r="K1722" s="77" t="s">
        <v>4039</v>
      </c>
      <c r="L1722" s="71" t="s">
        <v>67</v>
      </c>
      <c r="M1722" s="74">
        <v>10000</v>
      </c>
      <c r="N1722" s="74">
        <v>0</v>
      </c>
      <c r="O1722" s="74">
        <v>10000</v>
      </c>
      <c r="P1722" s="79">
        <v>1</v>
      </c>
      <c r="Q1722" s="74">
        <f t="shared" si="20"/>
        <v>10000</v>
      </c>
      <c r="R1722" s="77" t="s">
        <v>84</v>
      </c>
      <c r="S1722" s="78" t="s">
        <v>4040</v>
      </c>
      <c r="T1722" s="85" t="s">
        <v>134</v>
      </c>
      <c r="U1722" s="117"/>
      <c r="V1722" s="77" t="s">
        <v>134</v>
      </c>
      <c r="W1722" s="77" t="s">
        <v>134</v>
      </c>
    </row>
    <row r="1723" spans="1:23" s="48" customFormat="1" ht="75" x14ac:dyDescent="0.25">
      <c r="A1723" s="77">
        <v>13100090</v>
      </c>
      <c r="B1723" s="77" t="s">
        <v>4289</v>
      </c>
      <c r="C1723" s="70" t="s">
        <v>4290</v>
      </c>
      <c r="D1723" s="77" t="s">
        <v>63</v>
      </c>
      <c r="E1723" s="77" t="s">
        <v>126</v>
      </c>
      <c r="F1723" s="77" t="s">
        <v>123</v>
      </c>
      <c r="G1723" s="77" t="s">
        <v>5900</v>
      </c>
      <c r="H1723" s="77" t="s">
        <v>57</v>
      </c>
      <c r="I1723" s="78" t="s">
        <v>4284</v>
      </c>
      <c r="J1723" s="77" t="s">
        <v>4285</v>
      </c>
      <c r="K1723" s="85" t="s">
        <v>4039</v>
      </c>
      <c r="L1723" s="71" t="s">
        <v>67</v>
      </c>
      <c r="M1723" s="74">
        <v>105000</v>
      </c>
      <c r="N1723" s="74">
        <v>0</v>
      </c>
      <c r="O1723" s="74">
        <v>105000</v>
      </c>
      <c r="P1723" s="79">
        <v>1</v>
      </c>
      <c r="Q1723" s="74">
        <v>105000</v>
      </c>
      <c r="R1723" s="77" t="s">
        <v>84</v>
      </c>
      <c r="S1723" s="78" t="s">
        <v>4040</v>
      </c>
      <c r="T1723" s="85" t="s">
        <v>68</v>
      </c>
      <c r="U1723" s="117" t="s">
        <v>5901</v>
      </c>
      <c r="V1723" s="77" t="s">
        <v>134</v>
      </c>
      <c r="W1723" s="77" t="s">
        <v>134</v>
      </c>
    </row>
    <row r="1724" spans="1:23" s="48" customFormat="1" ht="75" x14ac:dyDescent="0.25">
      <c r="A1724" s="77">
        <v>131</v>
      </c>
      <c r="B1724" s="77" t="s">
        <v>14</v>
      </c>
      <c r="C1724" s="70">
        <v>108</v>
      </c>
      <c r="D1724" s="77" t="s">
        <v>63</v>
      </c>
      <c r="E1724" s="77"/>
      <c r="F1724" s="77"/>
      <c r="G1724" s="77" t="s">
        <v>4403</v>
      </c>
      <c r="H1724" s="77" t="s">
        <v>57</v>
      </c>
      <c r="I1724" s="78" t="s">
        <v>4404</v>
      </c>
      <c r="J1724" s="77" t="s">
        <v>4405</v>
      </c>
      <c r="K1724" s="77" t="s">
        <v>90</v>
      </c>
      <c r="L1724" s="71" t="s">
        <v>91</v>
      </c>
      <c r="M1724" s="74">
        <v>5500000</v>
      </c>
      <c r="N1724" s="74">
        <v>0</v>
      </c>
      <c r="O1724" s="74">
        <f t="shared" ref="O1724:O1744" si="21">M1724-N1724</f>
        <v>5500000</v>
      </c>
      <c r="P1724" s="79">
        <v>1</v>
      </c>
      <c r="Q1724" s="74">
        <f t="shared" ref="Q1724:Q1744" si="22">O1724*P1724</f>
        <v>5500000</v>
      </c>
      <c r="R1724" s="77" t="s">
        <v>68</v>
      </c>
      <c r="S1724" s="78" t="s">
        <v>4377</v>
      </c>
      <c r="T1724" s="85" t="s">
        <v>68</v>
      </c>
      <c r="U1724" s="80" t="s">
        <v>4406</v>
      </c>
      <c r="V1724" s="85" t="s">
        <v>134</v>
      </c>
      <c r="W1724" s="85" t="s">
        <v>134</v>
      </c>
    </row>
    <row r="1725" spans="1:23" s="48" customFormat="1" ht="45" x14ac:dyDescent="0.25">
      <c r="A1725" s="77">
        <v>131</v>
      </c>
      <c r="B1725" s="77" t="s">
        <v>14</v>
      </c>
      <c r="C1725" s="70">
        <v>109</v>
      </c>
      <c r="D1725" s="77" t="s">
        <v>63</v>
      </c>
      <c r="E1725" s="77"/>
      <c r="F1725" s="77" t="s">
        <v>4407</v>
      </c>
      <c r="G1725" s="77" t="s">
        <v>152</v>
      </c>
      <c r="H1725" s="77" t="s">
        <v>136</v>
      </c>
      <c r="I1725" s="78" t="s">
        <v>153</v>
      </c>
      <c r="J1725" s="77" t="s">
        <v>4408</v>
      </c>
      <c r="K1725" s="77" t="s">
        <v>214</v>
      </c>
      <c r="L1725" s="71" t="s">
        <v>67</v>
      </c>
      <c r="M1725" s="74">
        <v>50000</v>
      </c>
      <c r="N1725" s="74"/>
      <c r="O1725" s="74">
        <f t="shared" si="21"/>
        <v>50000</v>
      </c>
      <c r="P1725" s="79">
        <v>1</v>
      </c>
      <c r="Q1725" s="74">
        <f t="shared" si="22"/>
        <v>50000</v>
      </c>
      <c r="R1725" s="77" t="s">
        <v>84</v>
      </c>
      <c r="S1725" s="78" t="s">
        <v>140</v>
      </c>
      <c r="T1725" s="77" t="s">
        <v>68</v>
      </c>
      <c r="U1725" s="117" t="s">
        <v>4409</v>
      </c>
      <c r="V1725" s="77" t="s">
        <v>134</v>
      </c>
      <c r="W1725" s="77" t="s">
        <v>134</v>
      </c>
    </row>
    <row r="1726" spans="1:23" s="48" customFormat="1" ht="45" x14ac:dyDescent="0.25">
      <c r="A1726" s="77">
        <v>131</v>
      </c>
      <c r="B1726" s="77" t="s">
        <v>14</v>
      </c>
      <c r="C1726" s="70">
        <v>110</v>
      </c>
      <c r="D1726" s="77" t="s">
        <v>63</v>
      </c>
      <c r="E1726" s="77"/>
      <c r="F1726" s="77" t="s">
        <v>4407</v>
      </c>
      <c r="G1726" s="77" t="s">
        <v>152</v>
      </c>
      <c r="H1726" s="77" t="s">
        <v>136</v>
      </c>
      <c r="I1726" s="78" t="s">
        <v>153</v>
      </c>
      <c r="J1726" s="77" t="s">
        <v>4410</v>
      </c>
      <c r="K1726" s="77" t="s">
        <v>214</v>
      </c>
      <c r="L1726" s="71" t="s">
        <v>67</v>
      </c>
      <c r="M1726" s="74">
        <v>40000</v>
      </c>
      <c r="N1726" s="74"/>
      <c r="O1726" s="74">
        <f t="shared" si="21"/>
        <v>40000</v>
      </c>
      <c r="P1726" s="79">
        <v>1</v>
      </c>
      <c r="Q1726" s="74">
        <f t="shared" si="22"/>
        <v>40000</v>
      </c>
      <c r="R1726" s="77" t="s">
        <v>84</v>
      </c>
      <c r="S1726" s="78" t="s">
        <v>140</v>
      </c>
      <c r="T1726" s="77" t="s">
        <v>68</v>
      </c>
      <c r="U1726" s="117" t="s">
        <v>4409</v>
      </c>
      <c r="V1726" s="77" t="s">
        <v>134</v>
      </c>
      <c r="W1726" s="77" t="s">
        <v>134</v>
      </c>
    </row>
    <row r="1727" spans="1:23" s="48" customFormat="1" ht="30" x14ac:dyDescent="0.25">
      <c r="A1727" s="77">
        <v>131</v>
      </c>
      <c r="B1727" s="77" t="s">
        <v>14</v>
      </c>
      <c r="C1727" s="70">
        <v>111</v>
      </c>
      <c r="D1727" s="77" t="s">
        <v>63</v>
      </c>
      <c r="E1727" s="77"/>
      <c r="F1727" s="77"/>
      <c r="G1727" s="77" t="s">
        <v>4411</v>
      </c>
      <c r="H1727" s="77" t="s">
        <v>60</v>
      </c>
      <c r="I1727" s="78" t="s">
        <v>4412</v>
      </c>
      <c r="J1727" s="77" t="s">
        <v>4413</v>
      </c>
      <c r="K1727" s="77" t="s">
        <v>214</v>
      </c>
      <c r="L1727" s="71" t="s">
        <v>67</v>
      </c>
      <c r="M1727" s="74">
        <v>5184.6400000000003</v>
      </c>
      <c r="N1727" s="74"/>
      <c r="O1727" s="74">
        <f t="shared" si="21"/>
        <v>5184.6400000000003</v>
      </c>
      <c r="P1727" s="79">
        <v>1</v>
      </c>
      <c r="Q1727" s="74">
        <f t="shared" si="22"/>
        <v>5184.6400000000003</v>
      </c>
      <c r="R1727" s="77" t="s">
        <v>84</v>
      </c>
      <c r="S1727" s="78" t="s">
        <v>140</v>
      </c>
      <c r="T1727" s="77" t="s">
        <v>68</v>
      </c>
      <c r="U1727" s="117" t="s">
        <v>4409</v>
      </c>
      <c r="V1727" s="77" t="s">
        <v>68</v>
      </c>
      <c r="W1727" s="77" t="s">
        <v>134</v>
      </c>
    </row>
    <row r="1728" spans="1:23" s="48" customFormat="1" ht="90" x14ac:dyDescent="0.25">
      <c r="A1728" s="77">
        <v>131</v>
      </c>
      <c r="B1728" s="77" t="s">
        <v>4289</v>
      </c>
      <c r="C1728" s="70">
        <v>112</v>
      </c>
      <c r="D1728" s="77" t="s">
        <v>63</v>
      </c>
      <c r="E1728" s="77"/>
      <c r="F1728" s="77" t="s">
        <v>124</v>
      </c>
      <c r="G1728" s="77" t="s">
        <v>4414</v>
      </c>
      <c r="H1728" s="77" t="s">
        <v>60</v>
      </c>
      <c r="I1728" s="78" t="s">
        <v>4415</v>
      </c>
      <c r="J1728" s="77" t="s">
        <v>4416</v>
      </c>
      <c r="K1728" s="77" t="s">
        <v>214</v>
      </c>
      <c r="L1728" s="71" t="s">
        <v>67</v>
      </c>
      <c r="M1728" s="74">
        <v>66290.14</v>
      </c>
      <c r="N1728" s="74"/>
      <c r="O1728" s="74">
        <v>66290.14</v>
      </c>
      <c r="P1728" s="79">
        <v>1</v>
      </c>
      <c r="Q1728" s="74">
        <v>66290.14</v>
      </c>
      <c r="R1728" s="77" t="s">
        <v>68</v>
      </c>
      <c r="S1728" s="78" t="s">
        <v>140</v>
      </c>
      <c r="T1728" s="77" t="s">
        <v>68</v>
      </c>
      <c r="U1728" s="117" t="s">
        <v>4409</v>
      </c>
      <c r="V1728" s="77" t="s">
        <v>134</v>
      </c>
      <c r="W1728" s="77" t="s">
        <v>134</v>
      </c>
    </row>
    <row r="1729" spans="1:23" s="48" customFormat="1" ht="30" x14ac:dyDescent="0.25">
      <c r="A1729" s="77">
        <v>131</v>
      </c>
      <c r="B1729" s="77" t="s">
        <v>316</v>
      </c>
      <c r="C1729" s="70">
        <v>113</v>
      </c>
      <c r="D1729" s="77" t="s">
        <v>63</v>
      </c>
      <c r="E1729" s="77" t="s">
        <v>150</v>
      </c>
      <c r="F1729" s="77"/>
      <c r="G1729" s="77" t="s">
        <v>4417</v>
      </c>
      <c r="H1729" s="77" t="s">
        <v>58</v>
      </c>
      <c r="I1729" s="78"/>
      <c r="J1729" s="77" t="s">
        <v>4418</v>
      </c>
      <c r="K1729" s="77" t="s">
        <v>214</v>
      </c>
      <c r="L1729" s="71" t="s">
        <v>67</v>
      </c>
      <c r="M1729" s="74">
        <v>31500</v>
      </c>
      <c r="N1729" s="74"/>
      <c r="O1729" s="74">
        <f t="shared" si="21"/>
        <v>31500</v>
      </c>
      <c r="P1729" s="79">
        <v>1</v>
      </c>
      <c r="Q1729" s="74">
        <f t="shared" si="22"/>
        <v>31500</v>
      </c>
      <c r="R1729" s="77" t="s">
        <v>68</v>
      </c>
      <c r="S1729" s="78" t="s">
        <v>213</v>
      </c>
      <c r="T1729" s="85" t="s">
        <v>68</v>
      </c>
      <c r="U1729" s="117" t="s">
        <v>4419</v>
      </c>
      <c r="V1729" s="85" t="s">
        <v>134</v>
      </c>
      <c r="W1729" s="85" t="s">
        <v>134</v>
      </c>
    </row>
    <row r="1730" spans="1:23" s="48" customFormat="1" ht="30" x14ac:dyDescent="0.25">
      <c r="A1730" s="77">
        <v>131</v>
      </c>
      <c r="B1730" s="77" t="s">
        <v>316</v>
      </c>
      <c r="C1730" s="70">
        <v>114</v>
      </c>
      <c r="D1730" s="77" t="s">
        <v>63</v>
      </c>
      <c r="E1730" s="77" t="s">
        <v>150</v>
      </c>
      <c r="F1730" s="77"/>
      <c r="G1730" s="77" t="s">
        <v>4420</v>
      </c>
      <c r="H1730" s="77" t="s">
        <v>58</v>
      </c>
      <c r="I1730" s="78"/>
      <c r="J1730" s="77" t="s">
        <v>4421</v>
      </c>
      <c r="K1730" s="77" t="s">
        <v>214</v>
      </c>
      <c r="L1730" s="71" t="s">
        <v>67</v>
      </c>
      <c r="M1730" s="74">
        <v>77350</v>
      </c>
      <c r="N1730" s="74"/>
      <c r="O1730" s="74">
        <f t="shared" si="21"/>
        <v>77350</v>
      </c>
      <c r="P1730" s="79">
        <v>1</v>
      </c>
      <c r="Q1730" s="74">
        <f t="shared" si="22"/>
        <v>77350</v>
      </c>
      <c r="R1730" s="77"/>
      <c r="S1730" s="78" t="s">
        <v>213</v>
      </c>
      <c r="T1730" s="85" t="s">
        <v>68</v>
      </c>
      <c r="U1730" s="117" t="s">
        <v>4419</v>
      </c>
      <c r="V1730" s="85" t="s">
        <v>134</v>
      </c>
      <c r="W1730" s="85" t="s">
        <v>134</v>
      </c>
    </row>
    <row r="1731" spans="1:23" s="48" customFormat="1" ht="30" x14ac:dyDescent="0.25">
      <c r="A1731" s="77">
        <v>131</v>
      </c>
      <c r="B1731" s="77" t="s">
        <v>316</v>
      </c>
      <c r="C1731" s="70">
        <v>115</v>
      </c>
      <c r="D1731" s="77" t="s">
        <v>63</v>
      </c>
      <c r="E1731" s="77" t="s">
        <v>150</v>
      </c>
      <c r="F1731" s="77"/>
      <c r="G1731" s="77" t="s">
        <v>288</v>
      </c>
      <c r="H1731" s="77" t="s">
        <v>58</v>
      </c>
      <c r="I1731" s="78"/>
      <c r="J1731" s="77" t="s">
        <v>4421</v>
      </c>
      <c r="K1731" s="77" t="s">
        <v>214</v>
      </c>
      <c r="L1731" s="71" t="s">
        <v>67</v>
      </c>
      <c r="M1731" s="74">
        <v>11850</v>
      </c>
      <c r="N1731" s="74"/>
      <c r="O1731" s="74">
        <f t="shared" si="21"/>
        <v>11850</v>
      </c>
      <c r="P1731" s="79">
        <v>1</v>
      </c>
      <c r="Q1731" s="74">
        <f t="shared" si="22"/>
        <v>11850</v>
      </c>
      <c r="R1731" s="77"/>
      <c r="S1731" s="78" t="s">
        <v>213</v>
      </c>
      <c r="T1731" s="85" t="s">
        <v>68</v>
      </c>
      <c r="U1731" s="117" t="s">
        <v>4419</v>
      </c>
      <c r="V1731" s="85" t="s">
        <v>134</v>
      </c>
      <c r="W1731" s="85" t="s">
        <v>134</v>
      </c>
    </row>
    <row r="1732" spans="1:23" s="48" customFormat="1" ht="30" x14ac:dyDescent="0.25">
      <c r="A1732" s="77">
        <v>131</v>
      </c>
      <c r="B1732" s="77" t="s">
        <v>316</v>
      </c>
      <c r="C1732" s="70">
        <v>116</v>
      </c>
      <c r="D1732" s="77" t="s">
        <v>63</v>
      </c>
      <c r="E1732" s="77" t="s">
        <v>150</v>
      </c>
      <c r="F1732" s="77"/>
      <c r="G1732" s="77" t="s">
        <v>279</v>
      </c>
      <c r="H1732" s="77" t="s">
        <v>58</v>
      </c>
      <c r="I1732" s="78" t="s">
        <v>263</v>
      </c>
      <c r="J1732" s="77" t="s">
        <v>4418</v>
      </c>
      <c r="K1732" s="77" t="s">
        <v>214</v>
      </c>
      <c r="L1732" s="71" t="s">
        <v>67</v>
      </c>
      <c r="M1732" s="74">
        <v>19500</v>
      </c>
      <c r="N1732" s="74"/>
      <c r="O1732" s="74">
        <f t="shared" si="21"/>
        <v>19500</v>
      </c>
      <c r="P1732" s="79">
        <v>1</v>
      </c>
      <c r="Q1732" s="74">
        <f t="shared" si="22"/>
        <v>19500</v>
      </c>
      <c r="R1732" s="77" t="s">
        <v>68</v>
      </c>
      <c r="S1732" s="78" t="s">
        <v>213</v>
      </c>
      <c r="T1732" s="85" t="s">
        <v>68</v>
      </c>
      <c r="U1732" s="117" t="s">
        <v>4419</v>
      </c>
      <c r="V1732" s="85" t="s">
        <v>134</v>
      </c>
      <c r="W1732" s="85" t="s">
        <v>134</v>
      </c>
    </row>
    <row r="1733" spans="1:23" s="48" customFormat="1" ht="30" x14ac:dyDescent="0.25">
      <c r="A1733" s="77">
        <v>131</v>
      </c>
      <c r="B1733" s="77" t="s">
        <v>316</v>
      </c>
      <c r="C1733" s="70">
        <v>117</v>
      </c>
      <c r="D1733" s="77" t="s">
        <v>63</v>
      </c>
      <c r="E1733" s="77" t="s">
        <v>150</v>
      </c>
      <c r="F1733" s="77"/>
      <c r="G1733" s="77" t="s">
        <v>4422</v>
      </c>
      <c r="H1733" s="77" t="s">
        <v>58</v>
      </c>
      <c r="I1733" s="78" t="s">
        <v>263</v>
      </c>
      <c r="J1733" s="77" t="s">
        <v>4423</v>
      </c>
      <c r="K1733" s="77" t="s">
        <v>214</v>
      </c>
      <c r="L1733" s="71" t="s">
        <v>67</v>
      </c>
      <c r="M1733" s="74">
        <v>4165</v>
      </c>
      <c r="N1733" s="74"/>
      <c r="O1733" s="74">
        <f t="shared" si="21"/>
        <v>4165</v>
      </c>
      <c r="P1733" s="79">
        <v>1</v>
      </c>
      <c r="Q1733" s="74">
        <f t="shared" si="22"/>
        <v>4165</v>
      </c>
      <c r="R1733" s="77" t="s">
        <v>68</v>
      </c>
      <c r="S1733" s="78" t="s">
        <v>213</v>
      </c>
      <c r="T1733" s="85" t="s">
        <v>68</v>
      </c>
      <c r="U1733" s="117" t="s">
        <v>4419</v>
      </c>
      <c r="V1733" s="85" t="s">
        <v>134</v>
      </c>
      <c r="W1733" s="85" t="s">
        <v>134</v>
      </c>
    </row>
    <row r="1734" spans="1:23" s="48" customFormat="1" ht="30" x14ac:dyDescent="0.25">
      <c r="A1734" s="77">
        <v>131</v>
      </c>
      <c r="B1734" s="77" t="s">
        <v>316</v>
      </c>
      <c r="C1734" s="70">
        <v>118</v>
      </c>
      <c r="D1734" s="77" t="s">
        <v>63</v>
      </c>
      <c r="E1734" s="77" t="s">
        <v>156</v>
      </c>
      <c r="F1734" s="77"/>
      <c r="G1734" s="77" t="s">
        <v>264</v>
      </c>
      <c r="H1734" s="77" t="s">
        <v>58</v>
      </c>
      <c r="I1734" s="78" t="s">
        <v>263</v>
      </c>
      <c r="J1734" s="77" t="s">
        <v>4423</v>
      </c>
      <c r="K1734" s="77" t="s">
        <v>214</v>
      </c>
      <c r="L1734" s="71" t="s">
        <v>67</v>
      </c>
      <c r="M1734" s="74">
        <v>4165</v>
      </c>
      <c r="N1734" s="74"/>
      <c r="O1734" s="74">
        <f t="shared" si="21"/>
        <v>4165</v>
      </c>
      <c r="P1734" s="79">
        <v>1</v>
      </c>
      <c r="Q1734" s="74">
        <f t="shared" si="22"/>
        <v>4165</v>
      </c>
      <c r="R1734" s="77" t="s">
        <v>68</v>
      </c>
      <c r="S1734" s="78" t="s">
        <v>213</v>
      </c>
      <c r="T1734" s="85" t="s">
        <v>68</v>
      </c>
      <c r="U1734" s="117" t="s">
        <v>4419</v>
      </c>
      <c r="V1734" s="85" t="s">
        <v>134</v>
      </c>
      <c r="W1734" s="85" t="s">
        <v>134</v>
      </c>
    </row>
    <row r="1735" spans="1:23" s="48" customFormat="1" ht="30" x14ac:dyDescent="0.25">
      <c r="A1735" s="77">
        <v>131</v>
      </c>
      <c r="B1735" s="77" t="s">
        <v>316</v>
      </c>
      <c r="C1735" s="70">
        <v>119</v>
      </c>
      <c r="D1735" s="77" t="s">
        <v>63</v>
      </c>
      <c r="E1735" s="77" t="s">
        <v>156</v>
      </c>
      <c r="F1735" s="77"/>
      <c r="G1735" s="77" t="s">
        <v>264</v>
      </c>
      <c r="H1735" s="77" t="s">
        <v>58</v>
      </c>
      <c r="I1735" s="78" t="s">
        <v>263</v>
      </c>
      <c r="J1735" s="77" t="s">
        <v>4418</v>
      </c>
      <c r="K1735" s="77" t="s">
        <v>214</v>
      </c>
      <c r="L1735" s="71" t="s">
        <v>67</v>
      </c>
      <c r="M1735" s="74">
        <v>20930</v>
      </c>
      <c r="N1735" s="74"/>
      <c r="O1735" s="74">
        <f t="shared" si="21"/>
        <v>20930</v>
      </c>
      <c r="P1735" s="79">
        <v>1</v>
      </c>
      <c r="Q1735" s="74">
        <f t="shared" si="22"/>
        <v>20930</v>
      </c>
      <c r="R1735" s="77" t="s">
        <v>68</v>
      </c>
      <c r="S1735" s="78" t="s">
        <v>213</v>
      </c>
      <c r="T1735" s="85" t="s">
        <v>68</v>
      </c>
      <c r="U1735" s="117" t="s">
        <v>4419</v>
      </c>
      <c r="V1735" s="85" t="s">
        <v>134</v>
      </c>
      <c r="W1735" s="85" t="s">
        <v>134</v>
      </c>
    </row>
    <row r="1736" spans="1:23" s="48" customFormat="1" ht="30" x14ac:dyDescent="0.25">
      <c r="A1736" s="77">
        <v>131</v>
      </c>
      <c r="B1736" s="77" t="s">
        <v>316</v>
      </c>
      <c r="C1736" s="70">
        <v>120</v>
      </c>
      <c r="D1736" s="77" t="s">
        <v>63</v>
      </c>
      <c r="E1736" s="77" t="s">
        <v>4424</v>
      </c>
      <c r="F1736" s="77"/>
      <c r="G1736" s="77" t="s">
        <v>4425</v>
      </c>
      <c r="H1736" s="77" t="s">
        <v>58</v>
      </c>
      <c r="I1736" s="78"/>
      <c r="J1736" s="77" t="s">
        <v>4426</v>
      </c>
      <c r="K1736" s="77" t="s">
        <v>214</v>
      </c>
      <c r="L1736" s="71" t="s">
        <v>67</v>
      </c>
      <c r="M1736" s="74">
        <v>7711.2</v>
      </c>
      <c r="N1736" s="74"/>
      <c r="O1736" s="74">
        <f t="shared" si="21"/>
        <v>7711.2</v>
      </c>
      <c r="P1736" s="79">
        <v>1</v>
      </c>
      <c r="Q1736" s="74">
        <f t="shared" si="22"/>
        <v>7711.2</v>
      </c>
      <c r="R1736" s="77" t="s">
        <v>68</v>
      </c>
      <c r="S1736" s="78" t="s">
        <v>213</v>
      </c>
      <c r="T1736" s="85" t="s">
        <v>68</v>
      </c>
      <c r="U1736" s="117" t="s">
        <v>4419</v>
      </c>
      <c r="V1736" s="85" t="s">
        <v>134</v>
      </c>
      <c r="W1736" s="85" t="s">
        <v>134</v>
      </c>
    </row>
    <row r="1737" spans="1:23" s="48" customFormat="1" ht="30" x14ac:dyDescent="0.25">
      <c r="A1737" s="77">
        <v>131</v>
      </c>
      <c r="B1737" s="77" t="s">
        <v>316</v>
      </c>
      <c r="C1737" s="70">
        <v>121</v>
      </c>
      <c r="D1737" s="77" t="s">
        <v>63</v>
      </c>
      <c r="E1737" s="77" t="s">
        <v>156</v>
      </c>
      <c r="F1737" s="77"/>
      <c r="G1737" s="77" t="s">
        <v>4427</v>
      </c>
      <c r="H1737" s="77" t="s">
        <v>58</v>
      </c>
      <c r="I1737" s="78" t="s">
        <v>4428</v>
      </c>
      <c r="J1737" s="77" t="s">
        <v>4429</v>
      </c>
      <c r="K1737" s="77" t="s">
        <v>214</v>
      </c>
      <c r="L1737" s="71" t="s">
        <v>67</v>
      </c>
      <c r="M1737" s="74">
        <v>52152.35</v>
      </c>
      <c r="N1737" s="74"/>
      <c r="O1737" s="74">
        <f t="shared" si="21"/>
        <v>52152.35</v>
      </c>
      <c r="P1737" s="79">
        <v>1</v>
      </c>
      <c r="Q1737" s="74">
        <f t="shared" si="22"/>
        <v>52152.35</v>
      </c>
      <c r="R1737" s="77" t="s">
        <v>68</v>
      </c>
      <c r="S1737" s="78" t="s">
        <v>213</v>
      </c>
      <c r="T1737" s="85" t="s">
        <v>68</v>
      </c>
      <c r="U1737" s="117" t="s">
        <v>4419</v>
      </c>
      <c r="V1737" s="85" t="s">
        <v>134</v>
      </c>
      <c r="W1737" s="85" t="s">
        <v>134</v>
      </c>
    </row>
    <row r="1738" spans="1:23" s="48" customFormat="1" ht="30" x14ac:dyDescent="0.25">
      <c r="A1738" s="77">
        <v>131</v>
      </c>
      <c r="B1738" s="77" t="s">
        <v>316</v>
      </c>
      <c r="C1738" s="70">
        <v>122</v>
      </c>
      <c r="D1738" s="77" t="s">
        <v>63</v>
      </c>
      <c r="E1738" s="77" t="s">
        <v>156</v>
      </c>
      <c r="F1738" s="77"/>
      <c r="G1738" s="77" t="s">
        <v>243</v>
      </c>
      <c r="H1738" s="77" t="s">
        <v>58</v>
      </c>
      <c r="I1738" s="78"/>
      <c r="J1738" s="77" t="s">
        <v>4418</v>
      </c>
      <c r="K1738" s="77" t="s">
        <v>214</v>
      </c>
      <c r="L1738" s="71" t="s">
        <v>67</v>
      </c>
      <c r="M1738" s="74">
        <v>6521.8</v>
      </c>
      <c r="N1738" s="74"/>
      <c r="O1738" s="74">
        <f t="shared" si="21"/>
        <v>6521.8</v>
      </c>
      <c r="P1738" s="79">
        <v>1</v>
      </c>
      <c r="Q1738" s="74">
        <f t="shared" si="22"/>
        <v>6521.8</v>
      </c>
      <c r="R1738" s="77" t="s">
        <v>68</v>
      </c>
      <c r="S1738" s="78" t="s">
        <v>213</v>
      </c>
      <c r="T1738" s="85" t="s">
        <v>68</v>
      </c>
      <c r="U1738" s="117" t="s">
        <v>4419</v>
      </c>
      <c r="V1738" s="85" t="s">
        <v>134</v>
      </c>
      <c r="W1738" s="85" t="s">
        <v>134</v>
      </c>
    </row>
    <row r="1739" spans="1:23" s="48" customFormat="1" ht="30" x14ac:dyDescent="0.25">
      <c r="A1739" s="77">
        <v>131</v>
      </c>
      <c r="B1739" s="77" t="s">
        <v>316</v>
      </c>
      <c r="C1739" s="70">
        <v>123</v>
      </c>
      <c r="D1739" s="77" t="s">
        <v>63</v>
      </c>
      <c r="E1739" s="77" t="s">
        <v>123</v>
      </c>
      <c r="F1739" s="77"/>
      <c r="G1739" s="77" t="s">
        <v>4430</v>
      </c>
      <c r="H1739" s="77" t="s">
        <v>58</v>
      </c>
      <c r="I1739" s="78"/>
      <c r="J1739" s="77" t="s">
        <v>4431</v>
      </c>
      <c r="K1739" s="77" t="s">
        <v>214</v>
      </c>
      <c r="L1739" s="71" t="s">
        <v>67</v>
      </c>
      <c r="M1739" s="74">
        <v>55000</v>
      </c>
      <c r="N1739" s="74"/>
      <c r="O1739" s="74">
        <f t="shared" si="21"/>
        <v>55000</v>
      </c>
      <c r="P1739" s="79">
        <v>1</v>
      </c>
      <c r="Q1739" s="74">
        <f t="shared" si="22"/>
        <v>55000</v>
      </c>
      <c r="R1739" s="77"/>
      <c r="S1739" s="78" t="s">
        <v>213</v>
      </c>
      <c r="T1739" s="85" t="s">
        <v>68</v>
      </c>
      <c r="U1739" s="117" t="s">
        <v>4419</v>
      </c>
      <c r="V1739" s="85" t="s">
        <v>134</v>
      </c>
      <c r="W1739" s="85" t="s">
        <v>134</v>
      </c>
    </row>
    <row r="1740" spans="1:23" s="48" customFormat="1" ht="30" x14ac:dyDescent="0.25">
      <c r="A1740" s="77">
        <v>131</v>
      </c>
      <c r="B1740" s="77" t="s">
        <v>316</v>
      </c>
      <c r="C1740" s="70">
        <v>124</v>
      </c>
      <c r="D1740" s="77" t="s">
        <v>63</v>
      </c>
      <c r="E1740" s="77" t="s">
        <v>79</v>
      </c>
      <c r="F1740" s="77"/>
      <c r="G1740" s="77" t="s">
        <v>4432</v>
      </c>
      <c r="H1740" s="77" t="s">
        <v>58</v>
      </c>
      <c r="I1740" s="78"/>
      <c r="J1740" s="77" t="s">
        <v>4433</v>
      </c>
      <c r="K1740" s="77" t="s">
        <v>214</v>
      </c>
      <c r="L1740" s="71" t="s">
        <v>67</v>
      </c>
      <c r="M1740" s="74">
        <v>836.67</v>
      </c>
      <c r="N1740" s="74"/>
      <c r="O1740" s="74">
        <f t="shared" si="21"/>
        <v>836.67</v>
      </c>
      <c r="P1740" s="79">
        <v>1</v>
      </c>
      <c r="Q1740" s="74">
        <f t="shared" si="22"/>
        <v>836.67</v>
      </c>
      <c r="R1740" s="77" t="s">
        <v>68</v>
      </c>
      <c r="S1740" s="78" t="s">
        <v>213</v>
      </c>
      <c r="T1740" s="85" t="s">
        <v>68</v>
      </c>
      <c r="U1740" s="117" t="s">
        <v>4419</v>
      </c>
      <c r="V1740" s="85" t="s">
        <v>134</v>
      </c>
      <c r="W1740" s="85" t="s">
        <v>134</v>
      </c>
    </row>
    <row r="1741" spans="1:23" s="48" customFormat="1" ht="30" x14ac:dyDescent="0.25">
      <c r="A1741" s="77">
        <v>131</v>
      </c>
      <c r="B1741" s="77" t="s">
        <v>14</v>
      </c>
      <c r="C1741" s="70">
        <v>125</v>
      </c>
      <c r="D1741" s="77" t="s">
        <v>63</v>
      </c>
      <c r="E1741" s="77" t="s">
        <v>150</v>
      </c>
      <c r="F1741" s="77"/>
      <c r="G1741" s="77" t="s">
        <v>4434</v>
      </c>
      <c r="H1741" s="77" t="s">
        <v>58</v>
      </c>
      <c r="I1741" s="78" t="s">
        <v>219</v>
      </c>
      <c r="J1741" s="77" t="s">
        <v>293</v>
      </c>
      <c r="K1741" s="77" t="s">
        <v>214</v>
      </c>
      <c r="L1741" s="71" t="s">
        <v>67</v>
      </c>
      <c r="M1741" s="74">
        <v>256000</v>
      </c>
      <c r="N1741" s="74"/>
      <c r="O1741" s="74">
        <f t="shared" si="21"/>
        <v>256000</v>
      </c>
      <c r="P1741" s="79">
        <v>1</v>
      </c>
      <c r="Q1741" s="74">
        <f t="shared" si="22"/>
        <v>256000</v>
      </c>
      <c r="R1741" s="77" t="s">
        <v>134</v>
      </c>
      <c r="S1741" s="78" t="s">
        <v>213</v>
      </c>
      <c r="T1741" s="85" t="s">
        <v>68</v>
      </c>
      <c r="U1741" s="117" t="s">
        <v>4419</v>
      </c>
      <c r="V1741" s="85" t="s">
        <v>134</v>
      </c>
      <c r="W1741" s="85" t="s">
        <v>134</v>
      </c>
    </row>
    <row r="1742" spans="1:23" s="48" customFormat="1" ht="30" x14ac:dyDescent="0.25">
      <c r="A1742" s="77">
        <v>131</v>
      </c>
      <c r="B1742" s="77" t="s">
        <v>316</v>
      </c>
      <c r="C1742" s="70">
        <v>126</v>
      </c>
      <c r="D1742" s="77" t="s">
        <v>63</v>
      </c>
      <c r="E1742" s="77"/>
      <c r="F1742" s="77"/>
      <c r="G1742" s="77" t="s">
        <v>4435</v>
      </c>
      <c r="H1742" s="77" t="s">
        <v>58</v>
      </c>
      <c r="I1742" s="78"/>
      <c r="J1742" s="77" t="s">
        <v>4436</v>
      </c>
      <c r="K1742" s="77" t="s">
        <v>214</v>
      </c>
      <c r="L1742" s="71" t="s">
        <v>67</v>
      </c>
      <c r="M1742" s="74">
        <v>500000</v>
      </c>
      <c r="N1742" s="74"/>
      <c r="O1742" s="74">
        <f t="shared" si="21"/>
        <v>500000</v>
      </c>
      <c r="P1742" s="79">
        <v>1</v>
      </c>
      <c r="Q1742" s="74">
        <f t="shared" si="22"/>
        <v>500000</v>
      </c>
      <c r="R1742" s="77"/>
      <c r="S1742" s="78" t="s">
        <v>213</v>
      </c>
      <c r="T1742" s="85" t="s">
        <v>68</v>
      </c>
      <c r="U1742" s="117" t="s">
        <v>4419</v>
      </c>
      <c r="V1742" s="85" t="s">
        <v>134</v>
      </c>
      <c r="W1742" s="85" t="s">
        <v>134</v>
      </c>
    </row>
    <row r="1743" spans="1:23" s="48" customFormat="1" ht="30" x14ac:dyDescent="0.25">
      <c r="A1743" s="77">
        <v>131</v>
      </c>
      <c r="B1743" s="77" t="s">
        <v>316</v>
      </c>
      <c r="C1743" s="70">
        <v>127</v>
      </c>
      <c r="D1743" s="77" t="s">
        <v>63</v>
      </c>
      <c r="E1743" s="77"/>
      <c r="F1743" s="77"/>
      <c r="G1743" s="77" t="s">
        <v>4437</v>
      </c>
      <c r="H1743" s="77" t="s">
        <v>58</v>
      </c>
      <c r="I1743" s="78"/>
      <c r="J1743" s="77"/>
      <c r="K1743" s="77" t="s">
        <v>214</v>
      </c>
      <c r="L1743" s="71" t="s">
        <v>67</v>
      </c>
      <c r="M1743" s="74">
        <v>12189</v>
      </c>
      <c r="N1743" s="74"/>
      <c r="O1743" s="74">
        <f t="shared" si="21"/>
        <v>12189</v>
      </c>
      <c r="P1743" s="79">
        <v>1</v>
      </c>
      <c r="Q1743" s="74">
        <f t="shared" si="22"/>
        <v>12189</v>
      </c>
      <c r="R1743" s="77" t="s">
        <v>68</v>
      </c>
      <c r="S1743" s="78" t="s">
        <v>213</v>
      </c>
      <c r="T1743" s="85" t="s">
        <v>68</v>
      </c>
      <c r="U1743" s="117" t="s">
        <v>4419</v>
      </c>
      <c r="V1743" s="85" t="s">
        <v>134</v>
      </c>
      <c r="W1743" s="85" t="s">
        <v>134</v>
      </c>
    </row>
    <row r="1744" spans="1:23" s="48" customFormat="1" ht="60" x14ac:dyDescent="0.25">
      <c r="A1744" s="77">
        <v>131</v>
      </c>
      <c r="B1744" s="77" t="s">
        <v>316</v>
      </c>
      <c r="C1744" s="70">
        <v>128</v>
      </c>
      <c r="D1744" s="77" t="s">
        <v>63</v>
      </c>
      <c r="E1744" s="77"/>
      <c r="F1744" s="77"/>
      <c r="G1744" s="77" t="s">
        <v>4438</v>
      </c>
      <c r="H1744" s="77" t="s">
        <v>58</v>
      </c>
      <c r="I1744" s="78"/>
      <c r="J1744" s="77"/>
      <c r="K1744" s="77" t="s">
        <v>214</v>
      </c>
      <c r="L1744" s="71" t="s">
        <v>67</v>
      </c>
      <c r="M1744" s="74">
        <v>2018.24</v>
      </c>
      <c r="N1744" s="74"/>
      <c r="O1744" s="74">
        <f t="shared" si="21"/>
        <v>2018.24</v>
      </c>
      <c r="P1744" s="79">
        <v>1</v>
      </c>
      <c r="Q1744" s="74">
        <f t="shared" si="22"/>
        <v>2018.24</v>
      </c>
      <c r="R1744" s="77" t="s">
        <v>68</v>
      </c>
      <c r="S1744" s="78" t="s">
        <v>213</v>
      </c>
      <c r="T1744" s="85" t="s">
        <v>68</v>
      </c>
      <c r="U1744" s="117" t="s">
        <v>4419</v>
      </c>
      <c r="V1744" s="85" t="s">
        <v>134</v>
      </c>
      <c r="W1744" s="85" t="s">
        <v>134</v>
      </c>
    </row>
    <row r="1745" spans="1:23" s="48" customFormat="1" ht="45" x14ac:dyDescent="0.25">
      <c r="A1745" s="77">
        <v>131</v>
      </c>
      <c r="B1745" s="77" t="s">
        <v>14</v>
      </c>
      <c r="C1745" s="70">
        <v>129</v>
      </c>
      <c r="D1745" s="77" t="s">
        <v>214</v>
      </c>
      <c r="E1745" s="77"/>
      <c r="F1745" s="77"/>
      <c r="G1745" s="77" t="s">
        <v>321</v>
      </c>
      <c r="H1745" s="77" t="s">
        <v>56</v>
      </c>
      <c r="I1745" s="78" t="s">
        <v>321</v>
      </c>
      <c r="J1745" s="77" t="s">
        <v>4439</v>
      </c>
      <c r="K1745" s="77" t="s">
        <v>320</v>
      </c>
      <c r="L1745" s="71" t="s">
        <v>67</v>
      </c>
      <c r="M1745" s="74">
        <v>110000</v>
      </c>
      <c r="N1745" s="74">
        <v>30536.13</v>
      </c>
      <c r="O1745" s="74">
        <v>79463.87</v>
      </c>
      <c r="P1745" s="79">
        <v>1</v>
      </c>
      <c r="Q1745" s="74">
        <v>79463.87</v>
      </c>
      <c r="R1745" s="77" t="s">
        <v>163</v>
      </c>
      <c r="S1745" s="77" t="s">
        <v>315</v>
      </c>
      <c r="T1745" s="85" t="s">
        <v>68</v>
      </c>
      <c r="U1745" s="80" t="s">
        <v>4440</v>
      </c>
      <c r="V1745" s="85" t="s">
        <v>134</v>
      </c>
      <c r="W1745" s="85" t="s">
        <v>134</v>
      </c>
    </row>
    <row r="1746" spans="1:23" s="48" customFormat="1" ht="45" x14ac:dyDescent="0.25">
      <c r="A1746" s="77">
        <v>131</v>
      </c>
      <c r="B1746" s="77" t="s">
        <v>316</v>
      </c>
      <c r="C1746" s="70">
        <v>130</v>
      </c>
      <c r="D1746" s="77" t="s">
        <v>63</v>
      </c>
      <c r="E1746" s="77"/>
      <c r="F1746" s="77"/>
      <c r="G1746" s="77" t="s">
        <v>360</v>
      </c>
      <c r="H1746" s="77" t="s">
        <v>361</v>
      </c>
      <c r="I1746" s="78" t="s">
        <v>4441</v>
      </c>
      <c r="J1746" s="77" t="s">
        <v>4442</v>
      </c>
      <c r="K1746" s="77" t="s">
        <v>214</v>
      </c>
      <c r="L1746" s="71" t="s">
        <v>67</v>
      </c>
      <c r="M1746" s="74">
        <v>20768.830000000002</v>
      </c>
      <c r="N1746" s="74">
        <v>0</v>
      </c>
      <c r="O1746" s="74">
        <v>20768.830000000002</v>
      </c>
      <c r="P1746" s="79">
        <v>1</v>
      </c>
      <c r="Q1746" s="74">
        <v>20768.830000000002</v>
      </c>
      <c r="R1746" s="77" t="s">
        <v>68</v>
      </c>
      <c r="S1746" s="78" t="s">
        <v>364</v>
      </c>
      <c r="T1746" s="85" t="s">
        <v>68</v>
      </c>
      <c r="U1746" s="117" t="s">
        <v>4419</v>
      </c>
      <c r="V1746" s="85" t="s">
        <v>68</v>
      </c>
      <c r="W1746" s="85" t="s">
        <v>134</v>
      </c>
    </row>
    <row r="1747" spans="1:23" s="48" customFormat="1" ht="75" x14ac:dyDescent="0.25">
      <c r="A1747" s="77">
        <v>13101</v>
      </c>
      <c r="B1747" s="77" t="s">
        <v>14</v>
      </c>
      <c r="C1747" s="70">
        <v>166</v>
      </c>
      <c r="D1747" s="77" t="s">
        <v>63</v>
      </c>
      <c r="E1747" s="77" t="s">
        <v>150</v>
      </c>
      <c r="F1747" s="77" t="s">
        <v>9</v>
      </c>
      <c r="G1747" s="77" t="s">
        <v>4600</v>
      </c>
      <c r="H1747" s="77" t="s">
        <v>59</v>
      </c>
      <c r="I1747" s="78" t="s">
        <v>4600</v>
      </c>
      <c r="J1747" s="78" t="s">
        <v>4600</v>
      </c>
      <c r="K1747" s="77" t="s">
        <v>4601</v>
      </c>
      <c r="L1747" s="71" t="s">
        <v>67</v>
      </c>
      <c r="M1747" s="90">
        <v>100000</v>
      </c>
      <c r="N1747" s="76"/>
      <c r="O1747" s="74">
        <f t="shared" ref="O1747:O1758" si="23">M1747-N1747</f>
        <v>100000</v>
      </c>
      <c r="P1747" s="79">
        <v>1</v>
      </c>
      <c r="Q1747" s="74">
        <f t="shared" ref="Q1747" si="24">O1747*P1747</f>
        <v>100000</v>
      </c>
      <c r="R1747" s="85" t="s">
        <v>84</v>
      </c>
      <c r="S1747" s="78" t="s">
        <v>4342</v>
      </c>
      <c r="T1747" s="85" t="s">
        <v>68</v>
      </c>
      <c r="U1747" s="80" t="s">
        <v>4419</v>
      </c>
      <c r="V1747" s="85" t="s">
        <v>134</v>
      </c>
      <c r="W1747" s="85" t="s">
        <v>134</v>
      </c>
    </row>
    <row r="1748" spans="1:23" s="48" customFormat="1" ht="60" x14ac:dyDescent="0.25">
      <c r="A1748" s="77">
        <v>13101004</v>
      </c>
      <c r="B1748" s="77" t="s">
        <v>14</v>
      </c>
      <c r="C1748" s="70">
        <v>167</v>
      </c>
      <c r="D1748" s="77" t="s">
        <v>63</v>
      </c>
      <c r="E1748" s="77" t="s">
        <v>150</v>
      </c>
      <c r="F1748" s="77" t="s">
        <v>338</v>
      </c>
      <c r="G1748" s="77" t="s">
        <v>4602</v>
      </c>
      <c r="H1748" s="77" t="s">
        <v>58</v>
      </c>
      <c r="I1748" s="78" t="s">
        <v>4603</v>
      </c>
      <c r="J1748" s="77" t="s">
        <v>4604</v>
      </c>
      <c r="K1748" s="77" t="s">
        <v>406</v>
      </c>
      <c r="L1748" s="71" t="s">
        <v>67</v>
      </c>
      <c r="M1748" s="91">
        <v>10000</v>
      </c>
      <c r="N1748" s="92"/>
      <c r="O1748" s="74">
        <f t="shared" si="23"/>
        <v>10000</v>
      </c>
      <c r="P1748" s="79">
        <v>1</v>
      </c>
      <c r="Q1748" s="74">
        <f>O1748*P1748</f>
        <v>10000</v>
      </c>
      <c r="R1748" s="77" t="s">
        <v>163</v>
      </c>
      <c r="S1748" s="78" t="s">
        <v>4605</v>
      </c>
      <c r="T1748" s="85" t="s">
        <v>68</v>
      </c>
      <c r="U1748" s="80" t="s">
        <v>4419</v>
      </c>
      <c r="V1748" s="85" t="s">
        <v>134</v>
      </c>
      <c r="W1748" s="85" t="s">
        <v>134</v>
      </c>
    </row>
    <row r="1749" spans="1:23" s="48" customFormat="1" ht="60" x14ac:dyDescent="0.25">
      <c r="A1749" s="77">
        <v>13101004</v>
      </c>
      <c r="B1749" s="77" t="s">
        <v>14</v>
      </c>
      <c r="C1749" s="70">
        <v>168</v>
      </c>
      <c r="D1749" s="77" t="s">
        <v>63</v>
      </c>
      <c r="E1749" s="77" t="s">
        <v>150</v>
      </c>
      <c r="F1749" s="77" t="s">
        <v>338</v>
      </c>
      <c r="G1749" s="77" t="s">
        <v>4606</v>
      </c>
      <c r="H1749" s="77" t="s">
        <v>60</v>
      </c>
      <c r="I1749" s="78" t="s">
        <v>4607</v>
      </c>
      <c r="J1749" s="77" t="s">
        <v>4608</v>
      </c>
      <c r="K1749" s="77" t="s">
        <v>406</v>
      </c>
      <c r="L1749" s="71" t="s">
        <v>67</v>
      </c>
      <c r="M1749" s="91">
        <v>150000</v>
      </c>
      <c r="N1749" s="74"/>
      <c r="O1749" s="74">
        <f t="shared" si="23"/>
        <v>150000</v>
      </c>
      <c r="P1749" s="79">
        <v>1</v>
      </c>
      <c r="Q1749" s="74">
        <f>O1749*P1749</f>
        <v>150000</v>
      </c>
      <c r="R1749" s="77" t="s">
        <v>84</v>
      </c>
      <c r="S1749" s="78" t="s">
        <v>4605</v>
      </c>
      <c r="T1749" s="85" t="s">
        <v>68</v>
      </c>
      <c r="U1749" s="80" t="s">
        <v>4419</v>
      </c>
      <c r="V1749" s="85" t="s">
        <v>134</v>
      </c>
      <c r="W1749" s="85" t="s">
        <v>134</v>
      </c>
    </row>
    <row r="1750" spans="1:23" s="48" customFormat="1" ht="75" x14ac:dyDescent="0.25">
      <c r="A1750" s="108">
        <v>13101008</v>
      </c>
      <c r="B1750" s="77" t="s">
        <v>14</v>
      </c>
      <c r="C1750" s="70">
        <v>169</v>
      </c>
      <c r="D1750" s="77" t="s">
        <v>63</v>
      </c>
      <c r="E1750" s="77" t="s">
        <v>150</v>
      </c>
      <c r="F1750" s="77" t="s">
        <v>448</v>
      </c>
      <c r="G1750" s="77" t="s">
        <v>444</v>
      </c>
      <c r="H1750" s="77" t="s">
        <v>57</v>
      </c>
      <c r="I1750" s="78" t="s">
        <v>4609</v>
      </c>
      <c r="J1750" s="77" t="s">
        <v>4610</v>
      </c>
      <c r="K1750" s="77" t="s">
        <v>451</v>
      </c>
      <c r="L1750" s="71" t="s">
        <v>67</v>
      </c>
      <c r="M1750" s="90">
        <v>40000</v>
      </c>
      <c r="N1750" s="93"/>
      <c r="O1750" s="74">
        <f t="shared" si="23"/>
        <v>40000</v>
      </c>
      <c r="P1750" s="79">
        <v>1</v>
      </c>
      <c r="Q1750" s="74">
        <f t="shared" ref="Q1750:Q1773" si="25">O1750*P1750</f>
        <v>40000</v>
      </c>
      <c r="R1750" s="77" t="s">
        <v>84</v>
      </c>
      <c r="S1750" s="78" t="s">
        <v>4605</v>
      </c>
      <c r="T1750" s="85" t="s">
        <v>68</v>
      </c>
      <c r="U1750" s="80" t="s">
        <v>4419</v>
      </c>
      <c r="V1750" s="85" t="s">
        <v>134</v>
      </c>
      <c r="W1750" s="85" t="s">
        <v>134</v>
      </c>
    </row>
    <row r="1751" spans="1:23" s="48" customFormat="1" ht="60" x14ac:dyDescent="0.25">
      <c r="A1751" s="108">
        <v>13101022</v>
      </c>
      <c r="B1751" s="77" t="s">
        <v>14</v>
      </c>
      <c r="C1751" s="70">
        <v>170</v>
      </c>
      <c r="D1751" s="77" t="s">
        <v>63</v>
      </c>
      <c r="E1751" s="77" t="s">
        <v>150</v>
      </c>
      <c r="F1751" s="77" t="s">
        <v>339</v>
      </c>
      <c r="G1751" s="77" t="s">
        <v>4611</v>
      </c>
      <c r="H1751" s="77" t="s">
        <v>61</v>
      </c>
      <c r="I1751" s="78" t="s">
        <v>4612</v>
      </c>
      <c r="J1751" s="77" t="s">
        <v>4613</v>
      </c>
      <c r="K1751" s="77" t="s">
        <v>522</v>
      </c>
      <c r="L1751" s="71" t="s">
        <v>67</v>
      </c>
      <c r="M1751" s="91">
        <v>20000</v>
      </c>
      <c r="N1751" s="94"/>
      <c r="O1751" s="74">
        <f t="shared" si="23"/>
        <v>20000</v>
      </c>
      <c r="P1751" s="79">
        <v>1</v>
      </c>
      <c r="Q1751" s="74">
        <f t="shared" si="25"/>
        <v>20000</v>
      </c>
      <c r="R1751" s="77" t="s">
        <v>163</v>
      </c>
      <c r="S1751" s="78" t="s">
        <v>4605</v>
      </c>
      <c r="T1751" s="85" t="s">
        <v>68</v>
      </c>
      <c r="U1751" s="80" t="s">
        <v>4419</v>
      </c>
      <c r="V1751" s="85" t="s">
        <v>134</v>
      </c>
      <c r="W1751" s="85" t="s">
        <v>134</v>
      </c>
    </row>
    <row r="1752" spans="1:23" s="48" customFormat="1" ht="60" x14ac:dyDescent="0.25">
      <c r="A1752" s="108">
        <v>13101023</v>
      </c>
      <c r="B1752" s="77" t="s">
        <v>14</v>
      </c>
      <c r="C1752" s="70">
        <v>171</v>
      </c>
      <c r="D1752" s="77" t="s">
        <v>63</v>
      </c>
      <c r="E1752" s="77" t="s">
        <v>150</v>
      </c>
      <c r="F1752" s="77" t="s">
        <v>339</v>
      </c>
      <c r="G1752" s="77" t="s">
        <v>4614</v>
      </c>
      <c r="H1752" s="77" t="s">
        <v>60</v>
      </c>
      <c r="I1752" s="78" t="s">
        <v>4615</v>
      </c>
      <c r="J1752" s="77" t="s">
        <v>391</v>
      </c>
      <c r="K1752" s="77" t="s">
        <v>522</v>
      </c>
      <c r="L1752" s="71" t="s">
        <v>67</v>
      </c>
      <c r="M1752" s="91">
        <v>50000</v>
      </c>
      <c r="N1752" s="94"/>
      <c r="O1752" s="74">
        <f t="shared" si="23"/>
        <v>50000</v>
      </c>
      <c r="P1752" s="79">
        <v>1</v>
      </c>
      <c r="Q1752" s="74">
        <f t="shared" si="25"/>
        <v>50000</v>
      </c>
      <c r="R1752" s="88" t="s">
        <v>84</v>
      </c>
      <c r="S1752" s="78" t="s">
        <v>4605</v>
      </c>
      <c r="T1752" s="85" t="s">
        <v>68</v>
      </c>
      <c r="U1752" s="80" t="s">
        <v>4419</v>
      </c>
      <c r="V1752" s="85" t="s">
        <v>134</v>
      </c>
      <c r="W1752" s="85" t="s">
        <v>134</v>
      </c>
    </row>
    <row r="1753" spans="1:23" s="48" customFormat="1" ht="60" x14ac:dyDescent="0.25">
      <c r="A1753" s="108">
        <v>13101030</v>
      </c>
      <c r="B1753" s="77" t="s">
        <v>14</v>
      </c>
      <c r="C1753" s="70">
        <v>172</v>
      </c>
      <c r="D1753" s="77" t="s">
        <v>63</v>
      </c>
      <c r="E1753" s="77" t="s">
        <v>150</v>
      </c>
      <c r="F1753" s="77" t="s">
        <v>543</v>
      </c>
      <c r="G1753" s="77" t="s">
        <v>4616</v>
      </c>
      <c r="H1753" s="77" t="s">
        <v>56</v>
      </c>
      <c r="I1753" s="78" t="s">
        <v>4617</v>
      </c>
      <c r="J1753" s="77" t="s">
        <v>4618</v>
      </c>
      <c r="K1753" s="77" t="s">
        <v>545</v>
      </c>
      <c r="L1753" s="71" t="s">
        <v>67</v>
      </c>
      <c r="M1753" s="90">
        <v>5329.52</v>
      </c>
      <c r="N1753" s="74">
        <v>2829.52</v>
      </c>
      <c r="O1753" s="74">
        <f t="shared" si="23"/>
        <v>2500.0000000000005</v>
      </c>
      <c r="P1753" s="79">
        <v>1</v>
      </c>
      <c r="Q1753" s="74">
        <f t="shared" si="25"/>
        <v>2500.0000000000005</v>
      </c>
      <c r="R1753" s="85" t="s">
        <v>84</v>
      </c>
      <c r="S1753" s="78" t="s">
        <v>4342</v>
      </c>
      <c r="T1753" s="85" t="s">
        <v>68</v>
      </c>
      <c r="U1753" s="80" t="s">
        <v>4619</v>
      </c>
      <c r="V1753" s="85" t="s">
        <v>134</v>
      </c>
      <c r="W1753" s="85" t="s">
        <v>134</v>
      </c>
    </row>
    <row r="1754" spans="1:23" s="48" customFormat="1" ht="60" x14ac:dyDescent="0.25">
      <c r="A1754" s="77">
        <v>13101033</v>
      </c>
      <c r="B1754" s="77" t="s">
        <v>14</v>
      </c>
      <c r="C1754" s="70">
        <v>173</v>
      </c>
      <c r="D1754" s="77" t="s">
        <v>63</v>
      </c>
      <c r="E1754" s="77" t="s">
        <v>150</v>
      </c>
      <c r="F1754" s="77" t="s">
        <v>552</v>
      </c>
      <c r="G1754" s="77" t="s">
        <v>4620</v>
      </c>
      <c r="H1754" s="77" t="s">
        <v>56</v>
      </c>
      <c r="I1754" s="78" t="s">
        <v>4621</v>
      </c>
      <c r="J1754" s="95" t="s">
        <v>4622</v>
      </c>
      <c r="K1754" s="77" t="s">
        <v>554</v>
      </c>
      <c r="L1754" s="71" t="s">
        <v>67</v>
      </c>
      <c r="M1754" s="91">
        <v>350000</v>
      </c>
      <c r="N1754" s="96"/>
      <c r="O1754" s="74">
        <f t="shared" si="23"/>
        <v>350000</v>
      </c>
      <c r="P1754" s="79">
        <v>1</v>
      </c>
      <c r="Q1754" s="74">
        <f t="shared" si="25"/>
        <v>350000</v>
      </c>
      <c r="R1754" s="77" t="s">
        <v>163</v>
      </c>
      <c r="S1754" s="78" t="s">
        <v>4605</v>
      </c>
      <c r="T1754" s="85" t="s">
        <v>68</v>
      </c>
      <c r="U1754" s="80" t="s">
        <v>4419</v>
      </c>
      <c r="V1754" s="85" t="s">
        <v>134</v>
      </c>
      <c r="W1754" s="85" t="s">
        <v>134</v>
      </c>
    </row>
    <row r="1755" spans="1:23" s="48" customFormat="1" ht="90" x14ac:dyDescent="0.25">
      <c r="A1755" s="108">
        <v>13101034</v>
      </c>
      <c r="B1755" s="77" t="s">
        <v>14</v>
      </c>
      <c r="C1755" s="70">
        <v>174</v>
      </c>
      <c r="D1755" s="77" t="s">
        <v>63</v>
      </c>
      <c r="E1755" s="77" t="s">
        <v>150</v>
      </c>
      <c r="F1755" s="77" t="s">
        <v>340</v>
      </c>
      <c r="G1755" s="77" t="s">
        <v>473</v>
      </c>
      <c r="H1755" s="77" t="s">
        <v>56</v>
      </c>
      <c r="I1755" s="78" t="s">
        <v>4623</v>
      </c>
      <c r="J1755" s="77" t="s">
        <v>4624</v>
      </c>
      <c r="K1755" s="77" t="s">
        <v>558</v>
      </c>
      <c r="L1755" s="71" t="s">
        <v>67</v>
      </c>
      <c r="M1755" s="90">
        <v>20000</v>
      </c>
      <c r="N1755" s="97"/>
      <c r="O1755" s="74">
        <f t="shared" si="23"/>
        <v>20000</v>
      </c>
      <c r="P1755" s="79">
        <v>1</v>
      </c>
      <c r="Q1755" s="74">
        <f t="shared" si="25"/>
        <v>20000</v>
      </c>
      <c r="R1755" s="77" t="s">
        <v>163</v>
      </c>
      <c r="S1755" s="78" t="s">
        <v>4342</v>
      </c>
      <c r="T1755" s="85" t="s">
        <v>68</v>
      </c>
      <c r="U1755" s="80" t="s">
        <v>4419</v>
      </c>
      <c r="V1755" s="85" t="s">
        <v>134</v>
      </c>
      <c r="W1755" s="85" t="s">
        <v>134</v>
      </c>
    </row>
    <row r="1756" spans="1:23" s="48" customFormat="1" ht="60" x14ac:dyDescent="0.25">
      <c r="A1756" s="108">
        <v>13101044</v>
      </c>
      <c r="B1756" s="77" t="s">
        <v>14</v>
      </c>
      <c r="C1756" s="70">
        <v>175</v>
      </c>
      <c r="D1756" s="77" t="s">
        <v>63</v>
      </c>
      <c r="E1756" s="77" t="s">
        <v>150</v>
      </c>
      <c r="F1756" s="77" t="s">
        <v>587</v>
      </c>
      <c r="G1756" s="77" t="s">
        <v>4625</v>
      </c>
      <c r="H1756" s="77" t="s">
        <v>57</v>
      </c>
      <c r="I1756" s="78" t="s">
        <v>4626</v>
      </c>
      <c r="J1756" s="77" t="s">
        <v>4626</v>
      </c>
      <c r="K1756" s="77" t="s">
        <v>589</v>
      </c>
      <c r="L1756" s="71" t="s">
        <v>67</v>
      </c>
      <c r="M1756" s="90">
        <v>2106.7199999999998</v>
      </c>
      <c r="N1756" s="74"/>
      <c r="O1756" s="74">
        <f t="shared" si="23"/>
        <v>2106.7199999999998</v>
      </c>
      <c r="P1756" s="79">
        <v>1</v>
      </c>
      <c r="Q1756" s="74">
        <f t="shared" si="25"/>
        <v>2106.7199999999998</v>
      </c>
      <c r="R1756" s="77" t="s">
        <v>84</v>
      </c>
      <c r="S1756" s="78" t="s">
        <v>4605</v>
      </c>
      <c r="T1756" s="85" t="s">
        <v>68</v>
      </c>
      <c r="U1756" s="80" t="s">
        <v>4419</v>
      </c>
      <c r="V1756" s="85" t="s">
        <v>68</v>
      </c>
      <c r="W1756" s="85" t="s">
        <v>134</v>
      </c>
    </row>
    <row r="1757" spans="1:23" s="48" customFormat="1" ht="60" x14ac:dyDescent="0.25">
      <c r="A1757" s="87">
        <v>13101052</v>
      </c>
      <c r="B1757" s="77" t="s">
        <v>14</v>
      </c>
      <c r="C1757" s="70">
        <v>176</v>
      </c>
      <c r="D1757" s="77" t="s">
        <v>63</v>
      </c>
      <c r="E1757" s="77" t="s">
        <v>150</v>
      </c>
      <c r="F1757" s="77" t="s">
        <v>596</v>
      </c>
      <c r="G1757" s="77" t="s">
        <v>436</v>
      </c>
      <c r="H1757" s="77" t="s">
        <v>56</v>
      </c>
      <c r="I1757" s="78" t="s">
        <v>437</v>
      </c>
      <c r="J1757" s="95" t="s">
        <v>438</v>
      </c>
      <c r="K1757" s="77" t="s">
        <v>599</v>
      </c>
      <c r="L1757" s="71" t="s">
        <v>67</v>
      </c>
      <c r="M1757" s="90">
        <v>100000</v>
      </c>
      <c r="N1757" s="97"/>
      <c r="O1757" s="74">
        <f t="shared" si="23"/>
        <v>100000</v>
      </c>
      <c r="P1757" s="79">
        <v>1</v>
      </c>
      <c r="Q1757" s="74">
        <f t="shared" si="25"/>
        <v>100000</v>
      </c>
      <c r="R1757" s="77" t="s">
        <v>84</v>
      </c>
      <c r="S1757" s="78" t="s">
        <v>4605</v>
      </c>
      <c r="T1757" s="85" t="s">
        <v>68</v>
      </c>
      <c r="U1757" s="80" t="s">
        <v>4419</v>
      </c>
      <c r="V1757" s="85" t="s">
        <v>134</v>
      </c>
      <c r="W1757" s="85" t="s">
        <v>134</v>
      </c>
    </row>
    <row r="1758" spans="1:23" s="48" customFormat="1" ht="60" x14ac:dyDescent="0.25">
      <c r="A1758" s="77">
        <v>13101052</v>
      </c>
      <c r="B1758" s="77" t="s">
        <v>14</v>
      </c>
      <c r="C1758" s="70">
        <v>177</v>
      </c>
      <c r="D1758" s="77" t="s">
        <v>63</v>
      </c>
      <c r="E1758" s="77" t="s">
        <v>150</v>
      </c>
      <c r="F1758" s="77" t="s">
        <v>596</v>
      </c>
      <c r="G1758" s="77" t="s">
        <v>4602</v>
      </c>
      <c r="H1758" s="77" t="s">
        <v>60</v>
      </c>
      <c r="I1758" s="78" t="s">
        <v>4603</v>
      </c>
      <c r="J1758" s="77" t="s">
        <v>4604</v>
      </c>
      <c r="K1758" s="77" t="s">
        <v>599</v>
      </c>
      <c r="L1758" s="71" t="s">
        <v>67</v>
      </c>
      <c r="M1758" s="91">
        <v>10000</v>
      </c>
      <c r="N1758" s="97"/>
      <c r="O1758" s="74">
        <f t="shared" si="23"/>
        <v>10000</v>
      </c>
      <c r="P1758" s="79">
        <v>1</v>
      </c>
      <c r="Q1758" s="74">
        <f t="shared" si="25"/>
        <v>10000</v>
      </c>
      <c r="R1758" s="77" t="s">
        <v>163</v>
      </c>
      <c r="S1758" s="78" t="s">
        <v>4605</v>
      </c>
      <c r="T1758" s="85" t="s">
        <v>68</v>
      </c>
      <c r="U1758" s="80" t="s">
        <v>4419</v>
      </c>
      <c r="V1758" s="85" t="s">
        <v>134</v>
      </c>
      <c r="W1758" s="85" t="s">
        <v>134</v>
      </c>
    </row>
    <row r="1759" spans="1:23" s="48" customFormat="1" ht="105" x14ac:dyDescent="0.25">
      <c r="A1759" s="77">
        <v>13101052</v>
      </c>
      <c r="B1759" s="77" t="s">
        <v>14</v>
      </c>
      <c r="C1759" s="70">
        <v>178</v>
      </c>
      <c r="D1759" s="77" t="s">
        <v>63</v>
      </c>
      <c r="E1759" s="77" t="s">
        <v>150</v>
      </c>
      <c r="F1759" s="77" t="s">
        <v>596</v>
      </c>
      <c r="G1759" s="77" t="s">
        <v>4627</v>
      </c>
      <c r="H1759" s="77" t="s">
        <v>60</v>
      </c>
      <c r="I1759" s="78" t="s">
        <v>4628</v>
      </c>
      <c r="J1759" s="77" t="s">
        <v>4629</v>
      </c>
      <c r="K1759" s="77" t="s">
        <v>599</v>
      </c>
      <c r="L1759" s="71" t="s">
        <v>67</v>
      </c>
      <c r="M1759" s="90">
        <v>4100000</v>
      </c>
      <c r="N1759" s="97"/>
      <c r="O1759" s="74">
        <f>M1759-N1759</f>
        <v>4100000</v>
      </c>
      <c r="P1759" s="79">
        <v>1</v>
      </c>
      <c r="Q1759" s="74">
        <f t="shared" si="25"/>
        <v>4100000</v>
      </c>
      <c r="R1759" s="77" t="s">
        <v>163</v>
      </c>
      <c r="S1759" s="78" t="s">
        <v>4630</v>
      </c>
      <c r="T1759" s="85" t="s">
        <v>68</v>
      </c>
      <c r="U1759" s="80" t="s">
        <v>4419</v>
      </c>
      <c r="V1759" s="85" t="s">
        <v>134</v>
      </c>
      <c r="W1759" s="85" t="s">
        <v>134</v>
      </c>
    </row>
    <row r="1760" spans="1:23" s="48" customFormat="1" ht="75" x14ac:dyDescent="0.25">
      <c r="A1760" s="77">
        <v>13101052</v>
      </c>
      <c r="B1760" s="77" t="s">
        <v>14</v>
      </c>
      <c r="C1760" s="70">
        <v>179</v>
      </c>
      <c r="D1760" s="77" t="s">
        <v>63</v>
      </c>
      <c r="E1760" s="77" t="s">
        <v>150</v>
      </c>
      <c r="F1760" s="77" t="s">
        <v>596</v>
      </c>
      <c r="G1760" s="77" t="s">
        <v>4631</v>
      </c>
      <c r="H1760" s="77" t="s">
        <v>60</v>
      </c>
      <c r="I1760" s="78" t="s">
        <v>4632</v>
      </c>
      <c r="J1760" s="77" t="s">
        <v>4633</v>
      </c>
      <c r="K1760" s="77" t="s">
        <v>599</v>
      </c>
      <c r="L1760" s="71" t="s">
        <v>67</v>
      </c>
      <c r="M1760" s="90">
        <v>921000</v>
      </c>
      <c r="N1760" s="97"/>
      <c r="O1760" s="74">
        <f>M1760-N1760</f>
        <v>921000</v>
      </c>
      <c r="P1760" s="79">
        <v>1</v>
      </c>
      <c r="Q1760" s="74">
        <f t="shared" si="25"/>
        <v>921000</v>
      </c>
      <c r="R1760" s="77" t="s">
        <v>163</v>
      </c>
      <c r="S1760" s="78" t="s">
        <v>4634</v>
      </c>
      <c r="T1760" s="85" t="s">
        <v>68</v>
      </c>
      <c r="U1760" s="80" t="s">
        <v>4419</v>
      </c>
      <c r="V1760" s="85" t="s">
        <v>134</v>
      </c>
      <c r="W1760" s="85" t="s">
        <v>134</v>
      </c>
    </row>
    <row r="1761" spans="1:23" s="48" customFormat="1" ht="90" x14ac:dyDescent="0.25">
      <c r="A1761" s="77">
        <v>13101052</v>
      </c>
      <c r="B1761" s="77" t="s">
        <v>14</v>
      </c>
      <c r="C1761" s="70">
        <v>180</v>
      </c>
      <c r="D1761" s="77" t="s">
        <v>63</v>
      </c>
      <c r="E1761" s="77" t="s">
        <v>150</v>
      </c>
      <c r="F1761" s="77" t="s">
        <v>596</v>
      </c>
      <c r="G1761" s="77" t="s">
        <v>4635</v>
      </c>
      <c r="H1761" s="77" t="s">
        <v>60</v>
      </c>
      <c r="I1761" s="78" t="s">
        <v>4636</v>
      </c>
      <c r="J1761" s="77" t="s">
        <v>4637</v>
      </c>
      <c r="K1761" s="77" t="s">
        <v>599</v>
      </c>
      <c r="L1761" s="71" t="s">
        <v>67</v>
      </c>
      <c r="M1761" s="90">
        <v>70000</v>
      </c>
      <c r="N1761" s="97"/>
      <c r="O1761" s="74">
        <f>M1761-N1761</f>
        <v>70000</v>
      </c>
      <c r="P1761" s="79">
        <v>1</v>
      </c>
      <c r="Q1761" s="74">
        <f t="shared" si="25"/>
        <v>70000</v>
      </c>
      <c r="R1761" s="77" t="s">
        <v>163</v>
      </c>
      <c r="S1761" s="78" t="s">
        <v>4638</v>
      </c>
      <c r="T1761" s="85" t="s">
        <v>68</v>
      </c>
      <c r="U1761" s="80" t="s">
        <v>4419</v>
      </c>
      <c r="V1761" s="85" t="s">
        <v>134</v>
      </c>
      <c r="W1761" s="85" t="s">
        <v>134</v>
      </c>
    </row>
    <row r="1762" spans="1:23" s="48" customFormat="1" ht="75" x14ac:dyDescent="0.25">
      <c r="A1762" s="77">
        <v>13101065</v>
      </c>
      <c r="B1762" s="77" t="s">
        <v>14</v>
      </c>
      <c r="C1762" s="70">
        <v>181</v>
      </c>
      <c r="D1762" s="77" t="s">
        <v>63</v>
      </c>
      <c r="E1762" s="77" t="s">
        <v>150</v>
      </c>
      <c r="F1762" s="77" t="s">
        <v>613</v>
      </c>
      <c r="G1762" s="77" t="s">
        <v>358</v>
      </c>
      <c r="H1762" s="77" t="s">
        <v>59</v>
      </c>
      <c r="I1762" s="78" t="s">
        <v>4639</v>
      </c>
      <c r="J1762" s="77" t="s">
        <v>391</v>
      </c>
      <c r="K1762" s="77" t="s">
        <v>615</v>
      </c>
      <c r="L1762" s="71" t="s">
        <v>67</v>
      </c>
      <c r="M1762" s="91">
        <v>280000</v>
      </c>
      <c r="N1762" s="84"/>
      <c r="O1762" s="74">
        <f>M1762-N1762</f>
        <v>280000</v>
      </c>
      <c r="P1762" s="79">
        <v>1</v>
      </c>
      <c r="Q1762" s="74">
        <f t="shared" si="25"/>
        <v>280000</v>
      </c>
      <c r="R1762" s="77" t="s">
        <v>163</v>
      </c>
      <c r="S1762" s="78" t="s">
        <v>4605</v>
      </c>
      <c r="T1762" s="85" t="s">
        <v>68</v>
      </c>
      <c r="U1762" s="80" t="s">
        <v>4419</v>
      </c>
      <c r="V1762" s="85" t="s">
        <v>134</v>
      </c>
      <c r="W1762" s="85" t="s">
        <v>134</v>
      </c>
    </row>
    <row r="1763" spans="1:23" s="48" customFormat="1" ht="60" x14ac:dyDescent="0.25">
      <c r="A1763" s="108">
        <v>13101074</v>
      </c>
      <c r="B1763" s="77" t="s">
        <v>14</v>
      </c>
      <c r="C1763" s="70">
        <v>182</v>
      </c>
      <c r="D1763" s="77" t="s">
        <v>63</v>
      </c>
      <c r="E1763" s="77" t="s">
        <v>150</v>
      </c>
      <c r="F1763" s="77" t="s">
        <v>155</v>
      </c>
      <c r="G1763" s="77" t="s">
        <v>4640</v>
      </c>
      <c r="H1763" s="77" t="s">
        <v>44</v>
      </c>
      <c r="I1763" s="78" t="s">
        <v>4641</v>
      </c>
      <c r="J1763" s="77" t="s">
        <v>1362</v>
      </c>
      <c r="K1763" s="77" t="s">
        <v>630</v>
      </c>
      <c r="L1763" s="71" t="s">
        <v>67</v>
      </c>
      <c r="M1763" s="91">
        <v>500000</v>
      </c>
      <c r="N1763" s="97"/>
      <c r="O1763" s="74">
        <v>500000</v>
      </c>
      <c r="P1763" s="79">
        <v>1</v>
      </c>
      <c r="Q1763" s="74">
        <f t="shared" si="25"/>
        <v>500000</v>
      </c>
      <c r="R1763" s="77" t="s">
        <v>163</v>
      </c>
      <c r="S1763" s="78" t="s">
        <v>4605</v>
      </c>
      <c r="T1763" s="85" t="s">
        <v>68</v>
      </c>
      <c r="U1763" s="80" t="s">
        <v>4419</v>
      </c>
      <c r="V1763" s="85" t="s">
        <v>134</v>
      </c>
      <c r="W1763" s="85" t="s">
        <v>134</v>
      </c>
    </row>
    <row r="1764" spans="1:23" s="48" customFormat="1" ht="60" x14ac:dyDescent="0.25">
      <c r="A1764" s="77">
        <v>13101074</v>
      </c>
      <c r="B1764" s="77" t="s">
        <v>14</v>
      </c>
      <c r="C1764" s="70">
        <v>183</v>
      </c>
      <c r="D1764" s="77" t="s">
        <v>63</v>
      </c>
      <c r="E1764" s="77" t="s">
        <v>150</v>
      </c>
      <c r="F1764" s="77" t="s">
        <v>155</v>
      </c>
      <c r="G1764" s="77" t="s">
        <v>4602</v>
      </c>
      <c r="H1764" s="77" t="s">
        <v>58</v>
      </c>
      <c r="I1764" s="78" t="s">
        <v>4603</v>
      </c>
      <c r="J1764" s="77" t="s">
        <v>4604</v>
      </c>
      <c r="K1764" s="77" t="s">
        <v>630</v>
      </c>
      <c r="L1764" s="71" t="s">
        <v>67</v>
      </c>
      <c r="M1764" s="91">
        <v>10000</v>
      </c>
      <c r="N1764" s="97"/>
      <c r="O1764" s="74">
        <f t="shared" ref="O1764:O1773" si="26">M1764-N1764</f>
        <v>10000</v>
      </c>
      <c r="P1764" s="79">
        <v>1</v>
      </c>
      <c r="Q1764" s="74">
        <f t="shared" si="25"/>
        <v>10000</v>
      </c>
      <c r="R1764" s="77" t="s">
        <v>163</v>
      </c>
      <c r="S1764" s="78" t="s">
        <v>4605</v>
      </c>
      <c r="T1764" s="85" t="s">
        <v>68</v>
      </c>
      <c r="U1764" s="80" t="s">
        <v>4419</v>
      </c>
      <c r="V1764" s="85" t="s">
        <v>134</v>
      </c>
      <c r="W1764" s="85" t="s">
        <v>134</v>
      </c>
    </row>
    <row r="1765" spans="1:23" s="48" customFormat="1" ht="60" x14ac:dyDescent="0.25">
      <c r="A1765" s="77">
        <v>13101074</v>
      </c>
      <c r="B1765" s="77" t="s">
        <v>14</v>
      </c>
      <c r="C1765" s="70">
        <v>184</v>
      </c>
      <c r="D1765" s="77" t="s">
        <v>63</v>
      </c>
      <c r="E1765" s="77" t="s">
        <v>150</v>
      </c>
      <c r="F1765" s="77" t="s">
        <v>155</v>
      </c>
      <c r="G1765" s="77" t="s">
        <v>4606</v>
      </c>
      <c r="H1765" s="77" t="s">
        <v>56</v>
      </c>
      <c r="I1765" s="78" t="s">
        <v>4607</v>
      </c>
      <c r="J1765" s="77" t="s">
        <v>4608</v>
      </c>
      <c r="K1765" s="77" t="s">
        <v>630</v>
      </c>
      <c r="L1765" s="71" t="s">
        <v>67</v>
      </c>
      <c r="M1765" s="91">
        <v>150000</v>
      </c>
      <c r="N1765" s="74"/>
      <c r="O1765" s="74">
        <f t="shared" si="26"/>
        <v>150000</v>
      </c>
      <c r="P1765" s="79">
        <v>1</v>
      </c>
      <c r="Q1765" s="74">
        <f t="shared" si="25"/>
        <v>150000</v>
      </c>
      <c r="R1765" s="77" t="s">
        <v>84</v>
      </c>
      <c r="S1765" s="78" t="s">
        <v>4605</v>
      </c>
      <c r="T1765" s="85" t="s">
        <v>68</v>
      </c>
      <c r="U1765" s="80" t="s">
        <v>4419</v>
      </c>
      <c r="V1765" s="85" t="s">
        <v>134</v>
      </c>
      <c r="W1765" s="85" t="s">
        <v>134</v>
      </c>
    </row>
    <row r="1766" spans="1:23" s="48" customFormat="1" ht="60" x14ac:dyDescent="0.25">
      <c r="A1766" s="98">
        <v>13101074</v>
      </c>
      <c r="B1766" s="98" t="s">
        <v>316</v>
      </c>
      <c r="C1766" s="70">
        <v>185</v>
      </c>
      <c r="D1766" s="98" t="s">
        <v>63</v>
      </c>
      <c r="E1766" s="98" t="s">
        <v>150</v>
      </c>
      <c r="F1766" s="98" t="s">
        <v>155</v>
      </c>
      <c r="G1766" s="98" t="s">
        <v>4642</v>
      </c>
      <c r="H1766" s="77" t="s">
        <v>60</v>
      </c>
      <c r="I1766" s="99" t="s">
        <v>4643</v>
      </c>
      <c r="J1766" s="98" t="s">
        <v>4644</v>
      </c>
      <c r="K1766" s="98" t="s">
        <v>4645</v>
      </c>
      <c r="L1766" s="71" t="s">
        <v>67</v>
      </c>
      <c r="M1766" s="100">
        <v>41269.199999999997</v>
      </c>
      <c r="N1766" s="101"/>
      <c r="O1766" s="101">
        <f t="shared" si="26"/>
        <v>41269.199999999997</v>
      </c>
      <c r="P1766" s="102">
        <v>1</v>
      </c>
      <c r="Q1766" s="101">
        <f t="shared" si="25"/>
        <v>41269.199999999997</v>
      </c>
      <c r="R1766" s="98" t="s">
        <v>163</v>
      </c>
      <c r="S1766" s="99" t="s">
        <v>4605</v>
      </c>
      <c r="T1766" s="103" t="s">
        <v>68</v>
      </c>
      <c r="U1766" s="80" t="s">
        <v>4646</v>
      </c>
      <c r="V1766" s="85" t="s">
        <v>134</v>
      </c>
      <c r="W1766" s="85" t="s">
        <v>134</v>
      </c>
    </row>
    <row r="1767" spans="1:23" s="48" customFormat="1" ht="60" x14ac:dyDescent="0.25">
      <c r="A1767" s="77">
        <v>13101074</v>
      </c>
      <c r="B1767" s="77" t="s">
        <v>316</v>
      </c>
      <c r="C1767" s="70">
        <v>186</v>
      </c>
      <c r="D1767" s="98" t="s">
        <v>63</v>
      </c>
      <c r="E1767" s="98" t="s">
        <v>150</v>
      </c>
      <c r="F1767" s="77" t="s">
        <v>155</v>
      </c>
      <c r="G1767" s="77" t="s">
        <v>4647</v>
      </c>
      <c r="H1767" s="77" t="s">
        <v>56</v>
      </c>
      <c r="I1767" s="78" t="s">
        <v>4648</v>
      </c>
      <c r="J1767" s="77" t="s">
        <v>4649</v>
      </c>
      <c r="K1767" s="77" t="s">
        <v>630</v>
      </c>
      <c r="L1767" s="71" t="s">
        <v>67</v>
      </c>
      <c r="M1767" s="91">
        <v>50000</v>
      </c>
      <c r="N1767" s="74"/>
      <c r="O1767" s="74">
        <f t="shared" si="26"/>
        <v>50000</v>
      </c>
      <c r="P1767" s="79">
        <v>1</v>
      </c>
      <c r="Q1767" s="74">
        <f t="shared" si="25"/>
        <v>50000</v>
      </c>
      <c r="R1767" s="77" t="s">
        <v>163</v>
      </c>
      <c r="S1767" s="78" t="s">
        <v>4605</v>
      </c>
      <c r="T1767" s="85" t="s">
        <v>68</v>
      </c>
      <c r="U1767" s="80" t="s">
        <v>4419</v>
      </c>
      <c r="V1767" s="85" t="s">
        <v>134</v>
      </c>
      <c r="W1767" s="85" t="s">
        <v>134</v>
      </c>
    </row>
    <row r="1768" spans="1:23" s="48" customFormat="1" ht="60" x14ac:dyDescent="0.25">
      <c r="A1768" s="77">
        <v>13101074</v>
      </c>
      <c r="B1768" s="77" t="s">
        <v>316</v>
      </c>
      <c r="C1768" s="70">
        <v>187</v>
      </c>
      <c r="D1768" s="98" t="s">
        <v>63</v>
      </c>
      <c r="E1768" s="98" t="s">
        <v>150</v>
      </c>
      <c r="F1768" s="77" t="s">
        <v>155</v>
      </c>
      <c r="G1768" s="77" t="s">
        <v>4650</v>
      </c>
      <c r="H1768" s="77" t="s">
        <v>60</v>
      </c>
      <c r="I1768" s="78" t="s">
        <v>4651</v>
      </c>
      <c r="J1768" s="77" t="s">
        <v>4652</v>
      </c>
      <c r="K1768" s="77" t="s">
        <v>630</v>
      </c>
      <c r="L1768" s="71" t="s">
        <v>67</v>
      </c>
      <c r="M1768" s="91">
        <v>200000</v>
      </c>
      <c r="N1768" s="74"/>
      <c r="O1768" s="101">
        <f t="shared" si="26"/>
        <v>200000</v>
      </c>
      <c r="P1768" s="79">
        <v>1</v>
      </c>
      <c r="Q1768" s="101">
        <f t="shared" si="25"/>
        <v>200000</v>
      </c>
      <c r="R1768" s="77" t="s">
        <v>163</v>
      </c>
      <c r="S1768" s="78" t="s">
        <v>4605</v>
      </c>
      <c r="T1768" s="85" t="s">
        <v>68</v>
      </c>
      <c r="U1768" s="80" t="s">
        <v>4419</v>
      </c>
      <c r="V1768" s="85" t="s">
        <v>134</v>
      </c>
      <c r="W1768" s="85" t="s">
        <v>134</v>
      </c>
    </row>
    <row r="1769" spans="1:23" s="48" customFormat="1" ht="60" x14ac:dyDescent="0.25">
      <c r="A1769" s="77">
        <v>13101082</v>
      </c>
      <c r="B1769" s="77" t="s">
        <v>14</v>
      </c>
      <c r="C1769" s="70">
        <v>188</v>
      </c>
      <c r="D1769" s="98" t="s">
        <v>63</v>
      </c>
      <c r="E1769" s="98" t="s">
        <v>150</v>
      </c>
      <c r="F1769" s="77" t="s">
        <v>661</v>
      </c>
      <c r="G1769" s="77" t="s">
        <v>4620</v>
      </c>
      <c r="H1769" s="77" t="s">
        <v>59</v>
      </c>
      <c r="I1769" s="78" t="s">
        <v>4621</v>
      </c>
      <c r="J1769" s="77" t="s">
        <v>4653</v>
      </c>
      <c r="K1769" s="77" t="s">
        <v>663</v>
      </c>
      <c r="L1769" s="71" t="s">
        <v>67</v>
      </c>
      <c r="M1769" s="91">
        <v>350000</v>
      </c>
      <c r="N1769" s="80"/>
      <c r="O1769" s="101">
        <f t="shared" si="26"/>
        <v>350000</v>
      </c>
      <c r="P1769" s="79">
        <v>1</v>
      </c>
      <c r="Q1769" s="101">
        <f t="shared" si="25"/>
        <v>350000</v>
      </c>
      <c r="R1769" s="77" t="s">
        <v>163</v>
      </c>
      <c r="S1769" s="78" t="s">
        <v>4605</v>
      </c>
      <c r="T1769" s="85" t="s">
        <v>68</v>
      </c>
      <c r="U1769" s="80" t="s">
        <v>4419</v>
      </c>
      <c r="V1769" s="85" t="s">
        <v>134</v>
      </c>
      <c r="W1769" s="85" t="s">
        <v>134</v>
      </c>
    </row>
    <row r="1770" spans="1:23" s="48" customFormat="1" ht="60" x14ac:dyDescent="0.25">
      <c r="A1770" s="77">
        <v>13101</v>
      </c>
      <c r="B1770" s="77" t="s">
        <v>316</v>
      </c>
      <c r="C1770" s="70">
        <v>189</v>
      </c>
      <c r="D1770" s="77" t="s">
        <v>63</v>
      </c>
      <c r="E1770" s="77" t="s">
        <v>150</v>
      </c>
      <c r="F1770" s="77" t="s">
        <v>9</v>
      </c>
      <c r="G1770" s="77" t="s">
        <v>4654</v>
      </c>
      <c r="H1770" s="77" t="s">
        <v>57</v>
      </c>
      <c r="I1770" s="78" t="s">
        <v>4655</v>
      </c>
      <c r="J1770" s="77" t="s">
        <v>4656</v>
      </c>
      <c r="K1770" s="77" t="s">
        <v>689</v>
      </c>
      <c r="L1770" s="71" t="s">
        <v>67</v>
      </c>
      <c r="M1770" s="91">
        <v>500000</v>
      </c>
      <c r="N1770" s="74"/>
      <c r="O1770" s="74">
        <f t="shared" si="26"/>
        <v>500000</v>
      </c>
      <c r="P1770" s="79">
        <v>1</v>
      </c>
      <c r="Q1770" s="74">
        <f t="shared" si="25"/>
        <v>500000</v>
      </c>
      <c r="R1770" s="77" t="s">
        <v>163</v>
      </c>
      <c r="S1770" s="78" t="s">
        <v>4342</v>
      </c>
      <c r="T1770" s="85" t="s">
        <v>68</v>
      </c>
      <c r="U1770" s="80" t="s">
        <v>4419</v>
      </c>
      <c r="V1770" s="85" t="s">
        <v>134</v>
      </c>
      <c r="W1770" s="85" t="s">
        <v>134</v>
      </c>
    </row>
    <row r="1771" spans="1:23" s="48" customFormat="1" ht="60" x14ac:dyDescent="0.25">
      <c r="A1771" s="77">
        <v>13101</v>
      </c>
      <c r="B1771" s="77" t="s">
        <v>316</v>
      </c>
      <c r="C1771" s="82">
        <v>190</v>
      </c>
      <c r="D1771" s="77" t="s">
        <v>63</v>
      </c>
      <c r="E1771" s="77" t="s">
        <v>150</v>
      </c>
      <c r="F1771" s="77" t="s">
        <v>9</v>
      </c>
      <c r="G1771" s="77" t="s">
        <v>4657</v>
      </c>
      <c r="H1771" s="77" t="s">
        <v>43</v>
      </c>
      <c r="I1771" s="78" t="s">
        <v>720</v>
      </c>
      <c r="J1771" s="77" t="s">
        <v>720</v>
      </c>
      <c r="K1771" s="77" t="s">
        <v>689</v>
      </c>
      <c r="L1771" s="71" t="s">
        <v>67</v>
      </c>
      <c r="M1771" s="91">
        <v>15000000</v>
      </c>
      <c r="N1771" s="74"/>
      <c r="O1771" s="101">
        <f t="shared" si="26"/>
        <v>15000000</v>
      </c>
      <c r="P1771" s="79">
        <v>1</v>
      </c>
      <c r="Q1771" s="74">
        <f t="shared" si="25"/>
        <v>15000000</v>
      </c>
      <c r="R1771" s="77" t="s">
        <v>163</v>
      </c>
      <c r="S1771" s="78" t="s">
        <v>4605</v>
      </c>
      <c r="T1771" s="85" t="s">
        <v>68</v>
      </c>
      <c r="U1771" s="80" t="s">
        <v>4419</v>
      </c>
      <c r="V1771" s="85" t="s">
        <v>134</v>
      </c>
      <c r="W1771" s="85" t="s">
        <v>134</v>
      </c>
    </row>
    <row r="1772" spans="1:23" s="48" customFormat="1" ht="60" x14ac:dyDescent="0.25">
      <c r="A1772" s="108">
        <v>13101001</v>
      </c>
      <c r="B1772" s="77" t="s">
        <v>14</v>
      </c>
      <c r="C1772" s="77">
        <v>191</v>
      </c>
      <c r="D1772" s="77" t="s">
        <v>63</v>
      </c>
      <c r="E1772" s="77" t="s">
        <v>150</v>
      </c>
      <c r="F1772" s="77" t="s">
        <v>150</v>
      </c>
      <c r="G1772" s="77" t="s">
        <v>4658</v>
      </c>
      <c r="H1772" s="77" t="s">
        <v>59</v>
      </c>
      <c r="I1772" s="78" t="s">
        <v>4659</v>
      </c>
      <c r="J1772" s="77" t="s">
        <v>4660</v>
      </c>
      <c r="K1772" s="77" t="s">
        <v>398</v>
      </c>
      <c r="L1772" s="71" t="s">
        <v>67</v>
      </c>
      <c r="M1772" s="91">
        <v>50000</v>
      </c>
      <c r="N1772" s="104"/>
      <c r="O1772" s="101">
        <f t="shared" si="26"/>
        <v>50000</v>
      </c>
      <c r="P1772" s="79">
        <v>1</v>
      </c>
      <c r="Q1772" s="74">
        <f t="shared" si="25"/>
        <v>50000</v>
      </c>
      <c r="R1772" s="77" t="s">
        <v>163</v>
      </c>
      <c r="S1772" s="78" t="s">
        <v>4605</v>
      </c>
      <c r="T1772" s="85" t="s">
        <v>84</v>
      </c>
      <c r="U1772" s="80" t="s">
        <v>4419</v>
      </c>
      <c r="V1772" s="85" t="s">
        <v>134</v>
      </c>
      <c r="W1772" s="85" t="s">
        <v>134</v>
      </c>
    </row>
    <row r="1773" spans="1:23" s="48" customFormat="1" ht="60" x14ac:dyDescent="0.25">
      <c r="A1773" s="108">
        <v>13101004</v>
      </c>
      <c r="B1773" s="77" t="s">
        <v>14</v>
      </c>
      <c r="C1773" s="77">
        <v>192</v>
      </c>
      <c r="D1773" s="77" t="s">
        <v>63</v>
      </c>
      <c r="E1773" s="77" t="s">
        <v>150</v>
      </c>
      <c r="F1773" s="77" t="s">
        <v>338</v>
      </c>
      <c r="G1773" s="77" t="s">
        <v>4661</v>
      </c>
      <c r="H1773" s="77" t="s">
        <v>56</v>
      </c>
      <c r="I1773" s="78" t="s">
        <v>4662</v>
      </c>
      <c r="J1773" s="77" t="s">
        <v>4663</v>
      </c>
      <c r="K1773" s="77" t="s">
        <v>406</v>
      </c>
      <c r="L1773" s="71" t="s">
        <v>67</v>
      </c>
      <c r="M1773" s="91">
        <v>150000</v>
      </c>
      <c r="N1773" s="104"/>
      <c r="O1773" s="101">
        <f t="shared" si="26"/>
        <v>150000</v>
      </c>
      <c r="P1773" s="79">
        <v>1</v>
      </c>
      <c r="Q1773" s="74">
        <f t="shared" si="25"/>
        <v>150000</v>
      </c>
      <c r="R1773" s="77" t="s">
        <v>163</v>
      </c>
      <c r="S1773" s="78" t="s">
        <v>4605</v>
      </c>
      <c r="T1773" s="85" t="s">
        <v>84</v>
      </c>
      <c r="U1773" s="80" t="s">
        <v>4419</v>
      </c>
      <c r="V1773" s="85" t="s">
        <v>134</v>
      </c>
      <c r="W1773" s="85" t="s">
        <v>134</v>
      </c>
    </row>
    <row r="1774" spans="1:23" s="48" customFormat="1" ht="120" x14ac:dyDescent="0.25">
      <c r="A1774" s="108" t="s">
        <v>4863</v>
      </c>
      <c r="B1774" s="77" t="s">
        <v>14</v>
      </c>
      <c r="C1774" s="77" t="s">
        <v>4864</v>
      </c>
      <c r="D1774" s="77" t="s">
        <v>214</v>
      </c>
      <c r="E1774" s="77" t="s">
        <v>156</v>
      </c>
      <c r="F1774" s="77" t="s">
        <v>931</v>
      </c>
      <c r="G1774" s="77" t="s">
        <v>4865</v>
      </c>
      <c r="H1774" s="77" t="s">
        <v>57</v>
      </c>
      <c r="I1774" s="78" t="s">
        <v>4866</v>
      </c>
      <c r="J1774" s="77" t="s">
        <v>4867</v>
      </c>
      <c r="K1774" s="77" t="s">
        <v>4868</v>
      </c>
      <c r="L1774" s="77" t="s">
        <v>67</v>
      </c>
      <c r="M1774" s="111">
        <v>547947</v>
      </c>
      <c r="N1774" s="111">
        <v>0</v>
      </c>
      <c r="O1774" s="111">
        <v>547947</v>
      </c>
      <c r="P1774" s="126">
        <v>1</v>
      </c>
      <c r="Q1774" s="111">
        <v>547947</v>
      </c>
      <c r="R1774" s="77" t="s">
        <v>68</v>
      </c>
      <c r="S1774" s="77" t="s">
        <v>4869</v>
      </c>
      <c r="T1774" s="77" t="s">
        <v>68</v>
      </c>
      <c r="U1774" s="80" t="s">
        <v>4419</v>
      </c>
      <c r="V1774" s="77" t="s">
        <v>68</v>
      </c>
      <c r="W1774" s="77" t="s">
        <v>134</v>
      </c>
    </row>
    <row r="1775" spans="1:23" s="48" customFormat="1" ht="180" x14ac:dyDescent="0.25">
      <c r="A1775" s="108" t="s">
        <v>4870</v>
      </c>
      <c r="B1775" s="77" t="s">
        <v>14</v>
      </c>
      <c r="C1775" s="77" t="s">
        <v>4871</v>
      </c>
      <c r="D1775" s="77" t="s">
        <v>214</v>
      </c>
      <c r="E1775" s="77" t="s">
        <v>156</v>
      </c>
      <c r="F1775" s="77" t="s">
        <v>718</v>
      </c>
      <c r="G1775" s="77" t="s">
        <v>4872</v>
      </c>
      <c r="H1775" s="77" t="s">
        <v>57</v>
      </c>
      <c r="I1775" s="78" t="s">
        <v>4866</v>
      </c>
      <c r="J1775" s="77" t="s">
        <v>4873</v>
      </c>
      <c r="K1775" s="77" t="s">
        <v>723</v>
      </c>
      <c r="L1775" s="77" t="s">
        <v>67</v>
      </c>
      <c r="M1775" s="111">
        <v>3714418</v>
      </c>
      <c r="N1775" s="111">
        <v>0</v>
      </c>
      <c r="O1775" s="111">
        <v>3714418</v>
      </c>
      <c r="P1775" s="126">
        <v>1</v>
      </c>
      <c r="Q1775" s="111">
        <v>3714418</v>
      </c>
      <c r="R1775" s="77" t="s">
        <v>68</v>
      </c>
      <c r="S1775" s="77" t="s">
        <v>4869</v>
      </c>
      <c r="T1775" s="77" t="s">
        <v>68</v>
      </c>
      <c r="U1775" s="80" t="s">
        <v>4419</v>
      </c>
      <c r="V1775" s="77" t="s">
        <v>134</v>
      </c>
      <c r="W1775" s="77" t="s">
        <v>134</v>
      </c>
    </row>
    <row r="1776" spans="1:23" s="48" customFormat="1" ht="60" x14ac:dyDescent="0.25">
      <c r="A1776" s="108" t="s">
        <v>4874</v>
      </c>
      <c r="B1776" s="77" t="s">
        <v>14</v>
      </c>
      <c r="C1776" s="77" t="s">
        <v>4875</v>
      </c>
      <c r="D1776" s="77" t="s">
        <v>214</v>
      </c>
      <c r="E1776" s="77" t="s">
        <v>156</v>
      </c>
      <c r="F1776" s="77" t="s">
        <v>904</v>
      </c>
      <c r="G1776" s="77" t="s">
        <v>4876</v>
      </c>
      <c r="H1776" s="77" t="s">
        <v>56</v>
      </c>
      <c r="I1776" s="78" t="s">
        <v>816</v>
      </c>
      <c r="J1776" s="77" t="s">
        <v>761</v>
      </c>
      <c r="K1776" s="77" t="s">
        <v>4877</v>
      </c>
      <c r="L1776" s="77" t="s">
        <v>67</v>
      </c>
      <c r="M1776" s="111">
        <v>38425</v>
      </c>
      <c r="N1776" s="111">
        <v>0</v>
      </c>
      <c r="O1776" s="111">
        <v>38425</v>
      </c>
      <c r="P1776" s="126">
        <v>1</v>
      </c>
      <c r="Q1776" s="111">
        <v>38425</v>
      </c>
      <c r="R1776" s="77" t="s">
        <v>134</v>
      </c>
      <c r="S1776" s="77" t="s">
        <v>4711</v>
      </c>
      <c r="T1776" s="77" t="s">
        <v>68</v>
      </c>
      <c r="U1776" s="80" t="s">
        <v>4419</v>
      </c>
      <c r="V1776" s="77" t="s">
        <v>134</v>
      </c>
      <c r="W1776" s="77" t="s">
        <v>134</v>
      </c>
    </row>
    <row r="1777" spans="1:23" s="48" customFormat="1" ht="105" x14ac:dyDescent="0.25">
      <c r="A1777" s="108" t="s">
        <v>4874</v>
      </c>
      <c r="B1777" s="77" t="s">
        <v>14</v>
      </c>
      <c r="C1777" s="77" t="s">
        <v>4878</v>
      </c>
      <c r="D1777" s="77" t="s">
        <v>214</v>
      </c>
      <c r="E1777" s="77" t="s">
        <v>156</v>
      </c>
      <c r="F1777" s="77" t="s">
        <v>4879</v>
      </c>
      <c r="G1777" s="77" t="s">
        <v>4880</v>
      </c>
      <c r="H1777" s="77" t="s">
        <v>56</v>
      </c>
      <c r="I1777" s="78" t="s">
        <v>4881</v>
      </c>
      <c r="J1777" s="77" t="s">
        <v>391</v>
      </c>
      <c r="K1777" s="77" t="s">
        <v>907</v>
      </c>
      <c r="L1777" s="77" t="s">
        <v>67</v>
      </c>
      <c r="M1777" s="111">
        <v>273586</v>
      </c>
      <c r="N1777" s="111">
        <v>0</v>
      </c>
      <c r="O1777" s="111">
        <v>273586</v>
      </c>
      <c r="P1777" s="126">
        <v>1</v>
      </c>
      <c r="Q1777" s="111">
        <v>273586</v>
      </c>
      <c r="R1777" s="77" t="s">
        <v>134</v>
      </c>
      <c r="S1777" s="77" t="s">
        <v>4711</v>
      </c>
      <c r="T1777" s="77" t="s">
        <v>68</v>
      </c>
      <c r="U1777" s="80" t="s">
        <v>4419</v>
      </c>
      <c r="V1777" s="77" t="s">
        <v>134</v>
      </c>
      <c r="W1777" s="77" t="s">
        <v>134</v>
      </c>
    </row>
    <row r="1778" spans="1:23" s="48" customFormat="1" ht="60" x14ac:dyDescent="0.25">
      <c r="A1778" s="108" t="s">
        <v>4882</v>
      </c>
      <c r="B1778" s="77" t="s">
        <v>14</v>
      </c>
      <c r="C1778" s="77" t="s">
        <v>4883</v>
      </c>
      <c r="D1778" s="77" t="s">
        <v>214</v>
      </c>
      <c r="E1778" s="77" t="s">
        <v>156</v>
      </c>
      <c r="F1778" s="77" t="s">
        <v>1748</v>
      </c>
      <c r="G1778" s="77" t="s">
        <v>4884</v>
      </c>
      <c r="H1778" s="77" t="s">
        <v>56</v>
      </c>
      <c r="I1778" s="78" t="s">
        <v>823</v>
      </c>
      <c r="J1778" s="77" t="s">
        <v>391</v>
      </c>
      <c r="K1778" s="77" t="s">
        <v>1747</v>
      </c>
      <c r="L1778" s="77" t="s">
        <v>67</v>
      </c>
      <c r="M1778" s="111">
        <v>34459</v>
      </c>
      <c r="N1778" s="111">
        <v>0</v>
      </c>
      <c r="O1778" s="111">
        <v>34459</v>
      </c>
      <c r="P1778" s="126">
        <v>1</v>
      </c>
      <c r="Q1778" s="111">
        <v>34459</v>
      </c>
      <c r="R1778" s="77" t="s">
        <v>134</v>
      </c>
      <c r="S1778" s="77" t="s">
        <v>4853</v>
      </c>
      <c r="T1778" s="77" t="s">
        <v>68</v>
      </c>
      <c r="U1778" s="80" t="s">
        <v>4885</v>
      </c>
      <c r="V1778" s="77" t="s">
        <v>134</v>
      </c>
      <c r="W1778" s="77" t="s">
        <v>134</v>
      </c>
    </row>
    <row r="1779" spans="1:23" s="48" customFormat="1" ht="90" x14ac:dyDescent="0.25">
      <c r="A1779" s="108" t="s">
        <v>4886</v>
      </c>
      <c r="B1779" s="77" t="s">
        <v>14</v>
      </c>
      <c r="C1779" s="77" t="s">
        <v>4887</v>
      </c>
      <c r="D1779" s="77" t="s">
        <v>214</v>
      </c>
      <c r="E1779" s="77" t="s">
        <v>156</v>
      </c>
      <c r="F1779" s="77" t="s">
        <v>1130</v>
      </c>
      <c r="G1779" s="77" t="s">
        <v>4888</v>
      </c>
      <c r="H1779" s="77" t="s">
        <v>60</v>
      </c>
      <c r="I1779" s="78" t="s">
        <v>4889</v>
      </c>
      <c r="J1779" s="77" t="s">
        <v>391</v>
      </c>
      <c r="K1779" s="77" t="s">
        <v>1132</v>
      </c>
      <c r="L1779" s="77" t="s">
        <v>67</v>
      </c>
      <c r="M1779" s="111">
        <v>384250</v>
      </c>
      <c r="N1779" s="111">
        <v>0</v>
      </c>
      <c r="O1779" s="111">
        <v>384250</v>
      </c>
      <c r="P1779" s="126">
        <v>1</v>
      </c>
      <c r="Q1779" s="111">
        <v>384250</v>
      </c>
      <c r="R1779" s="77" t="s">
        <v>134</v>
      </c>
      <c r="S1779" s="77" t="s">
        <v>4785</v>
      </c>
      <c r="T1779" s="77" t="s">
        <v>68</v>
      </c>
      <c r="U1779" s="80" t="s">
        <v>4890</v>
      </c>
      <c r="V1779" s="77" t="s">
        <v>134</v>
      </c>
      <c r="W1779" s="77" t="s">
        <v>134</v>
      </c>
    </row>
    <row r="1780" spans="1:23" s="48" customFormat="1" ht="60" x14ac:dyDescent="0.25">
      <c r="A1780" s="108" t="s">
        <v>4882</v>
      </c>
      <c r="B1780" s="77" t="s">
        <v>14</v>
      </c>
      <c r="C1780" s="77" t="s">
        <v>4891</v>
      </c>
      <c r="D1780" s="77" t="s">
        <v>214</v>
      </c>
      <c r="E1780" s="77" t="s">
        <v>156</v>
      </c>
      <c r="F1780" s="77" t="s">
        <v>1752</v>
      </c>
      <c r="G1780" s="77" t="s">
        <v>4892</v>
      </c>
      <c r="H1780" s="77" t="s">
        <v>58</v>
      </c>
      <c r="I1780" s="78" t="s">
        <v>4893</v>
      </c>
      <c r="J1780" s="77" t="s">
        <v>391</v>
      </c>
      <c r="K1780" s="77" t="s">
        <v>1747</v>
      </c>
      <c r="L1780" s="77" t="s">
        <v>67</v>
      </c>
      <c r="M1780" s="111">
        <v>417808</v>
      </c>
      <c r="N1780" s="111">
        <v>0</v>
      </c>
      <c r="O1780" s="111">
        <v>417808</v>
      </c>
      <c r="P1780" s="126">
        <v>1</v>
      </c>
      <c r="Q1780" s="111">
        <v>417808</v>
      </c>
      <c r="R1780" s="77" t="s">
        <v>134</v>
      </c>
      <c r="S1780" s="77" t="s">
        <v>4853</v>
      </c>
      <c r="T1780" s="77" t="s">
        <v>68</v>
      </c>
      <c r="U1780" s="80" t="s">
        <v>4419</v>
      </c>
      <c r="V1780" s="77" t="s">
        <v>134</v>
      </c>
      <c r="W1780" s="77" t="s">
        <v>134</v>
      </c>
    </row>
    <row r="1781" spans="1:23" s="48" customFormat="1" ht="60" x14ac:dyDescent="0.25">
      <c r="A1781" s="108" t="s">
        <v>4882</v>
      </c>
      <c r="B1781" s="77" t="s">
        <v>14</v>
      </c>
      <c r="C1781" s="77" t="s">
        <v>4894</v>
      </c>
      <c r="D1781" s="77" t="s">
        <v>214</v>
      </c>
      <c r="E1781" s="77" t="s">
        <v>156</v>
      </c>
      <c r="F1781" s="77" t="s">
        <v>1752</v>
      </c>
      <c r="G1781" s="77" t="s">
        <v>4895</v>
      </c>
      <c r="H1781" s="77" t="s">
        <v>58</v>
      </c>
      <c r="I1781" s="78" t="s">
        <v>4896</v>
      </c>
      <c r="J1781" s="77" t="s">
        <v>391</v>
      </c>
      <c r="K1781" s="77" t="s">
        <v>1747</v>
      </c>
      <c r="L1781" s="77" t="s">
        <v>67</v>
      </c>
      <c r="M1781" s="111">
        <v>547684</v>
      </c>
      <c r="N1781" s="111">
        <v>0</v>
      </c>
      <c r="O1781" s="111">
        <v>547684</v>
      </c>
      <c r="P1781" s="126">
        <v>1</v>
      </c>
      <c r="Q1781" s="111">
        <v>547684</v>
      </c>
      <c r="R1781" s="77" t="s">
        <v>134</v>
      </c>
      <c r="S1781" s="77" t="s">
        <v>4853</v>
      </c>
      <c r="T1781" s="77" t="s">
        <v>68</v>
      </c>
      <c r="U1781" s="80" t="s">
        <v>4419</v>
      </c>
      <c r="V1781" s="77" t="s">
        <v>134</v>
      </c>
      <c r="W1781" s="77" t="s">
        <v>134</v>
      </c>
    </row>
    <row r="1782" spans="1:23" s="48" customFormat="1" ht="60" x14ac:dyDescent="0.25">
      <c r="A1782" s="108" t="s">
        <v>4882</v>
      </c>
      <c r="B1782" s="77" t="s">
        <v>14</v>
      </c>
      <c r="C1782" s="77" t="s">
        <v>4897</v>
      </c>
      <c r="D1782" s="77" t="s">
        <v>214</v>
      </c>
      <c r="E1782" s="77" t="s">
        <v>156</v>
      </c>
      <c r="F1782" s="77" t="s">
        <v>1752</v>
      </c>
      <c r="G1782" s="77" t="s">
        <v>4898</v>
      </c>
      <c r="H1782" s="77" t="s">
        <v>58</v>
      </c>
      <c r="I1782" s="78" t="s">
        <v>4899</v>
      </c>
      <c r="J1782" s="77" t="s">
        <v>391</v>
      </c>
      <c r="K1782" s="77" t="s">
        <v>1747</v>
      </c>
      <c r="L1782" s="77" t="s">
        <v>67</v>
      </c>
      <c r="M1782" s="111">
        <v>136793</v>
      </c>
      <c r="N1782" s="111">
        <v>0</v>
      </c>
      <c r="O1782" s="111">
        <v>136793</v>
      </c>
      <c r="P1782" s="126">
        <v>1</v>
      </c>
      <c r="Q1782" s="111">
        <v>136793</v>
      </c>
      <c r="R1782" s="77" t="s">
        <v>134</v>
      </c>
      <c r="S1782" s="77" t="s">
        <v>4853</v>
      </c>
      <c r="T1782" s="77" t="s">
        <v>68</v>
      </c>
      <c r="U1782" s="80" t="s">
        <v>4419</v>
      </c>
      <c r="V1782" s="77" t="s">
        <v>134</v>
      </c>
      <c r="W1782" s="77" t="s">
        <v>134</v>
      </c>
    </row>
    <row r="1783" spans="1:23" s="48" customFormat="1" ht="90" x14ac:dyDescent="0.25">
      <c r="A1783" s="108" t="s">
        <v>4882</v>
      </c>
      <c r="B1783" s="77" t="s">
        <v>14</v>
      </c>
      <c r="C1783" s="77" t="s">
        <v>4900</v>
      </c>
      <c r="D1783" s="77" t="s">
        <v>214</v>
      </c>
      <c r="E1783" s="77" t="s">
        <v>156</v>
      </c>
      <c r="F1783" s="77" t="s">
        <v>1748</v>
      </c>
      <c r="G1783" s="77" t="s">
        <v>4901</v>
      </c>
      <c r="H1783" s="77" t="s">
        <v>56</v>
      </c>
      <c r="I1783" s="78" t="s">
        <v>720</v>
      </c>
      <c r="J1783" s="77" t="s">
        <v>4902</v>
      </c>
      <c r="K1783" s="77" t="s">
        <v>1747</v>
      </c>
      <c r="L1783" s="77" t="s">
        <v>67</v>
      </c>
      <c r="M1783" s="111">
        <v>2228651</v>
      </c>
      <c r="N1783" s="111">
        <v>0</v>
      </c>
      <c r="O1783" s="111">
        <v>2228651</v>
      </c>
      <c r="P1783" s="126">
        <v>1</v>
      </c>
      <c r="Q1783" s="111">
        <v>2228651</v>
      </c>
      <c r="R1783" s="77" t="s">
        <v>68</v>
      </c>
      <c r="S1783" s="77" t="s">
        <v>4724</v>
      </c>
      <c r="T1783" s="77" t="s">
        <v>68</v>
      </c>
      <c r="U1783" s="80" t="s">
        <v>4419</v>
      </c>
      <c r="V1783" s="77" t="s">
        <v>134</v>
      </c>
      <c r="W1783" s="77" t="s">
        <v>134</v>
      </c>
    </row>
    <row r="1784" spans="1:23" s="48" customFormat="1" ht="120" x14ac:dyDescent="0.25">
      <c r="A1784" s="108" t="s">
        <v>4903</v>
      </c>
      <c r="B1784" s="77" t="s">
        <v>14</v>
      </c>
      <c r="C1784" s="77" t="s">
        <v>4904</v>
      </c>
      <c r="D1784" s="77" t="s">
        <v>214</v>
      </c>
      <c r="E1784" s="77" t="s">
        <v>156</v>
      </c>
      <c r="F1784" s="77" t="s">
        <v>1607</v>
      </c>
      <c r="G1784" s="77" t="s">
        <v>4905</v>
      </c>
      <c r="H1784" s="77" t="s">
        <v>59</v>
      </c>
      <c r="I1784" s="78" t="s">
        <v>4906</v>
      </c>
      <c r="J1784" s="77" t="s">
        <v>391</v>
      </c>
      <c r="K1784" s="77" t="s">
        <v>1611</v>
      </c>
      <c r="L1784" s="77" t="s">
        <v>67</v>
      </c>
      <c r="M1784" s="111">
        <v>168045</v>
      </c>
      <c r="N1784" s="111">
        <v>0</v>
      </c>
      <c r="O1784" s="111">
        <v>168045</v>
      </c>
      <c r="P1784" s="126">
        <v>1</v>
      </c>
      <c r="Q1784" s="111">
        <v>168045</v>
      </c>
      <c r="R1784" s="77" t="s">
        <v>134</v>
      </c>
      <c r="S1784" s="77" t="s">
        <v>4839</v>
      </c>
      <c r="T1784" s="77" t="s">
        <v>68</v>
      </c>
      <c r="U1784" s="80" t="s">
        <v>4419</v>
      </c>
      <c r="V1784" s="77" t="s">
        <v>134</v>
      </c>
      <c r="W1784" s="77" t="s">
        <v>134</v>
      </c>
    </row>
    <row r="1785" spans="1:23" s="48" customFormat="1" ht="195" x14ac:dyDescent="0.25">
      <c r="A1785" s="108" t="s">
        <v>4870</v>
      </c>
      <c r="B1785" s="77" t="s">
        <v>14</v>
      </c>
      <c r="C1785" s="77" t="s">
        <v>4907</v>
      </c>
      <c r="D1785" s="77" t="s">
        <v>214</v>
      </c>
      <c r="E1785" s="77" t="s">
        <v>156</v>
      </c>
      <c r="F1785" s="77" t="s">
        <v>776</v>
      </c>
      <c r="G1785" s="77" t="s">
        <v>4908</v>
      </c>
      <c r="H1785" s="77" t="s">
        <v>59</v>
      </c>
      <c r="I1785" s="78" t="s">
        <v>720</v>
      </c>
      <c r="J1785" s="77" t="s">
        <v>4909</v>
      </c>
      <c r="K1785" s="77" t="s">
        <v>723</v>
      </c>
      <c r="L1785" s="77" t="s">
        <v>67</v>
      </c>
      <c r="M1785" s="111">
        <v>29613</v>
      </c>
      <c r="N1785" s="111">
        <v>0</v>
      </c>
      <c r="O1785" s="111">
        <v>29613</v>
      </c>
      <c r="P1785" s="126">
        <v>1</v>
      </c>
      <c r="Q1785" s="111">
        <v>29613</v>
      </c>
      <c r="R1785" s="77" t="s">
        <v>134</v>
      </c>
      <c r="S1785" s="77" t="s">
        <v>4910</v>
      </c>
      <c r="T1785" s="77" t="s">
        <v>68</v>
      </c>
      <c r="U1785" s="80" t="s">
        <v>4419</v>
      </c>
      <c r="V1785" s="77" t="s">
        <v>134</v>
      </c>
      <c r="W1785" s="77" t="s">
        <v>134</v>
      </c>
    </row>
    <row r="1786" spans="1:23" s="48" customFormat="1" ht="90" x14ac:dyDescent="0.25">
      <c r="A1786" s="108" t="s">
        <v>4870</v>
      </c>
      <c r="B1786" s="77" t="s">
        <v>14</v>
      </c>
      <c r="C1786" s="77" t="s">
        <v>4911</v>
      </c>
      <c r="D1786" s="77" t="s">
        <v>214</v>
      </c>
      <c r="E1786" s="77" t="s">
        <v>156</v>
      </c>
      <c r="F1786" s="77" t="s">
        <v>774</v>
      </c>
      <c r="G1786" s="77" t="s">
        <v>4912</v>
      </c>
      <c r="H1786" s="77" t="s">
        <v>56</v>
      </c>
      <c r="I1786" s="78" t="s">
        <v>720</v>
      </c>
      <c r="J1786" s="77" t="s">
        <v>4913</v>
      </c>
      <c r="K1786" s="77" t="s">
        <v>723</v>
      </c>
      <c r="L1786" s="77" t="s">
        <v>67</v>
      </c>
      <c r="M1786" s="111">
        <v>112201</v>
      </c>
      <c r="N1786" s="111">
        <v>0</v>
      </c>
      <c r="O1786" s="111">
        <v>112201</v>
      </c>
      <c r="P1786" s="126">
        <v>1</v>
      </c>
      <c r="Q1786" s="111">
        <v>112201</v>
      </c>
      <c r="R1786" s="77" t="s">
        <v>134</v>
      </c>
      <c r="S1786" s="77" t="s">
        <v>4696</v>
      </c>
      <c r="T1786" s="77" t="s">
        <v>68</v>
      </c>
      <c r="U1786" s="80" t="s">
        <v>4419</v>
      </c>
      <c r="V1786" s="77" t="s">
        <v>134</v>
      </c>
      <c r="W1786" s="77" t="s">
        <v>134</v>
      </c>
    </row>
    <row r="1787" spans="1:23" s="48" customFormat="1" ht="105" x14ac:dyDescent="0.25">
      <c r="A1787" s="108" t="s">
        <v>4870</v>
      </c>
      <c r="B1787" s="77" t="s">
        <v>14</v>
      </c>
      <c r="C1787" s="77" t="s">
        <v>4914</v>
      </c>
      <c r="D1787" s="77" t="s">
        <v>214</v>
      </c>
      <c r="E1787" s="77" t="s">
        <v>156</v>
      </c>
      <c r="F1787" s="77" t="s">
        <v>776</v>
      </c>
      <c r="G1787" s="77" t="s">
        <v>4915</v>
      </c>
      <c r="H1787" s="77" t="s">
        <v>43</v>
      </c>
      <c r="I1787" s="78" t="s">
        <v>4916</v>
      </c>
      <c r="J1787" s="77" t="s">
        <v>4916</v>
      </c>
      <c r="K1787" s="77" t="s">
        <v>4917</v>
      </c>
      <c r="L1787" s="77" t="s">
        <v>67</v>
      </c>
      <c r="M1787" s="111">
        <v>2555091</v>
      </c>
      <c r="N1787" s="111">
        <v>0</v>
      </c>
      <c r="O1787" s="111">
        <v>2555091</v>
      </c>
      <c r="P1787" s="126">
        <v>1</v>
      </c>
      <c r="Q1787" s="111">
        <v>2555091</v>
      </c>
      <c r="R1787" s="77" t="s">
        <v>68</v>
      </c>
      <c r="S1787" s="77" t="s">
        <v>4697</v>
      </c>
      <c r="T1787" s="77" t="s">
        <v>68</v>
      </c>
      <c r="U1787" s="80" t="s">
        <v>4419</v>
      </c>
      <c r="V1787" s="77" t="s">
        <v>134</v>
      </c>
      <c r="W1787" s="77" t="s">
        <v>134</v>
      </c>
    </row>
    <row r="1788" spans="1:23" s="48" customFormat="1" ht="75" x14ac:dyDescent="0.25">
      <c r="A1788" s="108" t="s">
        <v>4882</v>
      </c>
      <c r="B1788" s="77" t="s">
        <v>14</v>
      </c>
      <c r="C1788" s="77" t="s">
        <v>4918</v>
      </c>
      <c r="D1788" s="77" t="s">
        <v>214</v>
      </c>
      <c r="E1788" s="77" t="s">
        <v>156</v>
      </c>
      <c r="F1788" s="77" t="s">
        <v>4919</v>
      </c>
      <c r="G1788" s="77" t="s">
        <v>4920</v>
      </c>
      <c r="H1788" s="77" t="s">
        <v>56</v>
      </c>
      <c r="I1788" s="78" t="s">
        <v>4921</v>
      </c>
      <c r="J1788" s="77" t="s">
        <v>391</v>
      </c>
      <c r="K1788" s="77" t="s">
        <v>1747</v>
      </c>
      <c r="L1788" s="77" t="s">
        <v>73</v>
      </c>
      <c r="M1788" s="111">
        <v>400389</v>
      </c>
      <c r="N1788" s="111">
        <v>0</v>
      </c>
      <c r="O1788" s="111">
        <v>400389</v>
      </c>
      <c r="P1788" s="126">
        <v>1</v>
      </c>
      <c r="Q1788" s="111">
        <v>400389</v>
      </c>
      <c r="R1788" s="77" t="s">
        <v>134</v>
      </c>
      <c r="S1788" s="77" t="s">
        <v>4853</v>
      </c>
      <c r="T1788" s="77" t="s">
        <v>68</v>
      </c>
      <c r="U1788" s="80" t="s">
        <v>4419</v>
      </c>
      <c r="V1788" s="77" t="s">
        <v>134</v>
      </c>
      <c r="W1788" s="77" t="s">
        <v>134</v>
      </c>
    </row>
    <row r="1789" spans="1:23" s="48" customFormat="1" ht="60" x14ac:dyDescent="0.25">
      <c r="A1789" s="108" t="s">
        <v>4922</v>
      </c>
      <c r="B1789" s="77" t="s">
        <v>14</v>
      </c>
      <c r="C1789" s="77" t="s">
        <v>4923</v>
      </c>
      <c r="D1789" s="77" t="s">
        <v>214</v>
      </c>
      <c r="E1789" s="77" t="s">
        <v>156</v>
      </c>
      <c r="F1789" s="77" t="s">
        <v>1458</v>
      </c>
      <c r="G1789" s="77" t="s">
        <v>4924</v>
      </c>
      <c r="H1789" s="77" t="s">
        <v>57</v>
      </c>
      <c r="I1789" s="78" t="s">
        <v>720</v>
      </c>
      <c r="J1789" s="77" t="s">
        <v>4925</v>
      </c>
      <c r="K1789" s="77" t="s">
        <v>4877</v>
      </c>
      <c r="L1789" s="77" t="s">
        <v>67</v>
      </c>
      <c r="M1789" s="111">
        <v>550758</v>
      </c>
      <c r="N1789" s="111">
        <v>0</v>
      </c>
      <c r="O1789" s="111">
        <v>550758</v>
      </c>
      <c r="P1789" s="126">
        <v>1</v>
      </c>
      <c r="Q1789" s="111">
        <v>550758</v>
      </c>
      <c r="R1789" s="77" t="s">
        <v>134</v>
      </c>
      <c r="S1789" s="77" t="s">
        <v>4926</v>
      </c>
      <c r="T1789" s="77" t="s">
        <v>68</v>
      </c>
      <c r="U1789" s="80" t="s">
        <v>4419</v>
      </c>
      <c r="V1789" s="77" t="s">
        <v>134</v>
      </c>
      <c r="W1789" s="77" t="s">
        <v>134</v>
      </c>
    </row>
    <row r="1790" spans="1:23" s="48" customFormat="1" ht="105" x14ac:dyDescent="0.25">
      <c r="A1790" s="108" t="s">
        <v>4870</v>
      </c>
      <c r="B1790" s="77" t="s">
        <v>14</v>
      </c>
      <c r="C1790" s="77" t="s">
        <v>4927</v>
      </c>
      <c r="D1790" s="77" t="s">
        <v>214</v>
      </c>
      <c r="E1790" s="77" t="s">
        <v>156</v>
      </c>
      <c r="F1790" s="77" t="s">
        <v>776</v>
      </c>
      <c r="G1790" s="77" t="s">
        <v>2430</v>
      </c>
      <c r="H1790" s="77" t="s">
        <v>43</v>
      </c>
      <c r="I1790" s="78" t="s">
        <v>720</v>
      </c>
      <c r="J1790" s="77" t="s">
        <v>4928</v>
      </c>
      <c r="K1790" s="77" t="s">
        <v>720</v>
      </c>
      <c r="L1790" s="77" t="s">
        <v>67</v>
      </c>
      <c r="M1790" s="111">
        <v>256167</v>
      </c>
      <c r="N1790" s="111">
        <v>0</v>
      </c>
      <c r="O1790" s="111">
        <v>256167</v>
      </c>
      <c r="P1790" s="126">
        <v>1</v>
      </c>
      <c r="Q1790" s="111">
        <v>256167</v>
      </c>
      <c r="R1790" s="77" t="s">
        <v>134</v>
      </c>
      <c r="S1790" s="77" t="s">
        <v>4715</v>
      </c>
      <c r="T1790" s="77" t="s">
        <v>68</v>
      </c>
      <c r="U1790" s="80" t="s">
        <v>4419</v>
      </c>
      <c r="V1790" s="77" t="s">
        <v>134</v>
      </c>
      <c r="W1790" s="77" t="s">
        <v>134</v>
      </c>
    </row>
    <row r="1791" spans="1:23" s="48" customFormat="1" ht="135" x14ac:dyDescent="0.25">
      <c r="A1791" s="108" t="s">
        <v>4870</v>
      </c>
      <c r="B1791" s="77" t="s">
        <v>14</v>
      </c>
      <c r="C1791" s="77" t="s">
        <v>4929</v>
      </c>
      <c r="D1791" s="77" t="s">
        <v>214</v>
      </c>
      <c r="E1791" s="77" t="s">
        <v>156</v>
      </c>
      <c r="F1791" s="77" t="s">
        <v>776</v>
      </c>
      <c r="G1791" s="77" t="s">
        <v>2433</v>
      </c>
      <c r="H1791" s="77" t="s">
        <v>43</v>
      </c>
      <c r="I1791" s="78" t="s">
        <v>2434</v>
      </c>
      <c r="J1791" s="77" t="s">
        <v>2435</v>
      </c>
      <c r="K1791" s="77" t="s">
        <v>720</v>
      </c>
      <c r="L1791" s="77" t="s">
        <v>67</v>
      </c>
      <c r="M1791" s="111">
        <v>5123335</v>
      </c>
      <c r="N1791" s="111">
        <v>0</v>
      </c>
      <c r="O1791" s="111">
        <v>5123335</v>
      </c>
      <c r="P1791" s="126">
        <v>1</v>
      </c>
      <c r="Q1791" s="111">
        <v>5123335</v>
      </c>
      <c r="R1791" s="77" t="s">
        <v>134</v>
      </c>
      <c r="S1791" s="77" t="s">
        <v>4715</v>
      </c>
      <c r="T1791" s="77" t="s">
        <v>68</v>
      </c>
      <c r="U1791" s="80" t="s">
        <v>4419</v>
      </c>
      <c r="V1791" s="77" t="s">
        <v>134</v>
      </c>
      <c r="W1791" s="77" t="s">
        <v>134</v>
      </c>
    </row>
    <row r="1792" spans="1:23" s="48" customFormat="1" ht="150" x14ac:dyDescent="0.25">
      <c r="A1792" s="108" t="s">
        <v>4870</v>
      </c>
      <c r="B1792" s="77" t="s">
        <v>14</v>
      </c>
      <c r="C1792" s="77" t="s">
        <v>4930</v>
      </c>
      <c r="D1792" s="77" t="s">
        <v>214</v>
      </c>
      <c r="E1792" s="77" t="s">
        <v>156</v>
      </c>
      <c r="F1792" s="77" t="s">
        <v>776</v>
      </c>
      <c r="G1792" s="77" t="s">
        <v>2425</v>
      </c>
      <c r="H1792" s="77" t="s">
        <v>56</v>
      </c>
      <c r="I1792" s="78" t="s">
        <v>2426</v>
      </c>
      <c r="J1792" s="77" t="s">
        <v>2427</v>
      </c>
      <c r="K1792" s="77" t="s">
        <v>720</v>
      </c>
      <c r="L1792" s="77" t="s">
        <v>67</v>
      </c>
      <c r="M1792" s="111">
        <v>5123335</v>
      </c>
      <c r="N1792" s="111">
        <v>0</v>
      </c>
      <c r="O1792" s="111">
        <v>5123335</v>
      </c>
      <c r="P1792" s="126">
        <v>1</v>
      </c>
      <c r="Q1792" s="111">
        <v>5123335</v>
      </c>
      <c r="R1792" s="77" t="s">
        <v>134</v>
      </c>
      <c r="S1792" s="77" t="s">
        <v>4715</v>
      </c>
      <c r="T1792" s="77" t="s">
        <v>68</v>
      </c>
      <c r="U1792" s="80" t="s">
        <v>4419</v>
      </c>
      <c r="V1792" s="77" t="s">
        <v>134</v>
      </c>
      <c r="W1792" s="77" t="s">
        <v>134</v>
      </c>
    </row>
    <row r="1793" spans="1:23" s="48" customFormat="1" ht="150" x14ac:dyDescent="0.25">
      <c r="A1793" s="108" t="s">
        <v>4931</v>
      </c>
      <c r="B1793" s="77" t="s">
        <v>14</v>
      </c>
      <c r="C1793" s="77" t="s">
        <v>4932</v>
      </c>
      <c r="D1793" s="77" t="s">
        <v>214</v>
      </c>
      <c r="E1793" s="77" t="s">
        <v>156</v>
      </c>
      <c r="F1793" s="77" t="s">
        <v>1224</v>
      </c>
      <c r="G1793" s="77" t="s">
        <v>4933</v>
      </c>
      <c r="H1793" s="77" t="s">
        <v>56</v>
      </c>
      <c r="I1793" s="78" t="s">
        <v>4934</v>
      </c>
      <c r="J1793" s="77" t="s">
        <v>4935</v>
      </c>
      <c r="K1793" s="77" t="s">
        <v>1227</v>
      </c>
      <c r="L1793" s="77" t="s">
        <v>67</v>
      </c>
      <c r="M1793" s="111">
        <v>31238</v>
      </c>
      <c r="N1793" s="111">
        <v>0</v>
      </c>
      <c r="O1793" s="111">
        <v>31238</v>
      </c>
      <c r="P1793" s="126">
        <v>1</v>
      </c>
      <c r="Q1793" s="111">
        <v>31238</v>
      </c>
      <c r="R1793" s="77" t="s">
        <v>68</v>
      </c>
      <c r="S1793" s="77" t="s">
        <v>4724</v>
      </c>
      <c r="T1793" s="77" t="s">
        <v>68</v>
      </c>
      <c r="U1793" s="80" t="s">
        <v>4419</v>
      </c>
      <c r="V1793" s="77" t="s">
        <v>134</v>
      </c>
      <c r="W1793" s="77" t="s">
        <v>134</v>
      </c>
    </row>
    <row r="1794" spans="1:23" s="48" customFormat="1" ht="75" x14ac:dyDescent="0.25">
      <c r="A1794" s="108" t="s">
        <v>4936</v>
      </c>
      <c r="B1794" s="77" t="s">
        <v>14</v>
      </c>
      <c r="C1794" s="77" t="s">
        <v>4937</v>
      </c>
      <c r="D1794" s="77" t="s">
        <v>214</v>
      </c>
      <c r="E1794" s="77" t="s">
        <v>156</v>
      </c>
      <c r="F1794" s="77" t="s">
        <v>4938</v>
      </c>
      <c r="G1794" s="77" t="s">
        <v>4939</v>
      </c>
      <c r="H1794" s="77" t="s">
        <v>59</v>
      </c>
      <c r="I1794" s="78" t="s">
        <v>4940</v>
      </c>
      <c r="J1794" s="77" t="s">
        <v>391</v>
      </c>
      <c r="K1794" s="77" t="s">
        <v>4941</v>
      </c>
      <c r="L1794" s="77" t="s">
        <v>67</v>
      </c>
      <c r="M1794" s="111">
        <v>38425</v>
      </c>
      <c r="N1794" s="111">
        <v>0</v>
      </c>
      <c r="O1794" s="111">
        <v>38425</v>
      </c>
      <c r="P1794" s="126">
        <v>1</v>
      </c>
      <c r="Q1794" s="111">
        <v>38425</v>
      </c>
      <c r="R1794" s="77" t="s">
        <v>134</v>
      </c>
      <c r="S1794" s="77" t="s">
        <v>4705</v>
      </c>
      <c r="T1794" s="77" t="s">
        <v>68</v>
      </c>
      <c r="U1794" s="80" t="s">
        <v>4419</v>
      </c>
      <c r="V1794" s="77" t="s">
        <v>134</v>
      </c>
      <c r="W1794" s="77" t="s">
        <v>134</v>
      </c>
    </row>
    <row r="1795" spans="1:23" s="48" customFormat="1" ht="150" x14ac:dyDescent="0.25">
      <c r="A1795" s="108" t="s">
        <v>4882</v>
      </c>
      <c r="B1795" s="77" t="s">
        <v>14</v>
      </c>
      <c r="C1795" s="77" t="s">
        <v>4942</v>
      </c>
      <c r="D1795" s="77" t="s">
        <v>214</v>
      </c>
      <c r="E1795" s="77" t="s">
        <v>156</v>
      </c>
      <c r="F1795" s="77" t="s">
        <v>1752</v>
      </c>
      <c r="G1795" s="77" t="s">
        <v>4943</v>
      </c>
      <c r="H1795" s="77" t="s">
        <v>58</v>
      </c>
      <c r="I1795" s="78" t="s">
        <v>4944</v>
      </c>
      <c r="J1795" s="77" t="s">
        <v>4945</v>
      </c>
      <c r="K1795" s="77" t="s">
        <v>1747</v>
      </c>
      <c r="L1795" s="77" t="s">
        <v>67</v>
      </c>
      <c r="M1795" s="111">
        <v>692973</v>
      </c>
      <c r="N1795" s="111">
        <v>0</v>
      </c>
      <c r="O1795" s="111">
        <v>692973</v>
      </c>
      <c r="P1795" s="126">
        <v>1</v>
      </c>
      <c r="Q1795" s="111">
        <v>692973</v>
      </c>
      <c r="R1795" s="77" t="s">
        <v>134</v>
      </c>
      <c r="S1795" s="77" t="s">
        <v>4846</v>
      </c>
      <c r="T1795" s="77" t="s">
        <v>68</v>
      </c>
      <c r="U1795" s="80" t="s">
        <v>4946</v>
      </c>
      <c r="V1795" s="77" t="s">
        <v>68</v>
      </c>
      <c r="W1795" s="77" t="s">
        <v>134</v>
      </c>
    </row>
    <row r="1796" spans="1:23" s="48" customFormat="1" ht="60" x14ac:dyDescent="0.25">
      <c r="A1796" s="108" t="s">
        <v>4870</v>
      </c>
      <c r="B1796" s="77" t="s">
        <v>14</v>
      </c>
      <c r="C1796" s="77" t="s">
        <v>4947</v>
      </c>
      <c r="D1796" s="77" t="s">
        <v>214</v>
      </c>
      <c r="E1796" s="77" t="s">
        <v>156</v>
      </c>
      <c r="F1796" s="77" t="s">
        <v>1246</v>
      </c>
      <c r="G1796" s="77" t="s">
        <v>4948</v>
      </c>
      <c r="H1796" s="77" t="s">
        <v>56</v>
      </c>
      <c r="I1796" s="78" t="s">
        <v>4949</v>
      </c>
      <c r="J1796" s="77" t="s">
        <v>4439</v>
      </c>
      <c r="K1796" s="77" t="s">
        <v>723</v>
      </c>
      <c r="L1796" s="77" t="s">
        <v>67</v>
      </c>
      <c r="M1796" s="111">
        <v>82467</v>
      </c>
      <c r="N1796" s="111">
        <v>0</v>
      </c>
      <c r="O1796" s="111">
        <v>82467</v>
      </c>
      <c r="P1796" s="126">
        <v>1</v>
      </c>
      <c r="Q1796" s="111">
        <v>82467</v>
      </c>
      <c r="R1796" s="77" t="s">
        <v>68</v>
      </c>
      <c r="S1796" s="77" t="s">
        <v>4950</v>
      </c>
      <c r="T1796" s="77" t="s">
        <v>68</v>
      </c>
      <c r="U1796" s="80" t="s">
        <v>4419</v>
      </c>
      <c r="V1796" s="77" t="s">
        <v>134</v>
      </c>
      <c r="W1796" s="77" t="s">
        <v>134</v>
      </c>
    </row>
    <row r="1797" spans="1:23" s="48" customFormat="1" ht="165" x14ac:dyDescent="0.25">
      <c r="A1797" s="108" t="s">
        <v>4870</v>
      </c>
      <c r="B1797" s="77" t="s">
        <v>14</v>
      </c>
      <c r="C1797" s="77" t="s">
        <v>4951</v>
      </c>
      <c r="D1797" s="77" t="s">
        <v>214</v>
      </c>
      <c r="E1797" s="77" t="s">
        <v>156</v>
      </c>
      <c r="F1797" s="77" t="s">
        <v>776</v>
      </c>
      <c r="G1797" s="77" t="s">
        <v>4952</v>
      </c>
      <c r="H1797" s="77" t="s">
        <v>56</v>
      </c>
      <c r="I1797" s="78" t="s">
        <v>4953</v>
      </c>
      <c r="J1797" s="77" t="s">
        <v>807</v>
      </c>
      <c r="K1797" s="77" t="s">
        <v>723</v>
      </c>
      <c r="L1797" s="77" t="s">
        <v>67</v>
      </c>
      <c r="M1797" s="111">
        <v>20173</v>
      </c>
      <c r="N1797" s="111">
        <v>0</v>
      </c>
      <c r="O1797" s="111">
        <v>20173</v>
      </c>
      <c r="P1797" s="126">
        <v>1</v>
      </c>
      <c r="Q1797" s="111">
        <v>20173</v>
      </c>
      <c r="R1797" s="77" t="s">
        <v>68</v>
      </c>
      <c r="S1797" s="77" t="s">
        <v>4950</v>
      </c>
      <c r="T1797" s="77" t="s">
        <v>68</v>
      </c>
      <c r="U1797" s="80" t="s">
        <v>4419</v>
      </c>
      <c r="V1797" s="77" t="s">
        <v>134</v>
      </c>
      <c r="W1797" s="77" t="s">
        <v>134</v>
      </c>
    </row>
    <row r="1798" spans="1:23" s="48" customFormat="1" ht="90" x14ac:dyDescent="0.25">
      <c r="A1798" s="108" t="s">
        <v>4870</v>
      </c>
      <c r="B1798" s="77" t="s">
        <v>14</v>
      </c>
      <c r="C1798" s="77" t="s">
        <v>4954</v>
      </c>
      <c r="D1798" s="77" t="s">
        <v>214</v>
      </c>
      <c r="E1798" s="77" t="s">
        <v>156</v>
      </c>
      <c r="F1798" s="77" t="s">
        <v>776</v>
      </c>
      <c r="G1798" s="77" t="s">
        <v>4955</v>
      </c>
      <c r="H1798" s="77" t="s">
        <v>56</v>
      </c>
      <c r="I1798" s="78" t="s">
        <v>4956</v>
      </c>
      <c r="J1798" s="77" t="s">
        <v>4439</v>
      </c>
      <c r="K1798" s="77" t="s">
        <v>723</v>
      </c>
      <c r="L1798" s="77" t="s">
        <v>67</v>
      </c>
      <c r="M1798" s="111">
        <v>76850</v>
      </c>
      <c r="N1798" s="111">
        <v>0</v>
      </c>
      <c r="O1798" s="111">
        <v>76850</v>
      </c>
      <c r="P1798" s="126">
        <v>1</v>
      </c>
      <c r="Q1798" s="111">
        <v>76850</v>
      </c>
      <c r="R1798" s="77" t="s">
        <v>134</v>
      </c>
      <c r="S1798" s="77" t="s">
        <v>4950</v>
      </c>
      <c r="T1798" s="77" t="s">
        <v>68</v>
      </c>
      <c r="U1798" s="80" t="s">
        <v>4419</v>
      </c>
      <c r="V1798" s="77" t="s">
        <v>68</v>
      </c>
      <c r="W1798" s="77" t="s">
        <v>134</v>
      </c>
    </row>
    <row r="1799" spans="1:23" s="48" customFormat="1" ht="45" x14ac:dyDescent="0.25">
      <c r="A1799" s="108" t="s">
        <v>4863</v>
      </c>
      <c r="B1799" s="77" t="s">
        <v>14</v>
      </c>
      <c r="C1799" s="77" t="s">
        <v>4957</v>
      </c>
      <c r="D1799" s="77" t="s">
        <v>214</v>
      </c>
      <c r="E1799" s="77" t="s">
        <v>156</v>
      </c>
      <c r="F1799" s="77" t="s">
        <v>937</v>
      </c>
      <c r="G1799" s="77" t="s">
        <v>4958</v>
      </c>
      <c r="H1799" s="77" t="s">
        <v>58</v>
      </c>
      <c r="I1799" s="78" t="s">
        <v>720</v>
      </c>
      <c r="J1799" s="77" t="s">
        <v>4959</v>
      </c>
      <c r="K1799" s="77" t="s">
        <v>934</v>
      </c>
      <c r="L1799" s="77" t="s">
        <v>67</v>
      </c>
      <c r="M1799" s="111">
        <v>8122</v>
      </c>
      <c r="N1799" s="111">
        <v>0</v>
      </c>
      <c r="O1799" s="111">
        <v>8122</v>
      </c>
      <c r="P1799" s="126">
        <v>1</v>
      </c>
      <c r="Q1799" s="111">
        <v>8122</v>
      </c>
      <c r="R1799" s="77" t="s">
        <v>68</v>
      </c>
      <c r="S1799" s="77" t="s">
        <v>4737</v>
      </c>
      <c r="T1799" s="77" t="s">
        <v>68</v>
      </c>
      <c r="U1799" s="80" t="s">
        <v>4419</v>
      </c>
      <c r="V1799" s="77" t="s">
        <v>134</v>
      </c>
      <c r="W1799" s="77" t="s">
        <v>134</v>
      </c>
    </row>
    <row r="1800" spans="1:23" s="48" customFormat="1" ht="105" x14ac:dyDescent="0.25">
      <c r="A1800" s="108" t="s">
        <v>4931</v>
      </c>
      <c r="B1800" s="77" t="s">
        <v>14</v>
      </c>
      <c r="C1800" s="77" t="s">
        <v>4960</v>
      </c>
      <c r="D1800" s="77" t="s">
        <v>214</v>
      </c>
      <c r="E1800" s="77" t="s">
        <v>156</v>
      </c>
      <c r="F1800" s="77" t="s">
        <v>1243</v>
      </c>
      <c r="G1800" s="77" t="s">
        <v>4961</v>
      </c>
      <c r="H1800" s="77" t="s">
        <v>56</v>
      </c>
      <c r="I1800" s="78" t="s">
        <v>4962</v>
      </c>
      <c r="J1800" s="77" t="s">
        <v>391</v>
      </c>
      <c r="K1800" s="77" t="s">
        <v>4963</v>
      </c>
      <c r="L1800" s="77" t="s">
        <v>73</v>
      </c>
      <c r="M1800" s="111">
        <v>23055</v>
      </c>
      <c r="N1800" s="111">
        <v>0</v>
      </c>
      <c r="O1800" s="111">
        <v>23055</v>
      </c>
      <c r="P1800" s="126">
        <v>1</v>
      </c>
      <c r="Q1800" s="111">
        <v>23055</v>
      </c>
      <c r="R1800" s="77" t="s">
        <v>134</v>
      </c>
      <c r="S1800" s="77" t="s">
        <v>4795</v>
      </c>
      <c r="T1800" s="77" t="s">
        <v>68</v>
      </c>
      <c r="U1800" s="80" t="s">
        <v>4964</v>
      </c>
      <c r="V1800" s="77" t="s">
        <v>68</v>
      </c>
      <c r="W1800" s="77" t="s">
        <v>134</v>
      </c>
    </row>
    <row r="1801" spans="1:23" s="48" customFormat="1" ht="75" x14ac:dyDescent="0.25">
      <c r="A1801" s="108" t="s">
        <v>4965</v>
      </c>
      <c r="B1801" s="77" t="s">
        <v>14</v>
      </c>
      <c r="C1801" s="77" t="s">
        <v>4966</v>
      </c>
      <c r="D1801" s="77" t="s">
        <v>214</v>
      </c>
      <c r="E1801" s="77" t="s">
        <v>156</v>
      </c>
      <c r="F1801" s="77" t="s">
        <v>830</v>
      </c>
      <c r="G1801" s="77" t="s">
        <v>4967</v>
      </c>
      <c r="H1801" s="77" t="s">
        <v>58</v>
      </c>
      <c r="I1801" s="78" t="s">
        <v>4968</v>
      </c>
      <c r="J1801" s="77" t="s">
        <v>4969</v>
      </c>
      <c r="K1801" s="77" t="s">
        <v>4970</v>
      </c>
      <c r="L1801" s="77" t="s">
        <v>825</v>
      </c>
      <c r="M1801" s="111">
        <v>566258</v>
      </c>
      <c r="N1801" s="111">
        <v>0</v>
      </c>
      <c r="O1801" s="111">
        <v>566258</v>
      </c>
      <c r="P1801" s="126">
        <v>1</v>
      </c>
      <c r="Q1801" s="111">
        <v>566258</v>
      </c>
      <c r="R1801" s="77" t="s">
        <v>134</v>
      </c>
      <c r="S1801" s="77" t="s">
        <v>4723</v>
      </c>
      <c r="T1801" s="77" t="s">
        <v>68</v>
      </c>
      <c r="U1801" s="80" t="s">
        <v>4419</v>
      </c>
      <c r="V1801" s="77" t="s">
        <v>134</v>
      </c>
      <c r="W1801" s="77" t="s">
        <v>134</v>
      </c>
    </row>
    <row r="1802" spans="1:23" s="48" customFormat="1" ht="90" x14ac:dyDescent="0.25">
      <c r="A1802" s="108" t="s">
        <v>4882</v>
      </c>
      <c r="B1802" s="77" t="s">
        <v>14</v>
      </c>
      <c r="C1802" s="77" t="s">
        <v>4971</v>
      </c>
      <c r="D1802" s="77" t="s">
        <v>214</v>
      </c>
      <c r="E1802" s="77" t="s">
        <v>156</v>
      </c>
      <c r="F1802" s="77" t="s">
        <v>1752</v>
      </c>
      <c r="G1802" s="77" t="s">
        <v>4972</v>
      </c>
      <c r="H1802" s="77" t="s">
        <v>56</v>
      </c>
      <c r="I1802" s="78" t="s">
        <v>4973</v>
      </c>
      <c r="J1802" s="77" t="s">
        <v>4974</v>
      </c>
      <c r="K1802" s="77" t="s">
        <v>4877</v>
      </c>
      <c r="L1802" s="77" t="s">
        <v>67</v>
      </c>
      <c r="M1802" s="111">
        <v>768500</v>
      </c>
      <c r="N1802" s="111">
        <v>0</v>
      </c>
      <c r="O1802" s="111">
        <v>768500</v>
      </c>
      <c r="P1802" s="126">
        <v>1</v>
      </c>
      <c r="Q1802" s="111">
        <v>768500</v>
      </c>
      <c r="R1802" s="77" t="s">
        <v>68</v>
      </c>
      <c r="S1802" s="77" t="s">
        <v>4696</v>
      </c>
      <c r="T1802" s="77" t="s">
        <v>68</v>
      </c>
      <c r="U1802" s="80" t="s">
        <v>4419</v>
      </c>
      <c r="V1802" s="77" t="s">
        <v>134</v>
      </c>
      <c r="W1802" s="77" t="s">
        <v>134</v>
      </c>
    </row>
    <row r="1803" spans="1:23" s="48" customFormat="1" ht="165" x14ac:dyDescent="0.25">
      <c r="A1803" s="108" t="s">
        <v>4886</v>
      </c>
      <c r="B1803" s="77" t="s">
        <v>14</v>
      </c>
      <c r="C1803" s="77" t="s">
        <v>4975</v>
      </c>
      <c r="D1803" s="77" t="s">
        <v>214</v>
      </c>
      <c r="E1803" s="77" t="s">
        <v>156</v>
      </c>
      <c r="F1803" s="77" t="s">
        <v>1130</v>
      </c>
      <c r="G1803" s="77" t="s">
        <v>4976</v>
      </c>
      <c r="H1803" s="77" t="s">
        <v>56</v>
      </c>
      <c r="I1803" s="78" t="s">
        <v>4977</v>
      </c>
      <c r="J1803" s="77" t="s">
        <v>4978</v>
      </c>
      <c r="K1803" s="77" t="s">
        <v>4979</v>
      </c>
      <c r="L1803" s="77" t="s">
        <v>67</v>
      </c>
      <c r="M1803" s="111">
        <v>682227</v>
      </c>
      <c r="N1803" s="111">
        <v>0</v>
      </c>
      <c r="O1803" s="111">
        <v>682227</v>
      </c>
      <c r="P1803" s="126">
        <v>1</v>
      </c>
      <c r="Q1803" s="111">
        <v>682227</v>
      </c>
      <c r="R1803" s="77" t="s">
        <v>134</v>
      </c>
      <c r="S1803" s="77" t="s">
        <v>4980</v>
      </c>
      <c r="T1803" s="77" t="s">
        <v>68</v>
      </c>
      <c r="U1803" s="80" t="s">
        <v>4419</v>
      </c>
      <c r="V1803" s="77" t="s">
        <v>134</v>
      </c>
      <c r="W1803" s="77" t="s">
        <v>134</v>
      </c>
    </row>
    <row r="1804" spans="1:23" s="48" customFormat="1" ht="105" x14ac:dyDescent="0.25">
      <c r="A1804" s="108" t="s">
        <v>4931</v>
      </c>
      <c r="B1804" s="77" t="s">
        <v>14</v>
      </c>
      <c r="C1804" s="77" t="s">
        <v>4981</v>
      </c>
      <c r="D1804" s="77" t="s">
        <v>214</v>
      </c>
      <c r="E1804" s="77" t="s">
        <v>156</v>
      </c>
      <c r="F1804" s="77" t="s">
        <v>1246</v>
      </c>
      <c r="G1804" s="77" t="s">
        <v>4982</v>
      </c>
      <c r="H1804" s="77" t="s">
        <v>56</v>
      </c>
      <c r="I1804" s="78" t="s">
        <v>4983</v>
      </c>
      <c r="J1804" s="77" t="s">
        <v>391</v>
      </c>
      <c r="K1804" s="77" t="s">
        <v>1227</v>
      </c>
      <c r="L1804" s="77" t="s">
        <v>67</v>
      </c>
      <c r="M1804" s="111">
        <v>972665</v>
      </c>
      <c r="N1804" s="111">
        <v>0</v>
      </c>
      <c r="O1804" s="111">
        <v>972665</v>
      </c>
      <c r="P1804" s="126">
        <v>1</v>
      </c>
      <c r="Q1804" s="111">
        <v>972665</v>
      </c>
      <c r="R1804" s="77" t="s">
        <v>134</v>
      </c>
      <c r="S1804" s="77" t="s">
        <v>4797</v>
      </c>
      <c r="T1804" s="77" t="s">
        <v>68</v>
      </c>
      <c r="U1804" s="80" t="s">
        <v>4419</v>
      </c>
      <c r="V1804" s="77" t="s">
        <v>134</v>
      </c>
      <c r="W1804" s="77" t="s">
        <v>134</v>
      </c>
    </row>
    <row r="1805" spans="1:23" s="48" customFormat="1" ht="120" x14ac:dyDescent="0.25">
      <c r="A1805" s="108" t="s">
        <v>4931</v>
      </c>
      <c r="B1805" s="77" t="s">
        <v>14</v>
      </c>
      <c r="C1805" s="77" t="s">
        <v>4984</v>
      </c>
      <c r="D1805" s="77" t="s">
        <v>214</v>
      </c>
      <c r="E1805" s="77" t="s">
        <v>156</v>
      </c>
      <c r="F1805" s="77" t="s">
        <v>1246</v>
      </c>
      <c r="G1805" s="77" t="s">
        <v>4985</v>
      </c>
      <c r="H1805" s="77" t="s">
        <v>56</v>
      </c>
      <c r="I1805" s="78" t="s">
        <v>4986</v>
      </c>
      <c r="J1805" s="77" t="s">
        <v>391</v>
      </c>
      <c r="K1805" s="77" t="s">
        <v>1227</v>
      </c>
      <c r="L1805" s="77" t="s">
        <v>67</v>
      </c>
      <c r="M1805" s="111">
        <v>152163</v>
      </c>
      <c r="N1805" s="111">
        <v>0</v>
      </c>
      <c r="O1805" s="111">
        <v>152163</v>
      </c>
      <c r="P1805" s="126">
        <v>1</v>
      </c>
      <c r="Q1805" s="111">
        <v>152163</v>
      </c>
      <c r="R1805" s="77" t="s">
        <v>134</v>
      </c>
      <c r="S1805" s="77" t="s">
        <v>4797</v>
      </c>
      <c r="T1805" s="77" t="s">
        <v>68</v>
      </c>
      <c r="U1805" s="80" t="s">
        <v>4419</v>
      </c>
      <c r="V1805" s="77" t="s">
        <v>134</v>
      </c>
      <c r="W1805" s="77" t="s">
        <v>134</v>
      </c>
    </row>
    <row r="1806" spans="1:23" s="48" customFormat="1" ht="120" x14ac:dyDescent="0.25">
      <c r="A1806" s="108" t="s">
        <v>4886</v>
      </c>
      <c r="B1806" s="77" t="s">
        <v>14</v>
      </c>
      <c r="C1806" s="77" t="s">
        <v>4987</v>
      </c>
      <c r="D1806" s="77" t="s">
        <v>214</v>
      </c>
      <c r="E1806" s="77" t="s">
        <v>156</v>
      </c>
      <c r="F1806" s="77" t="s">
        <v>1130</v>
      </c>
      <c r="G1806" s="77" t="s">
        <v>4988</v>
      </c>
      <c r="H1806" s="77" t="s">
        <v>56</v>
      </c>
      <c r="I1806" s="78" t="s">
        <v>4989</v>
      </c>
      <c r="J1806" s="77" t="s">
        <v>4990</v>
      </c>
      <c r="K1806" s="77" t="s">
        <v>1132</v>
      </c>
      <c r="L1806" s="77" t="s">
        <v>67</v>
      </c>
      <c r="M1806" s="111">
        <v>83254</v>
      </c>
      <c r="N1806" s="111">
        <v>0</v>
      </c>
      <c r="O1806" s="111">
        <v>83254</v>
      </c>
      <c r="P1806" s="126">
        <v>1</v>
      </c>
      <c r="Q1806" s="111">
        <v>83254</v>
      </c>
      <c r="R1806" s="77" t="s">
        <v>134</v>
      </c>
      <c r="S1806" s="77" t="s">
        <v>4980</v>
      </c>
      <c r="T1806" s="77" t="s">
        <v>68</v>
      </c>
      <c r="U1806" s="80" t="s">
        <v>4419</v>
      </c>
      <c r="V1806" s="77" t="s">
        <v>134</v>
      </c>
      <c r="W1806" s="77" t="s">
        <v>134</v>
      </c>
    </row>
    <row r="1807" spans="1:23" s="48" customFormat="1" ht="120" x14ac:dyDescent="0.25">
      <c r="A1807" s="108" t="s">
        <v>4870</v>
      </c>
      <c r="B1807" s="77" t="s">
        <v>14</v>
      </c>
      <c r="C1807" s="77" t="s">
        <v>4991</v>
      </c>
      <c r="D1807" s="77" t="s">
        <v>214</v>
      </c>
      <c r="E1807" s="77" t="s">
        <v>156</v>
      </c>
      <c r="F1807" s="77" t="s">
        <v>776</v>
      </c>
      <c r="G1807" s="77" t="s">
        <v>4992</v>
      </c>
      <c r="H1807" s="77" t="s">
        <v>43</v>
      </c>
      <c r="I1807" s="78" t="s">
        <v>720</v>
      </c>
      <c r="J1807" s="77" t="s">
        <v>4993</v>
      </c>
      <c r="K1807" s="77" t="s">
        <v>720</v>
      </c>
      <c r="L1807" s="77" t="s">
        <v>67</v>
      </c>
      <c r="M1807" s="111">
        <v>2748900</v>
      </c>
      <c r="N1807" s="111">
        <v>0</v>
      </c>
      <c r="O1807" s="111">
        <v>2748900</v>
      </c>
      <c r="P1807" s="126">
        <v>1</v>
      </c>
      <c r="Q1807" s="111">
        <v>2748900</v>
      </c>
      <c r="R1807" s="77" t="s">
        <v>68</v>
      </c>
      <c r="S1807" s="77" t="s">
        <v>4697</v>
      </c>
      <c r="T1807" s="77" t="s">
        <v>68</v>
      </c>
      <c r="U1807" s="80" t="s">
        <v>4419</v>
      </c>
      <c r="V1807" s="77" t="s">
        <v>134</v>
      </c>
      <c r="W1807" s="77" t="s">
        <v>134</v>
      </c>
    </row>
    <row r="1808" spans="1:23" s="48" customFormat="1" ht="60" x14ac:dyDescent="0.25">
      <c r="A1808" s="108" t="s">
        <v>4870</v>
      </c>
      <c r="B1808" s="77" t="s">
        <v>14</v>
      </c>
      <c r="C1808" s="77" t="s">
        <v>4994</v>
      </c>
      <c r="D1808" s="77" t="s">
        <v>214</v>
      </c>
      <c r="E1808" s="77" t="s">
        <v>156</v>
      </c>
      <c r="F1808" s="77" t="s">
        <v>718</v>
      </c>
      <c r="G1808" s="77" t="s">
        <v>4995</v>
      </c>
      <c r="H1808" s="77" t="s">
        <v>57</v>
      </c>
      <c r="I1808" s="78" t="s">
        <v>4996</v>
      </c>
      <c r="J1808" s="77" t="s">
        <v>4997</v>
      </c>
      <c r="K1808" s="77" t="s">
        <v>723</v>
      </c>
      <c r="L1808" s="77" t="s">
        <v>73</v>
      </c>
      <c r="M1808" s="111">
        <v>512333</v>
      </c>
      <c r="N1808" s="111">
        <v>0</v>
      </c>
      <c r="O1808" s="111">
        <v>512333</v>
      </c>
      <c r="P1808" s="126">
        <v>1</v>
      </c>
      <c r="Q1808" s="111">
        <v>512333</v>
      </c>
      <c r="R1808" s="77" t="s">
        <v>134</v>
      </c>
      <c r="S1808" s="77" t="s">
        <v>4998</v>
      </c>
      <c r="T1808" s="77" t="s">
        <v>68</v>
      </c>
      <c r="U1808" s="80" t="s">
        <v>4999</v>
      </c>
      <c r="V1808" s="77" t="s">
        <v>134</v>
      </c>
      <c r="W1808" s="77" t="s">
        <v>134</v>
      </c>
    </row>
    <row r="1809" spans="1:23" s="48" customFormat="1" ht="105" x14ac:dyDescent="0.25">
      <c r="A1809" s="108" t="s">
        <v>4882</v>
      </c>
      <c r="B1809" s="77" t="s">
        <v>14</v>
      </c>
      <c r="C1809" s="77" t="s">
        <v>5000</v>
      </c>
      <c r="D1809" s="77" t="s">
        <v>214</v>
      </c>
      <c r="E1809" s="77" t="s">
        <v>156</v>
      </c>
      <c r="F1809" s="77" t="s">
        <v>1785</v>
      </c>
      <c r="G1809" s="77" t="s">
        <v>5001</v>
      </c>
      <c r="H1809" s="77" t="s">
        <v>56</v>
      </c>
      <c r="I1809" s="78" t="s">
        <v>5002</v>
      </c>
      <c r="J1809" s="77" t="s">
        <v>5003</v>
      </c>
      <c r="K1809" s="77" t="s">
        <v>4877</v>
      </c>
      <c r="L1809" s="77" t="s">
        <v>67</v>
      </c>
      <c r="M1809" s="111">
        <v>249900</v>
      </c>
      <c r="N1809" s="111">
        <v>0</v>
      </c>
      <c r="O1809" s="111">
        <v>249900</v>
      </c>
      <c r="P1809" s="126">
        <v>1</v>
      </c>
      <c r="Q1809" s="111">
        <v>249900</v>
      </c>
      <c r="R1809" s="77" t="s">
        <v>134</v>
      </c>
      <c r="S1809" s="77" t="s">
        <v>4715</v>
      </c>
      <c r="T1809" s="77" t="s">
        <v>68</v>
      </c>
      <c r="U1809" s="80" t="s">
        <v>4419</v>
      </c>
      <c r="V1809" s="77" t="s">
        <v>134</v>
      </c>
      <c r="W1809" s="77" t="s">
        <v>134</v>
      </c>
    </row>
    <row r="1810" spans="1:23" s="48" customFormat="1" ht="120" x14ac:dyDescent="0.25">
      <c r="A1810" s="108" t="s">
        <v>4931</v>
      </c>
      <c r="B1810" s="77" t="s">
        <v>14</v>
      </c>
      <c r="C1810" s="77" t="s">
        <v>5004</v>
      </c>
      <c r="D1810" s="77" t="s">
        <v>214</v>
      </c>
      <c r="E1810" s="77" t="s">
        <v>156</v>
      </c>
      <c r="F1810" s="77" t="s">
        <v>1432</v>
      </c>
      <c r="G1810" s="77" t="s">
        <v>5005</v>
      </c>
      <c r="H1810" s="77" t="s">
        <v>56</v>
      </c>
      <c r="I1810" s="78" t="s">
        <v>5002</v>
      </c>
      <c r="J1810" s="77" t="s">
        <v>5003</v>
      </c>
      <c r="K1810" s="77" t="s">
        <v>4877</v>
      </c>
      <c r="L1810" s="77" t="s">
        <v>67</v>
      </c>
      <c r="M1810" s="111">
        <v>249900</v>
      </c>
      <c r="N1810" s="111">
        <v>0</v>
      </c>
      <c r="O1810" s="111">
        <v>249900</v>
      </c>
      <c r="P1810" s="126">
        <v>1</v>
      </c>
      <c r="Q1810" s="111">
        <v>249900</v>
      </c>
      <c r="R1810" s="77" t="s">
        <v>134</v>
      </c>
      <c r="S1810" s="77" t="s">
        <v>4715</v>
      </c>
      <c r="T1810" s="77" t="s">
        <v>68</v>
      </c>
      <c r="U1810" s="80" t="s">
        <v>4419</v>
      </c>
      <c r="V1810" s="77" t="s">
        <v>134</v>
      </c>
      <c r="W1810" s="77" t="s">
        <v>134</v>
      </c>
    </row>
    <row r="1811" spans="1:23" s="48" customFormat="1" ht="105" x14ac:dyDescent="0.25">
      <c r="A1811" s="108" t="s">
        <v>4922</v>
      </c>
      <c r="B1811" s="77" t="s">
        <v>14</v>
      </c>
      <c r="C1811" s="77" t="s">
        <v>5006</v>
      </c>
      <c r="D1811" s="77" t="s">
        <v>214</v>
      </c>
      <c r="E1811" s="77" t="s">
        <v>156</v>
      </c>
      <c r="F1811" s="77" t="s">
        <v>1472</v>
      </c>
      <c r="G1811" s="77" t="s">
        <v>5007</v>
      </c>
      <c r="H1811" s="77" t="s">
        <v>56</v>
      </c>
      <c r="I1811" s="78" t="s">
        <v>5002</v>
      </c>
      <c r="J1811" s="77" t="s">
        <v>5003</v>
      </c>
      <c r="K1811" s="77" t="s">
        <v>4877</v>
      </c>
      <c r="L1811" s="77" t="s">
        <v>67</v>
      </c>
      <c r="M1811" s="111">
        <v>499800</v>
      </c>
      <c r="N1811" s="111">
        <v>0</v>
      </c>
      <c r="O1811" s="111">
        <v>499800</v>
      </c>
      <c r="P1811" s="126">
        <v>1</v>
      </c>
      <c r="Q1811" s="111">
        <v>499800</v>
      </c>
      <c r="R1811" s="77" t="s">
        <v>134</v>
      </c>
      <c r="S1811" s="77" t="s">
        <v>4715</v>
      </c>
      <c r="T1811" s="77" t="s">
        <v>68</v>
      </c>
      <c r="U1811" s="80" t="s">
        <v>4419</v>
      </c>
      <c r="V1811" s="77" t="s">
        <v>134</v>
      </c>
      <c r="W1811" s="77" t="s">
        <v>134</v>
      </c>
    </row>
    <row r="1812" spans="1:23" s="48" customFormat="1" ht="105" x14ac:dyDescent="0.25">
      <c r="A1812" s="108" t="s">
        <v>4863</v>
      </c>
      <c r="B1812" s="77" t="s">
        <v>14</v>
      </c>
      <c r="C1812" s="77" t="s">
        <v>5008</v>
      </c>
      <c r="D1812" s="77" t="s">
        <v>214</v>
      </c>
      <c r="E1812" s="77" t="s">
        <v>156</v>
      </c>
      <c r="F1812" s="77" t="s">
        <v>951</v>
      </c>
      <c r="G1812" s="77" t="s">
        <v>5009</v>
      </c>
      <c r="H1812" s="77" t="s">
        <v>56</v>
      </c>
      <c r="I1812" s="78" t="s">
        <v>5002</v>
      </c>
      <c r="J1812" s="77" t="s">
        <v>5003</v>
      </c>
      <c r="K1812" s="77" t="s">
        <v>4877</v>
      </c>
      <c r="L1812" s="77" t="s">
        <v>67</v>
      </c>
      <c r="M1812" s="111">
        <v>249900</v>
      </c>
      <c r="N1812" s="111">
        <v>0</v>
      </c>
      <c r="O1812" s="111">
        <v>249900</v>
      </c>
      <c r="P1812" s="126">
        <v>1</v>
      </c>
      <c r="Q1812" s="111">
        <v>249900</v>
      </c>
      <c r="R1812" s="77" t="s">
        <v>134</v>
      </c>
      <c r="S1812" s="77" t="s">
        <v>4715</v>
      </c>
      <c r="T1812" s="77" t="s">
        <v>68</v>
      </c>
      <c r="U1812" s="80" t="s">
        <v>4419</v>
      </c>
      <c r="V1812" s="77" t="s">
        <v>134</v>
      </c>
      <c r="W1812" s="77" t="s">
        <v>134</v>
      </c>
    </row>
    <row r="1813" spans="1:23" s="48" customFormat="1" ht="105" x14ac:dyDescent="0.25">
      <c r="A1813" s="108" t="s">
        <v>4965</v>
      </c>
      <c r="B1813" s="77" t="s">
        <v>14</v>
      </c>
      <c r="C1813" s="77" t="s">
        <v>5010</v>
      </c>
      <c r="D1813" s="77" t="s">
        <v>214</v>
      </c>
      <c r="E1813" s="77" t="s">
        <v>156</v>
      </c>
      <c r="F1813" s="77" t="s">
        <v>899</v>
      </c>
      <c r="G1813" s="77" t="s">
        <v>5011</v>
      </c>
      <c r="H1813" s="77" t="s">
        <v>56</v>
      </c>
      <c r="I1813" s="78" t="s">
        <v>5002</v>
      </c>
      <c r="J1813" s="77" t="s">
        <v>5003</v>
      </c>
      <c r="K1813" s="77" t="s">
        <v>4877</v>
      </c>
      <c r="L1813" s="77" t="s">
        <v>67</v>
      </c>
      <c r="M1813" s="111">
        <v>249900</v>
      </c>
      <c r="N1813" s="111">
        <v>0</v>
      </c>
      <c r="O1813" s="111">
        <v>249900</v>
      </c>
      <c r="P1813" s="126">
        <v>1</v>
      </c>
      <c r="Q1813" s="111">
        <v>249900</v>
      </c>
      <c r="R1813" s="77" t="s">
        <v>134</v>
      </c>
      <c r="S1813" s="77" t="s">
        <v>4715</v>
      </c>
      <c r="T1813" s="77" t="s">
        <v>68</v>
      </c>
      <c r="U1813" s="80" t="s">
        <v>4419</v>
      </c>
      <c r="V1813" s="77" t="s">
        <v>134</v>
      </c>
      <c r="W1813" s="77" t="s">
        <v>134</v>
      </c>
    </row>
    <row r="1814" spans="1:23" s="48" customFormat="1" ht="105" x14ac:dyDescent="0.25">
      <c r="A1814" s="108" t="s">
        <v>4903</v>
      </c>
      <c r="B1814" s="77" t="s">
        <v>14</v>
      </c>
      <c r="C1814" s="77" t="s">
        <v>5012</v>
      </c>
      <c r="D1814" s="77" t="s">
        <v>214</v>
      </c>
      <c r="E1814" s="77" t="s">
        <v>156</v>
      </c>
      <c r="F1814" s="77" t="s">
        <v>1649</v>
      </c>
      <c r="G1814" s="77" t="s">
        <v>5013</v>
      </c>
      <c r="H1814" s="77" t="s">
        <v>56</v>
      </c>
      <c r="I1814" s="78" t="s">
        <v>5002</v>
      </c>
      <c r="J1814" s="77" t="s">
        <v>5003</v>
      </c>
      <c r="K1814" s="77" t="s">
        <v>4877</v>
      </c>
      <c r="L1814" s="77" t="s">
        <v>67</v>
      </c>
      <c r="M1814" s="111">
        <v>499800</v>
      </c>
      <c r="N1814" s="111">
        <v>0</v>
      </c>
      <c r="O1814" s="111">
        <v>499800</v>
      </c>
      <c r="P1814" s="126">
        <v>1</v>
      </c>
      <c r="Q1814" s="111">
        <v>499800</v>
      </c>
      <c r="R1814" s="77" t="s">
        <v>134</v>
      </c>
      <c r="S1814" s="77" t="s">
        <v>4715</v>
      </c>
      <c r="T1814" s="77" t="s">
        <v>68</v>
      </c>
      <c r="U1814" s="80" t="s">
        <v>4419</v>
      </c>
      <c r="V1814" s="77" t="s">
        <v>134</v>
      </c>
      <c r="W1814" s="77" t="s">
        <v>134</v>
      </c>
    </row>
    <row r="1815" spans="1:23" s="48" customFormat="1" ht="105" x14ac:dyDescent="0.25">
      <c r="A1815" s="108" t="s">
        <v>4886</v>
      </c>
      <c r="B1815" s="77" t="s">
        <v>14</v>
      </c>
      <c r="C1815" s="77" t="s">
        <v>5014</v>
      </c>
      <c r="D1815" s="77" t="s">
        <v>214</v>
      </c>
      <c r="E1815" s="77" t="s">
        <v>156</v>
      </c>
      <c r="F1815" s="77" t="s">
        <v>1130</v>
      </c>
      <c r="G1815" s="77" t="s">
        <v>5015</v>
      </c>
      <c r="H1815" s="77" t="s">
        <v>56</v>
      </c>
      <c r="I1815" s="78" t="s">
        <v>5002</v>
      </c>
      <c r="J1815" s="77" t="s">
        <v>5003</v>
      </c>
      <c r="K1815" s="77" t="s">
        <v>4877</v>
      </c>
      <c r="L1815" s="77" t="s">
        <v>67</v>
      </c>
      <c r="M1815" s="111">
        <v>499800</v>
      </c>
      <c r="N1815" s="111">
        <v>0</v>
      </c>
      <c r="O1815" s="111">
        <v>499800</v>
      </c>
      <c r="P1815" s="126">
        <v>1</v>
      </c>
      <c r="Q1815" s="111">
        <v>499800</v>
      </c>
      <c r="R1815" s="77" t="s">
        <v>134</v>
      </c>
      <c r="S1815" s="77" t="s">
        <v>4715</v>
      </c>
      <c r="T1815" s="77" t="s">
        <v>68</v>
      </c>
      <c r="U1815" s="80" t="s">
        <v>4419</v>
      </c>
      <c r="V1815" s="77" t="s">
        <v>134</v>
      </c>
      <c r="W1815" s="77" t="s">
        <v>134</v>
      </c>
    </row>
    <row r="1816" spans="1:23" s="48" customFormat="1" ht="60" x14ac:dyDescent="0.25">
      <c r="A1816" s="108" t="s">
        <v>4886</v>
      </c>
      <c r="B1816" s="77" t="s">
        <v>14</v>
      </c>
      <c r="C1816" s="77" t="s">
        <v>5016</v>
      </c>
      <c r="D1816" s="77" t="s">
        <v>214</v>
      </c>
      <c r="E1816" s="77" t="s">
        <v>156</v>
      </c>
      <c r="F1816" s="77" t="s">
        <v>5017</v>
      </c>
      <c r="G1816" s="77" t="s">
        <v>5018</v>
      </c>
      <c r="H1816" s="77" t="s">
        <v>56</v>
      </c>
      <c r="I1816" s="78" t="s">
        <v>5019</v>
      </c>
      <c r="J1816" s="77" t="s">
        <v>5020</v>
      </c>
      <c r="K1816" s="77" t="s">
        <v>1132</v>
      </c>
      <c r="L1816" s="77" t="s">
        <v>67</v>
      </c>
      <c r="M1816" s="111">
        <v>139644</v>
      </c>
      <c r="N1816" s="111">
        <v>0</v>
      </c>
      <c r="O1816" s="111">
        <v>139644</v>
      </c>
      <c r="P1816" s="126">
        <v>1</v>
      </c>
      <c r="Q1816" s="111">
        <v>139644</v>
      </c>
      <c r="R1816" s="77" t="s">
        <v>68</v>
      </c>
      <c r="S1816" s="77" t="s">
        <v>4980</v>
      </c>
      <c r="T1816" s="77" t="s">
        <v>68</v>
      </c>
      <c r="U1816" s="80" t="s">
        <v>4419</v>
      </c>
      <c r="V1816" s="77" t="s">
        <v>134</v>
      </c>
      <c r="W1816" s="77" t="s">
        <v>134</v>
      </c>
    </row>
    <row r="1817" spans="1:23" s="48" customFormat="1" ht="45" x14ac:dyDescent="0.25">
      <c r="A1817" s="108" t="s">
        <v>4863</v>
      </c>
      <c r="B1817" s="77" t="s">
        <v>14</v>
      </c>
      <c r="C1817" s="77" t="s">
        <v>5021</v>
      </c>
      <c r="D1817" s="77" t="s">
        <v>214</v>
      </c>
      <c r="E1817" s="77" t="s">
        <v>156</v>
      </c>
      <c r="F1817" s="77" t="s">
        <v>937</v>
      </c>
      <c r="G1817" s="77" t="s">
        <v>5022</v>
      </c>
      <c r="H1817" s="77" t="s">
        <v>56</v>
      </c>
      <c r="I1817" s="78" t="s">
        <v>5023</v>
      </c>
      <c r="J1817" s="77" t="s">
        <v>5024</v>
      </c>
      <c r="K1817" s="77" t="s">
        <v>934</v>
      </c>
      <c r="L1817" s="77" t="s">
        <v>825</v>
      </c>
      <c r="M1817" s="111">
        <v>3038</v>
      </c>
      <c r="N1817" s="111">
        <v>0</v>
      </c>
      <c r="O1817" s="111">
        <v>3038</v>
      </c>
      <c r="P1817" s="126">
        <v>1</v>
      </c>
      <c r="Q1817" s="111">
        <v>3038</v>
      </c>
      <c r="R1817" s="77" t="s">
        <v>134</v>
      </c>
      <c r="S1817" s="77" t="s">
        <v>4737</v>
      </c>
      <c r="T1817" s="77" t="s">
        <v>68</v>
      </c>
      <c r="U1817" s="80" t="s">
        <v>4419</v>
      </c>
      <c r="V1817" s="77" t="s">
        <v>134</v>
      </c>
      <c r="W1817" s="77" t="s">
        <v>134</v>
      </c>
    </row>
    <row r="1818" spans="1:23" s="48" customFormat="1" ht="105" x14ac:dyDescent="0.25">
      <c r="A1818" s="108" t="s">
        <v>4931</v>
      </c>
      <c r="B1818" s="77" t="s">
        <v>14</v>
      </c>
      <c r="C1818" s="77" t="s">
        <v>5025</v>
      </c>
      <c r="D1818" s="77" t="s">
        <v>214</v>
      </c>
      <c r="E1818" s="77" t="s">
        <v>156</v>
      </c>
      <c r="F1818" s="77" t="s">
        <v>1246</v>
      </c>
      <c r="G1818" s="77" t="s">
        <v>5026</v>
      </c>
      <c r="H1818" s="77" t="s">
        <v>56</v>
      </c>
      <c r="I1818" s="78" t="s">
        <v>5027</v>
      </c>
      <c r="J1818" s="77" t="s">
        <v>391</v>
      </c>
      <c r="K1818" s="77" t="s">
        <v>1227</v>
      </c>
      <c r="L1818" s="77" t="s">
        <v>67</v>
      </c>
      <c r="M1818" s="111">
        <v>576375</v>
      </c>
      <c r="N1818" s="111">
        <v>0</v>
      </c>
      <c r="O1818" s="111">
        <v>576375</v>
      </c>
      <c r="P1818" s="126">
        <v>1</v>
      </c>
      <c r="Q1818" s="111">
        <v>576375</v>
      </c>
      <c r="R1818" s="77" t="s">
        <v>134</v>
      </c>
      <c r="S1818" s="77" t="s">
        <v>4795</v>
      </c>
      <c r="T1818" s="77" t="s">
        <v>68</v>
      </c>
      <c r="U1818" s="80" t="s">
        <v>4419</v>
      </c>
      <c r="V1818" s="77" t="s">
        <v>134</v>
      </c>
      <c r="W1818" s="77" t="s">
        <v>134</v>
      </c>
    </row>
    <row r="1819" spans="1:23" s="48" customFormat="1" ht="90" x14ac:dyDescent="0.25">
      <c r="A1819" s="108" t="s">
        <v>4931</v>
      </c>
      <c r="B1819" s="77" t="s">
        <v>14</v>
      </c>
      <c r="C1819" s="77" t="s">
        <v>5028</v>
      </c>
      <c r="D1819" s="77" t="s">
        <v>214</v>
      </c>
      <c r="E1819" s="77" t="s">
        <v>156</v>
      </c>
      <c r="F1819" s="77" t="s">
        <v>1246</v>
      </c>
      <c r="G1819" s="77" t="s">
        <v>5029</v>
      </c>
      <c r="H1819" s="77" t="s">
        <v>56</v>
      </c>
      <c r="I1819" s="78" t="s">
        <v>5030</v>
      </c>
      <c r="J1819" s="77" t="s">
        <v>391</v>
      </c>
      <c r="K1819" s="77" t="s">
        <v>1227</v>
      </c>
      <c r="L1819" s="77" t="s">
        <v>67</v>
      </c>
      <c r="M1819" s="111">
        <v>192125</v>
      </c>
      <c r="N1819" s="111">
        <v>0</v>
      </c>
      <c r="O1819" s="111">
        <v>192125</v>
      </c>
      <c r="P1819" s="126">
        <v>1</v>
      </c>
      <c r="Q1819" s="111">
        <v>192125</v>
      </c>
      <c r="R1819" s="77" t="s">
        <v>134</v>
      </c>
      <c r="S1819" s="77" t="s">
        <v>4797</v>
      </c>
      <c r="T1819" s="77" t="s">
        <v>68</v>
      </c>
      <c r="U1819" s="80" t="s">
        <v>4419</v>
      </c>
      <c r="V1819" s="77" t="s">
        <v>134</v>
      </c>
      <c r="W1819" s="77" t="s">
        <v>134</v>
      </c>
    </row>
    <row r="1820" spans="1:23" s="48" customFormat="1" ht="105" x14ac:dyDescent="0.25">
      <c r="A1820" s="108" t="s">
        <v>4931</v>
      </c>
      <c r="B1820" s="77" t="s">
        <v>14</v>
      </c>
      <c r="C1820" s="77" t="s">
        <v>5031</v>
      </c>
      <c r="D1820" s="77" t="s">
        <v>214</v>
      </c>
      <c r="E1820" s="77" t="s">
        <v>156</v>
      </c>
      <c r="F1820" s="77" t="s">
        <v>1246</v>
      </c>
      <c r="G1820" s="77" t="s">
        <v>5032</v>
      </c>
      <c r="H1820" s="77" t="s">
        <v>56</v>
      </c>
      <c r="I1820" s="78" t="s">
        <v>5033</v>
      </c>
      <c r="J1820" s="77" t="s">
        <v>391</v>
      </c>
      <c r="K1820" s="77" t="s">
        <v>1227</v>
      </c>
      <c r="L1820" s="77" t="s">
        <v>67</v>
      </c>
      <c r="M1820" s="111">
        <v>430360</v>
      </c>
      <c r="N1820" s="111">
        <v>0</v>
      </c>
      <c r="O1820" s="111">
        <v>430360</v>
      </c>
      <c r="P1820" s="126">
        <v>1</v>
      </c>
      <c r="Q1820" s="111">
        <v>430360</v>
      </c>
      <c r="R1820" s="77" t="s">
        <v>134</v>
      </c>
      <c r="S1820" s="77" t="s">
        <v>4795</v>
      </c>
      <c r="T1820" s="77" t="s">
        <v>68</v>
      </c>
      <c r="U1820" s="80" t="s">
        <v>4419</v>
      </c>
      <c r="V1820" s="77" t="s">
        <v>134</v>
      </c>
      <c r="W1820" s="77" t="s">
        <v>134</v>
      </c>
    </row>
    <row r="1821" spans="1:23" s="48" customFormat="1" ht="105" x14ac:dyDescent="0.25">
      <c r="A1821" s="108" t="s">
        <v>4931</v>
      </c>
      <c r="B1821" s="77" t="s">
        <v>14</v>
      </c>
      <c r="C1821" s="77" t="s">
        <v>5034</v>
      </c>
      <c r="D1821" s="77" t="s">
        <v>214</v>
      </c>
      <c r="E1821" s="77" t="s">
        <v>156</v>
      </c>
      <c r="F1821" s="77" t="s">
        <v>1246</v>
      </c>
      <c r="G1821" s="77" t="s">
        <v>5035</v>
      </c>
      <c r="H1821" s="77" t="s">
        <v>57</v>
      </c>
      <c r="I1821" s="78" t="s">
        <v>720</v>
      </c>
      <c r="J1821" s="77" t="s">
        <v>5036</v>
      </c>
      <c r="K1821" s="77" t="s">
        <v>1227</v>
      </c>
      <c r="L1821" s="77" t="s">
        <v>67</v>
      </c>
      <c r="M1821" s="111">
        <v>105458</v>
      </c>
      <c r="N1821" s="111">
        <v>0</v>
      </c>
      <c r="O1821" s="111">
        <v>105458</v>
      </c>
      <c r="P1821" s="126">
        <v>1</v>
      </c>
      <c r="Q1821" s="111">
        <v>105458</v>
      </c>
      <c r="R1821" s="77" t="s">
        <v>68</v>
      </c>
      <c r="S1821" s="77" t="s">
        <v>4795</v>
      </c>
      <c r="T1821" s="77" t="s">
        <v>68</v>
      </c>
      <c r="U1821" s="80" t="s">
        <v>4419</v>
      </c>
      <c r="V1821" s="77" t="s">
        <v>134</v>
      </c>
      <c r="W1821" s="77" t="s">
        <v>134</v>
      </c>
    </row>
    <row r="1822" spans="1:23" s="48" customFormat="1" ht="195" x14ac:dyDescent="0.25">
      <c r="A1822" s="108" t="s">
        <v>4931</v>
      </c>
      <c r="B1822" s="77" t="s">
        <v>14</v>
      </c>
      <c r="C1822" s="77" t="s">
        <v>5037</v>
      </c>
      <c r="D1822" s="77" t="s">
        <v>214</v>
      </c>
      <c r="E1822" s="77" t="s">
        <v>156</v>
      </c>
      <c r="F1822" s="77" t="s">
        <v>1243</v>
      </c>
      <c r="G1822" s="77" t="s">
        <v>5038</v>
      </c>
      <c r="H1822" s="77" t="s">
        <v>56</v>
      </c>
      <c r="I1822" s="78" t="s">
        <v>5039</v>
      </c>
      <c r="J1822" s="77" t="s">
        <v>5040</v>
      </c>
      <c r="K1822" s="77" t="s">
        <v>1227</v>
      </c>
      <c r="L1822" s="77" t="s">
        <v>67</v>
      </c>
      <c r="M1822" s="111">
        <v>71727</v>
      </c>
      <c r="N1822" s="111">
        <v>0</v>
      </c>
      <c r="O1822" s="111">
        <v>71727</v>
      </c>
      <c r="P1822" s="126">
        <v>1</v>
      </c>
      <c r="Q1822" s="111">
        <v>71727</v>
      </c>
      <c r="R1822" s="77" t="s">
        <v>134</v>
      </c>
      <c r="S1822" s="77" t="s">
        <v>4795</v>
      </c>
      <c r="T1822" s="77" t="s">
        <v>68</v>
      </c>
      <c r="U1822" s="80" t="s">
        <v>4419</v>
      </c>
      <c r="V1822" s="77" t="s">
        <v>134</v>
      </c>
      <c r="W1822" s="77" t="s">
        <v>134</v>
      </c>
    </row>
    <row r="1823" spans="1:23" s="48" customFormat="1" ht="90" x14ac:dyDescent="0.25">
      <c r="A1823" s="108" t="s">
        <v>5041</v>
      </c>
      <c r="B1823" s="77" t="s">
        <v>14</v>
      </c>
      <c r="C1823" s="77" t="s">
        <v>5042</v>
      </c>
      <c r="D1823" s="77" t="s">
        <v>214</v>
      </c>
      <c r="E1823" s="77" t="s">
        <v>156</v>
      </c>
      <c r="F1823" s="77" t="s">
        <v>1068</v>
      </c>
      <c r="G1823" s="77" t="s">
        <v>5043</v>
      </c>
      <c r="H1823" s="77" t="s">
        <v>58</v>
      </c>
      <c r="I1823" s="78" t="s">
        <v>5044</v>
      </c>
      <c r="J1823" s="77" t="s">
        <v>391</v>
      </c>
      <c r="K1823" s="77" t="s">
        <v>1058</v>
      </c>
      <c r="L1823" s="77" t="s">
        <v>67</v>
      </c>
      <c r="M1823" s="111">
        <v>829980</v>
      </c>
      <c r="N1823" s="111"/>
      <c r="O1823" s="111">
        <v>829980</v>
      </c>
      <c r="P1823" s="126">
        <v>1</v>
      </c>
      <c r="Q1823" s="111">
        <v>829980</v>
      </c>
      <c r="R1823" s="77" t="s">
        <v>68</v>
      </c>
      <c r="S1823" s="77" t="s">
        <v>4772</v>
      </c>
      <c r="T1823" s="77" t="s">
        <v>68</v>
      </c>
      <c r="U1823" s="80" t="s">
        <v>5045</v>
      </c>
      <c r="V1823" s="77" t="s">
        <v>134</v>
      </c>
      <c r="W1823" s="77" t="s">
        <v>134</v>
      </c>
    </row>
    <row r="1824" spans="1:23" s="48" customFormat="1" ht="105" x14ac:dyDescent="0.25">
      <c r="A1824" s="108" t="s">
        <v>4870</v>
      </c>
      <c r="B1824" s="77" t="s">
        <v>14</v>
      </c>
      <c r="C1824" s="77" t="s">
        <v>5046</v>
      </c>
      <c r="D1824" s="77" t="s">
        <v>214</v>
      </c>
      <c r="E1824" s="77" t="s">
        <v>156</v>
      </c>
      <c r="F1824" s="77" t="s">
        <v>776</v>
      </c>
      <c r="G1824" s="77" t="s">
        <v>5047</v>
      </c>
      <c r="H1824" s="77" t="s">
        <v>43</v>
      </c>
      <c r="I1824" s="78" t="s">
        <v>720</v>
      </c>
      <c r="J1824" s="77" t="s">
        <v>720</v>
      </c>
      <c r="K1824" s="77" t="s">
        <v>723</v>
      </c>
      <c r="L1824" s="77" t="s">
        <v>67</v>
      </c>
      <c r="M1824" s="111">
        <v>8000000</v>
      </c>
      <c r="N1824" s="111">
        <v>0</v>
      </c>
      <c r="O1824" s="111">
        <v>8000000</v>
      </c>
      <c r="P1824" s="126">
        <v>1</v>
      </c>
      <c r="Q1824" s="111">
        <v>8000000</v>
      </c>
      <c r="R1824" s="77" t="s">
        <v>68</v>
      </c>
      <c r="S1824" s="77" t="s">
        <v>4715</v>
      </c>
      <c r="T1824" s="77" t="s">
        <v>68</v>
      </c>
      <c r="U1824" s="80" t="s">
        <v>4419</v>
      </c>
      <c r="V1824" s="77" t="s">
        <v>134</v>
      </c>
      <c r="W1824" s="77" t="s">
        <v>134</v>
      </c>
    </row>
    <row r="1825" spans="1:23" s="48" customFormat="1" ht="105" x14ac:dyDescent="0.25">
      <c r="A1825" s="108" t="s">
        <v>4870</v>
      </c>
      <c r="B1825" s="77" t="s">
        <v>14</v>
      </c>
      <c r="C1825" s="77" t="s">
        <v>5048</v>
      </c>
      <c r="D1825" s="77" t="s">
        <v>214</v>
      </c>
      <c r="E1825" s="77" t="s">
        <v>156</v>
      </c>
      <c r="F1825" s="77" t="s">
        <v>776</v>
      </c>
      <c r="G1825" s="77" t="s">
        <v>5049</v>
      </c>
      <c r="H1825" s="77" t="s">
        <v>43</v>
      </c>
      <c r="I1825" s="78" t="s">
        <v>720</v>
      </c>
      <c r="J1825" s="77" t="s">
        <v>720</v>
      </c>
      <c r="K1825" s="77" t="s">
        <v>723</v>
      </c>
      <c r="L1825" s="77" t="s">
        <v>67</v>
      </c>
      <c r="M1825" s="111">
        <v>3522865</v>
      </c>
      <c r="N1825" s="111">
        <v>0</v>
      </c>
      <c r="O1825" s="111">
        <v>3522865</v>
      </c>
      <c r="P1825" s="126">
        <v>1</v>
      </c>
      <c r="Q1825" s="111">
        <v>3522865</v>
      </c>
      <c r="R1825" s="77" t="s">
        <v>68</v>
      </c>
      <c r="S1825" s="77" t="s">
        <v>4697</v>
      </c>
      <c r="T1825" s="77" t="s">
        <v>68</v>
      </c>
      <c r="U1825" s="80" t="s">
        <v>4419</v>
      </c>
      <c r="V1825" s="77" t="s">
        <v>134</v>
      </c>
      <c r="W1825" s="77" t="s">
        <v>134</v>
      </c>
    </row>
    <row r="1826" spans="1:23" s="48" customFormat="1" ht="60" x14ac:dyDescent="0.25">
      <c r="A1826" s="131" t="s">
        <v>5050</v>
      </c>
      <c r="B1826" s="132" t="s">
        <v>14</v>
      </c>
      <c r="C1826" s="77" t="s">
        <v>5051</v>
      </c>
      <c r="D1826" s="77" t="s">
        <v>214</v>
      </c>
      <c r="E1826" s="77" t="s">
        <v>156</v>
      </c>
      <c r="F1826" s="77" t="s">
        <v>821</v>
      </c>
      <c r="G1826" s="77" t="s">
        <v>5052</v>
      </c>
      <c r="H1826" s="77" t="s">
        <v>56</v>
      </c>
      <c r="I1826" s="78" t="s">
        <v>5053</v>
      </c>
      <c r="J1826" s="77" t="s">
        <v>720</v>
      </c>
      <c r="K1826" s="77" t="s">
        <v>824</v>
      </c>
      <c r="L1826" s="77" t="s">
        <v>67</v>
      </c>
      <c r="M1826" s="111">
        <v>115000</v>
      </c>
      <c r="N1826" s="111">
        <v>0</v>
      </c>
      <c r="O1826" s="111">
        <v>115000</v>
      </c>
      <c r="P1826" s="126">
        <v>1</v>
      </c>
      <c r="Q1826" s="111">
        <v>115000</v>
      </c>
      <c r="R1826" s="77" t="s">
        <v>68</v>
      </c>
      <c r="S1826" s="77" t="s">
        <v>4719</v>
      </c>
      <c r="T1826" s="77" t="s">
        <v>68</v>
      </c>
      <c r="U1826" s="80" t="s">
        <v>4419</v>
      </c>
      <c r="V1826" s="77" t="s">
        <v>134</v>
      </c>
      <c r="W1826" s="77" t="s">
        <v>134</v>
      </c>
    </row>
    <row r="1827" spans="1:23" s="48" customFormat="1" ht="225" x14ac:dyDescent="0.25">
      <c r="A1827" s="131" t="s">
        <v>4886</v>
      </c>
      <c r="B1827" s="132" t="s">
        <v>14</v>
      </c>
      <c r="C1827" s="77" t="s">
        <v>5054</v>
      </c>
      <c r="D1827" s="77" t="s">
        <v>214</v>
      </c>
      <c r="E1827" s="77" t="s">
        <v>156</v>
      </c>
      <c r="F1827" s="77" t="s">
        <v>1130</v>
      </c>
      <c r="G1827" s="77" t="s">
        <v>5055</v>
      </c>
      <c r="H1827" s="77" t="s">
        <v>56</v>
      </c>
      <c r="I1827" s="78" t="s">
        <v>5056</v>
      </c>
      <c r="J1827" s="77" t="s">
        <v>5057</v>
      </c>
      <c r="K1827" s="77" t="s">
        <v>1132</v>
      </c>
      <c r="L1827" s="77" t="s">
        <v>67</v>
      </c>
      <c r="M1827" s="111">
        <v>282398</v>
      </c>
      <c r="N1827" s="111">
        <v>0</v>
      </c>
      <c r="O1827" s="111">
        <v>282398</v>
      </c>
      <c r="P1827" s="126">
        <v>1</v>
      </c>
      <c r="Q1827" s="111">
        <v>282398</v>
      </c>
      <c r="R1827" s="77" t="s">
        <v>134</v>
      </c>
      <c r="S1827" s="77" t="s">
        <v>4823</v>
      </c>
      <c r="T1827" s="77" t="s">
        <v>68</v>
      </c>
      <c r="U1827" s="80" t="s">
        <v>4419</v>
      </c>
      <c r="V1827" s="77" t="s">
        <v>134</v>
      </c>
      <c r="W1827" s="77" t="s">
        <v>134</v>
      </c>
    </row>
    <row r="1828" spans="1:23" s="48" customFormat="1" ht="150" x14ac:dyDescent="0.25">
      <c r="A1828" s="131" t="s">
        <v>4903</v>
      </c>
      <c r="B1828" s="132" t="s">
        <v>14</v>
      </c>
      <c r="C1828" s="77" t="s">
        <v>5058</v>
      </c>
      <c r="D1828" s="77" t="s">
        <v>214</v>
      </c>
      <c r="E1828" s="77" t="s">
        <v>156</v>
      </c>
      <c r="F1828" s="77" t="s">
        <v>1607</v>
      </c>
      <c r="G1828" s="77" t="s">
        <v>5059</v>
      </c>
      <c r="H1828" s="77" t="s">
        <v>56</v>
      </c>
      <c r="I1828" s="78" t="s">
        <v>5060</v>
      </c>
      <c r="J1828" s="77" t="s">
        <v>5061</v>
      </c>
      <c r="K1828" s="77" t="s">
        <v>5062</v>
      </c>
      <c r="L1828" s="77" t="s">
        <v>67</v>
      </c>
      <c r="M1828" s="111">
        <v>247944</v>
      </c>
      <c r="N1828" s="111">
        <v>0</v>
      </c>
      <c r="O1828" s="111">
        <v>247944</v>
      </c>
      <c r="P1828" s="126">
        <v>1</v>
      </c>
      <c r="Q1828" s="111">
        <v>247944</v>
      </c>
      <c r="R1828" s="77" t="s">
        <v>134</v>
      </c>
      <c r="S1828" s="77" t="s">
        <v>4823</v>
      </c>
      <c r="T1828" s="77" t="s">
        <v>68</v>
      </c>
      <c r="U1828" s="80" t="s">
        <v>4419</v>
      </c>
      <c r="V1828" s="77" t="s">
        <v>134</v>
      </c>
      <c r="W1828" s="77" t="s">
        <v>134</v>
      </c>
    </row>
    <row r="1829" spans="1:23" s="48" customFormat="1" ht="120" x14ac:dyDescent="0.25">
      <c r="A1829" s="131" t="s">
        <v>4903</v>
      </c>
      <c r="B1829" s="132" t="s">
        <v>14</v>
      </c>
      <c r="C1829" s="77" t="s">
        <v>5063</v>
      </c>
      <c r="D1829" s="77" t="s">
        <v>214</v>
      </c>
      <c r="E1829" s="77" t="s">
        <v>156</v>
      </c>
      <c r="F1829" s="77" t="s">
        <v>1607</v>
      </c>
      <c r="G1829" s="77" t="s">
        <v>5064</v>
      </c>
      <c r="H1829" s="77" t="s">
        <v>56</v>
      </c>
      <c r="I1829" s="78" t="s">
        <v>5065</v>
      </c>
      <c r="J1829" s="77" t="s">
        <v>5066</v>
      </c>
      <c r="K1829" s="77" t="s">
        <v>5062</v>
      </c>
      <c r="L1829" s="77" t="s">
        <v>67</v>
      </c>
      <c r="M1829" s="111">
        <v>49927</v>
      </c>
      <c r="N1829" s="111">
        <v>0</v>
      </c>
      <c r="O1829" s="111">
        <v>49927</v>
      </c>
      <c r="P1829" s="126">
        <v>1</v>
      </c>
      <c r="Q1829" s="111">
        <v>49927</v>
      </c>
      <c r="R1829" s="77" t="s">
        <v>134</v>
      </c>
      <c r="S1829" s="77" t="s">
        <v>4823</v>
      </c>
      <c r="T1829" s="77" t="s">
        <v>68</v>
      </c>
      <c r="U1829" s="80" t="s">
        <v>4419</v>
      </c>
      <c r="V1829" s="77" t="s">
        <v>134</v>
      </c>
      <c r="W1829" s="77" t="s">
        <v>134</v>
      </c>
    </row>
    <row r="1830" spans="1:23" s="48" customFormat="1" ht="225" x14ac:dyDescent="0.25">
      <c r="A1830" s="132" t="s">
        <v>4882</v>
      </c>
      <c r="B1830" s="132" t="s">
        <v>14</v>
      </c>
      <c r="C1830" s="77" t="s">
        <v>5067</v>
      </c>
      <c r="D1830" s="77" t="s">
        <v>214</v>
      </c>
      <c r="E1830" s="77" t="s">
        <v>156</v>
      </c>
      <c r="F1830" s="77" t="s">
        <v>1748</v>
      </c>
      <c r="G1830" s="77" t="s">
        <v>5068</v>
      </c>
      <c r="H1830" s="77" t="s">
        <v>60</v>
      </c>
      <c r="I1830" s="78" t="s">
        <v>5069</v>
      </c>
      <c r="J1830" s="77" t="s">
        <v>5070</v>
      </c>
      <c r="K1830" s="77" t="s">
        <v>1747</v>
      </c>
      <c r="L1830" s="77" t="s">
        <v>67</v>
      </c>
      <c r="M1830" s="111">
        <v>75057</v>
      </c>
      <c r="N1830" s="111">
        <v>0</v>
      </c>
      <c r="O1830" s="111">
        <v>75057</v>
      </c>
      <c r="P1830" s="126">
        <v>1</v>
      </c>
      <c r="Q1830" s="111">
        <v>75057</v>
      </c>
      <c r="R1830" s="77" t="s">
        <v>134</v>
      </c>
      <c r="S1830" s="77" t="s">
        <v>4853</v>
      </c>
      <c r="T1830" s="77" t="s">
        <v>68</v>
      </c>
      <c r="U1830" s="80" t="s">
        <v>5071</v>
      </c>
      <c r="V1830" s="77" t="s">
        <v>134</v>
      </c>
      <c r="W1830" s="77" t="s">
        <v>134</v>
      </c>
    </row>
    <row r="1831" spans="1:23" s="48" customFormat="1" ht="105" x14ac:dyDescent="0.25">
      <c r="A1831" s="132">
        <v>13102000</v>
      </c>
      <c r="B1831" s="132" t="s">
        <v>14</v>
      </c>
      <c r="C1831" s="77">
        <v>1114</v>
      </c>
      <c r="D1831" s="77" t="s">
        <v>214</v>
      </c>
      <c r="E1831" s="77" t="s">
        <v>156</v>
      </c>
      <c r="F1831" s="77" t="s">
        <v>776</v>
      </c>
      <c r="G1831" s="77" t="s">
        <v>5072</v>
      </c>
      <c r="H1831" s="77" t="s">
        <v>43</v>
      </c>
      <c r="I1831" s="78" t="s">
        <v>720</v>
      </c>
      <c r="J1831" s="77" t="s">
        <v>720</v>
      </c>
      <c r="K1831" s="77" t="s">
        <v>723</v>
      </c>
      <c r="L1831" s="77" t="s">
        <v>67</v>
      </c>
      <c r="M1831" s="111">
        <v>728000</v>
      </c>
      <c r="N1831" s="111">
        <v>0</v>
      </c>
      <c r="O1831" s="111">
        <v>728000</v>
      </c>
      <c r="P1831" s="126">
        <v>1</v>
      </c>
      <c r="Q1831" s="111">
        <v>728000</v>
      </c>
      <c r="R1831" s="77" t="s">
        <v>134</v>
      </c>
      <c r="S1831" s="77" t="s">
        <v>4697</v>
      </c>
      <c r="T1831" s="77" t="s">
        <v>68</v>
      </c>
      <c r="U1831" s="80" t="s">
        <v>4419</v>
      </c>
      <c r="V1831" s="77" t="s">
        <v>134</v>
      </c>
      <c r="W1831" s="77" t="s">
        <v>134</v>
      </c>
    </row>
    <row r="1832" spans="1:23" s="48" customFormat="1" ht="60" x14ac:dyDescent="0.25">
      <c r="A1832" s="77">
        <v>13100700</v>
      </c>
      <c r="B1832" s="77" t="s">
        <v>14</v>
      </c>
      <c r="C1832" s="82">
        <v>194</v>
      </c>
      <c r="D1832" s="77" t="s">
        <v>214</v>
      </c>
      <c r="E1832" s="77"/>
      <c r="F1832" s="77" t="s">
        <v>79</v>
      </c>
      <c r="G1832" s="77" t="s">
        <v>432</v>
      </c>
      <c r="H1832" s="77" t="s">
        <v>59</v>
      </c>
      <c r="I1832" s="78" t="s">
        <v>5408</v>
      </c>
      <c r="J1832" s="77" t="s">
        <v>5409</v>
      </c>
      <c r="K1832" s="77" t="s">
        <v>377</v>
      </c>
      <c r="L1832" s="71" t="s">
        <v>73</v>
      </c>
      <c r="M1832" s="74">
        <v>350000</v>
      </c>
      <c r="N1832" s="74">
        <v>0</v>
      </c>
      <c r="O1832" s="74">
        <v>350000</v>
      </c>
      <c r="P1832" s="79">
        <v>1</v>
      </c>
      <c r="Q1832" s="74">
        <v>350000</v>
      </c>
      <c r="R1832" s="77" t="s">
        <v>134</v>
      </c>
      <c r="S1832" s="78" t="s">
        <v>5410</v>
      </c>
      <c r="T1832" s="77" t="s">
        <v>68</v>
      </c>
      <c r="U1832" s="128" t="s">
        <v>4419</v>
      </c>
      <c r="V1832" s="85" t="s">
        <v>134</v>
      </c>
      <c r="W1832" s="85" t="s">
        <v>134</v>
      </c>
    </row>
    <row r="1833" spans="1:23" s="48" customFormat="1" ht="150" x14ac:dyDescent="0.25">
      <c r="A1833" s="77">
        <v>13100700</v>
      </c>
      <c r="B1833" s="77" t="s">
        <v>14</v>
      </c>
      <c r="C1833" s="82">
        <v>199</v>
      </c>
      <c r="D1833" s="77" t="s">
        <v>214</v>
      </c>
      <c r="E1833" s="77"/>
      <c r="F1833" s="77" t="s">
        <v>79</v>
      </c>
      <c r="G1833" s="77" t="s">
        <v>5411</v>
      </c>
      <c r="H1833" s="77" t="s">
        <v>57</v>
      </c>
      <c r="I1833" s="133" t="s">
        <v>5412</v>
      </c>
      <c r="J1833" s="134" t="s">
        <v>5413</v>
      </c>
      <c r="K1833" s="77" t="s">
        <v>377</v>
      </c>
      <c r="L1833" s="71" t="s">
        <v>67</v>
      </c>
      <c r="M1833" s="74">
        <v>1408917</v>
      </c>
      <c r="N1833" s="74">
        <v>0</v>
      </c>
      <c r="O1833" s="74">
        <v>1408917</v>
      </c>
      <c r="P1833" s="79">
        <v>1</v>
      </c>
      <c r="Q1833" s="74">
        <v>1408917</v>
      </c>
      <c r="R1833" s="77" t="s">
        <v>134</v>
      </c>
      <c r="S1833" s="78" t="s">
        <v>2074</v>
      </c>
      <c r="T1833" s="77" t="s">
        <v>68</v>
      </c>
      <c r="U1833" s="128" t="s">
        <v>5414</v>
      </c>
      <c r="V1833" s="85" t="s">
        <v>134</v>
      </c>
      <c r="W1833" s="85" t="s">
        <v>134</v>
      </c>
    </row>
    <row r="1834" spans="1:23" s="48" customFormat="1" ht="135" x14ac:dyDescent="0.25">
      <c r="A1834" s="77">
        <v>13100700</v>
      </c>
      <c r="B1834" s="77" t="s">
        <v>14</v>
      </c>
      <c r="C1834" s="82">
        <v>200</v>
      </c>
      <c r="D1834" s="77" t="s">
        <v>214</v>
      </c>
      <c r="E1834" s="77"/>
      <c r="F1834" s="77" t="s">
        <v>79</v>
      </c>
      <c r="G1834" s="77" t="s">
        <v>5415</v>
      </c>
      <c r="H1834" s="77" t="s">
        <v>57</v>
      </c>
      <c r="I1834" s="133" t="s">
        <v>5416</v>
      </c>
      <c r="J1834" s="134" t="s">
        <v>5417</v>
      </c>
      <c r="K1834" s="77" t="s">
        <v>377</v>
      </c>
      <c r="L1834" s="71" t="s">
        <v>67</v>
      </c>
      <c r="M1834" s="74">
        <v>630000</v>
      </c>
      <c r="N1834" s="74">
        <v>0</v>
      </c>
      <c r="O1834" s="74">
        <v>630000</v>
      </c>
      <c r="P1834" s="79">
        <v>1</v>
      </c>
      <c r="Q1834" s="74">
        <v>630000</v>
      </c>
      <c r="R1834" s="77" t="s">
        <v>134</v>
      </c>
      <c r="S1834" s="78" t="s">
        <v>2123</v>
      </c>
      <c r="T1834" s="77" t="s">
        <v>68</v>
      </c>
      <c r="U1834" s="128" t="s">
        <v>4419</v>
      </c>
      <c r="V1834" s="85" t="s">
        <v>134</v>
      </c>
      <c r="W1834" s="85" t="s">
        <v>134</v>
      </c>
    </row>
    <row r="1835" spans="1:23" s="48" customFormat="1" ht="90" x14ac:dyDescent="0.25">
      <c r="A1835" s="77">
        <v>13100700</v>
      </c>
      <c r="B1835" s="77" t="s">
        <v>14</v>
      </c>
      <c r="C1835" s="82">
        <v>201</v>
      </c>
      <c r="D1835" s="77" t="s">
        <v>214</v>
      </c>
      <c r="E1835" s="77"/>
      <c r="F1835" s="77" t="s">
        <v>79</v>
      </c>
      <c r="G1835" s="77" t="s">
        <v>5418</v>
      </c>
      <c r="H1835" s="77" t="s">
        <v>57</v>
      </c>
      <c r="I1835" s="133" t="s">
        <v>5419</v>
      </c>
      <c r="J1835" s="134" t="s">
        <v>5420</v>
      </c>
      <c r="K1835" s="77" t="s">
        <v>377</v>
      </c>
      <c r="L1835" s="71" t="s">
        <v>67</v>
      </c>
      <c r="M1835" s="74">
        <v>410000</v>
      </c>
      <c r="N1835" s="74">
        <v>0</v>
      </c>
      <c r="O1835" s="74">
        <v>410000</v>
      </c>
      <c r="P1835" s="79">
        <v>1</v>
      </c>
      <c r="Q1835" s="74">
        <v>410000</v>
      </c>
      <c r="R1835" s="77" t="s">
        <v>68</v>
      </c>
      <c r="S1835" s="78" t="s">
        <v>5421</v>
      </c>
      <c r="T1835" s="77" t="s">
        <v>68</v>
      </c>
      <c r="U1835" s="128" t="s">
        <v>4419</v>
      </c>
      <c r="V1835" s="85" t="s">
        <v>134</v>
      </c>
      <c r="W1835" s="85" t="s">
        <v>134</v>
      </c>
    </row>
    <row r="1836" spans="1:23" s="48" customFormat="1" ht="75" x14ac:dyDescent="0.25">
      <c r="A1836" s="77">
        <v>13100700</v>
      </c>
      <c r="B1836" s="77" t="s">
        <v>14</v>
      </c>
      <c r="C1836" s="82">
        <v>202</v>
      </c>
      <c r="D1836" s="77" t="s">
        <v>214</v>
      </c>
      <c r="E1836" s="77"/>
      <c r="F1836" s="77" t="s">
        <v>79</v>
      </c>
      <c r="G1836" s="77" t="s">
        <v>5422</v>
      </c>
      <c r="H1836" s="77" t="s">
        <v>57</v>
      </c>
      <c r="I1836" s="133" t="s">
        <v>5423</v>
      </c>
      <c r="J1836" s="134" t="s">
        <v>5420</v>
      </c>
      <c r="K1836" s="77" t="s">
        <v>377</v>
      </c>
      <c r="L1836" s="71" t="s">
        <v>67</v>
      </c>
      <c r="M1836" s="74">
        <v>255000</v>
      </c>
      <c r="N1836" s="74">
        <v>0</v>
      </c>
      <c r="O1836" s="74">
        <v>255000</v>
      </c>
      <c r="P1836" s="79">
        <v>1</v>
      </c>
      <c r="Q1836" s="74">
        <v>255000</v>
      </c>
      <c r="R1836" s="77" t="s">
        <v>68</v>
      </c>
      <c r="S1836" s="78" t="s">
        <v>5421</v>
      </c>
      <c r="T1836" s="77" t="s">
        <v>68</v>
      </c>
      <c r="U1836" s="128" t="s">
        <v>4419</v>
      </c>
      <c r="V1836" s="85" t="s">
        <v>134</v>
      </c>
      <c r="W1836" s="85" t="s">
        <v>134</v>
      </c>
    </row>
    <row r="1837" spans="1:23" s="48" customFormat="1" ht="75" x14ac:dyDescent="0.25">
      <c r="A1837" s="77">
        <v>13100700</v>
      </c>
      <c r="B1837" s="77" t="s">
        <v>14</v>
      </c>
      <c r="C1837" s="82">
        <v>203</v>
      </c>
      <c r="D1837" s="77" t="s">
        <v>214</v>
      </c>
      <c r="E1837" s="77"/>
      <c r="F1837" s="77" t="s">
        <v>79</v>
      </c>
      <c r="G1837" s="77" t="s">
        <v>5424</v>
      </c>
      <c r="H1837" s="77" t="s">
        <v>57</v>
      </c>
      <c r="I1837" s="133" t="s">
        <v>5425</v>
      </c>
      <c r="J1837" s="134" t="s">
        <v>5426</v>
      </c>
      <c r="K1837" s="77" t="s">
        <v>377</v>
      </c>
      <c r="L1837" s="71" t="s">
        <v>67</v>
      </c>
      <c r="M1837" s="74">
        <v>500000</v>
      </c>
      <c r="N1837" s="74">
        <v>0</v>
      </c>
      <c r="O1837" s="74">
        <v>500000</v>
      </c>
      <c r="P1837" s="79">
        <v>1</v>
      </c>
      <c r="Q1837" s="74">
        <v>500000</v>
      </c>
      <c r="R1837" s="77" t="s">
        <v>68</v>
      </c>
      <c r="S1837" s="78" t="s">
        <v>5427</v>
      </c>
      <c r="T1837" s="77" t="s">
        <v>68</v>
      </c>
      <c r="U1837" s="128" t="s">
        <v>4419</v>
      </c>
      <c r="V1837" s="85" t="s">
        <v>134</v>
      </c>
      <c r="W1837" s="85" t="s">
        <v>134</v>
      </c>
    </row>
    <row r="1838" spans="1:23" s="48" customFormat="1" ht="75" x14ac:dyDescent="0.25">
      <c r="A1838" s="77">
        <v>13100700</v>
      </c>
      <c r="B1838" s="77" t="s">
        <v>14</v>
      </c>
      <c r="C1838" s="82">
        <v>204</v>
      </c>
      <c r="D1838" s="77" t="s">
        <v>214</v>
      </c>
      <c r="E1838" s="77"/>
      <c r="F1838" s="77" t="s">
        <v>79</v>
      </c>
      <c r="G1838" s="77" t="s">
        <v>5428</v>
      </c>
      <c r="H1838" s="77" t="s">
        <v>56</v>
      </c>
      <c r="I1838" s="133" t="s">
        <v>5429</v>
      </c>
      <c r="J1838" s="134" t="s">
        <v>5430</v>
      </c>
      <c r="K1838" s="77" t="s">
        <v>377</v>
      </c>
      <c r="L1838" s="71" t="s">
        <v>73</v>
      </c>
      <c r="M1838" s="74">
        <v>32000</v>
      </c>
      <c r="N1838" s="74">
        <v>0</v>
      </c>
      <c r="O1838" s="74">
        <v>32000</v>
      </c>
      <c r="P1838" s="79">
        <v>1</v>
      </c>
      <c r="Q1838" s="74">
        <v>32000</v>
      </c>
      <c r="R1838" s="77" t="s">
        <v>68</v>
      </c>
      <c r="S1838" s="78" t="s">
        <v>2074</v>
      </c>
      <c r="T1838" s="77" t="s">
        <v>68</v>
      </c>
      <c r="U1838" s="128" t="s">
        <v>4419</v>
      </c>
      <c r="V1838" s="85" t="s">
        <v>134</v>
      </c>
      <c r="W1838" s="85" t="s">
        <v>134</v>
      </c>
    </row>
    <row r="1839" spans="1:23" s="48" customFormat="1" ht="75" x14ac:dyDescent="0.25">
      <c r="A1839" s="77">
        <v>13100700</v>
      </c>
      <c r="B1839" s="77" t="s">
        <v>14</v>
      </c>
      <c r="C1839" s="82">
        <v>205</v>
      </c>
      <c r="D1839" s="77" t="s">
        <v>214</v>
      </c>
      <c r="E1839" s="77"/>
      <c r="F1839" s="77" t="s">
        <v>79</v>
      </c>
      <c r="G1839" s="77" t="s">
        <v>5431</v>
      </c>
      <c r="H1839" s="77" t="s">
        <v>56</v>
      </c>
      <c r="I1839" s="78" t="s">
        <v>2195</v>
      </c>
      <c r="J1839" s="77" t="s">
        <v>2196</v>
      </c>
      <c r="K1839" s="77" t="s">
        <v>377</v>
      </c>
      <c r="L1839" s="71" t="s">
        <v>67</v>
      </c>
      <c r="M1839" s="74">
        <v>1808236</v>
      </c>
      <c r="N1839" s="74">
        <v>0</v>
      </c>
      <c r="O1839" s="74">
        <v>1808236</v>
      </c>
      <c r="P1839" s="79">
        <v>1</v>
      </c>
      <c r="Q1839" s="74">
        <v>1808236</v>
      </c>
      <c r="R1839" s="77" t="s">
        <v>134</v>
      </c>
      <c r="S1839" s="78" t="s">
        <v>2066</v>
      </c>
      <c r="T1839" s="77" t="s">
        <v>68</v>
      </c>
      <c r="U1839" s="128" t="s">
        <v>5432</v>
      </c>
      <c r="V1839" s="85" t="s">
        <v>134</v>
      </c>
      <c r="W1839" s="85" t="s">
        <v>134</v>
      </c>
    </row>
    <row r="1840" spans="1:23" s="48" customFormat="1" ht="75" x14ac:dyDescent="0.25">
      <c r="A1840" s="77">
        <v>13100700</v>
      </c>
      <c r="B1840" s="77" t="s">
        <v>14</v>
      </c>
      <c r="C1840" s="82">
        <v>206</v>
      </c>
      <c r="D1840" s="77" t="s">
        <v>214</v>
      </c>
      <c r="E1840" s="77"/>
      <c r="F1840" s="77" t="s">
        <v>79</v>
      </c>
      <c r="G1840" s="77" t="s">
        <v>5433</v>
      </c>
      <c r="H1840" s="77" t="s">
        <v>56</v>
      </c>
      <c r="I1840" s="78" t="s">
        <v>5434</v>
      </c>
      <c r="J1840" s="77" t="s">
        <v>5435</v>
      </c>
      <c r="K1840" s="77" t="s">
        <v>377</v>
      </c>
      <c r="L1840" s="71" t="s">
        <v>73</v>
      </c>
      <c r="M1840" s="74">
        <v>4000000</v>
      </c>
      <c r="N1840" s="74">
        <v>0</v>
      </c>
      <c r="O1840" s="74">
        <v>4000000</v>
      </c>
      <c r="P1840" s="79">
        <v>1</v>
      </c>
      <c r="Q1840" s="74">
        <v>4000000</v>
      </c>
      <c r="R1840" s="77" t="s">
        <v>134</v>
      </c>
      <c r="S1840" s="78" t="s">
        <v>2123</v>
      </c>
      <c r="T1840" s="77" t="s">
        <v>68</v>
      </c>
      <c r="U1840" s="128" t="s">
        <v>4419</v>
      </c>
      <c r="V1840" s="85" t="s">
        <v>134</v>
      </c>
      <c r="W1840" s="85" t="s">
        <v>134</v>
      </c>
    </row>
    <row r="1841" spans="1:23" s="48" customFormat="1" ht="75" x14ac:dyDescent="0.25">
      <c r="A1841" s="77">
        <v>13100700</v>
      </c>
      <c r="B1841" s="77" t="s">
        <v>14</v>
      </c>
      <c r="C1841" s="82">
        <v>207</v>
      </c>
      <c r="D1841" s="77" t="s">
        <v>214</v>
      </c>
      <c r="E1841" s="77"/>
      <c r="F1841" s="77" t="s">
        <v>79</v>
      </c>
      <c r="G1841" s="77" t="s">
        <v>5436</v>
      </c>
      <c r="H1841" s="77" t="s">
        <v>56</v>
      </c>
      <c r="I1841" s="78" t="s">
        <v>5434</v>
      </c>
      <c r="J1841" s="77" t="s">
        <v>5435</v>
      </c>
      <c r="K1841" s="77" t="s">
        <v>377</v>
      </c>
      <c r="L1841" s="71" t="s">
        <v>73</v>
      </c>
      <c r="M1841" s="74">
        <v>300000</v>
      </c>
      <c r="N1841" s="74">
        <v>0</v>
      </c>
      <c r="O1841" s="74">
        <v>300000</v>
      </c>
      <c r="P1841" s="79">
        <v>1</v>
      </c>
      <c r="Q1841" s="74">
        <v>300000</v>
      </c>
      <c r="R1841" s="77" t="s">
        <v>134</v>
      </c>
      <c r="S1841" s="78" t="s">
        <v>2123</v>
      </c>
      <c r="T1841" s="77" t="s">
        <v>68</v>
      </c>
      <c r="U1841" s="128" t="s">
        <v>4419</v>
      </c>
      <c r="V1841" s="85" t="s">
        <v>134</v>
      </c>
      <c r="W1841" s="85" t="s">
        <v>134</v>
      </c>
    </row>
    <row r="1842" spans="1:23" s="48" customFormat="1" ht="75" x14ac:dyDescent="0.25">
      <c r="A1842" s="77">
        <v>13100700</v>
      </c>
      <c r="B1842" s="77" t="s">
        <v>14</v>
      </c>
      <c r="C1842" s="82">
        <v>208</v>
      </c>
      <c r="D1842" s="77" t="s">
        <v>214</v>
      </c>
      <c r="E1842" s="77"/>
      <c r="F1842" s="77" t="s">
        <v>79</v>
      </c>
      <c r="G1842" s="77" t="s">
        <v>5437</v>
      </c>
      <c r="H1842" s="77" t="s">
        <v>56</v>
      </c>
      <c r="I1842" s="78" t="s">
        <v>5434</v>
      </c>
      <c r="J1842" s="77" t="s">
        <v>5435</v>
      </c>
      <c r="K1842" s="77" t="s">
        <v>377</v>
      </c>
      <c r="L1842" s="71" t="s">
        <v>73</v>
      </c>
      <c r="M1842" s="74">
        <v>100000</v>
      </c>
      <c r="N1842" s="74">
        <v>0</v>
      </c>
      <c r="O1842" s="74">
        <v>100000</v>
      </c>
      <c r="P1842" s="79">
        <v>1</v>
      </c>
      <c r="Q1842" s="74">
        <v>100000</v>
      </c>
      <c r="R1842" s="77" t="s">
        <v>134</v>
      </c>
      <c r="S1842" s="78" t="s">
        <v>2123</v>
      </c>
      <c r="T1842" s="77" t="s">
        <v>68</v>
      </c>
      <c r="U1842" s="128" t="s">
        <v>4419</v>
      </c>
      <c r="V1842" s="85" t="s">
        <v>134</v>
      </c>
      <c r="W1842" s="85" t="s">
        <v>134</v>
      </c>
    </row>
    <row r="1843" spans="1:23" s="48" customFormat="1" ht="75" x14ac:dyDescent="0.25">
      <c r="A1843" s="77">
        <v>13100700</v>
      </c>
      <c r="B1843" s="77" t="s">
        <v>14</v>
      </c>
      <c r="C1843" s="82">
        <v>209</v>
      </c>
      <c r="D1843" s="77" t="s">
        <v>214</v>
      </c>
      <c r="E1843" s="77"/>
      <c r="F1843" s="77" t="s">
        <v>79</v>
      </c>
      <c r="G1843" s="77" t="s">
        <v>5438</v>
      </c>
      <c r="H1843" s="77" t="s">
        <v>56</v>
      </c>
      <c r="I1843" s="78" t="s">
        <v>5439</v>
      </c>
      <c r="J1843" s="77" t="s">
        <v>5435</v>
      </c>
      <c r="K1843" s="77" t="s">
        <v>377</v>
      </c>
      <c r="L1843" s="71" t="s">
        <v>73</v>
      </c>
      <c r="M1843" s="74">
        <v>50000</v>
      </c>
      <c r="N1843" s="74">
        <v>0</v>
      </c>
      <c r="O1843" s="74">
        <v>50000</v>
      </c>
      <c r="P1843" s="79">
        <v>1</v>
      </c>
      <c r="Q1843" s="74">
        <v>50000</v>
      </c>
      <c r="R1843" s="77" t="s">
        <v>134</v>
      </c>
      <c r="S1843" s="78" t="s">
        <v>2123</v>
      </c>
      <c r="T1843" s="77" t="s">
        <v>68</v>
      </c>
      <c r="U1843" s="128" t="s">
        <v>4419</v>
      </c>
      <c r="V1843" s="85" t="s">
        <v>134</v>
      </c>
      <c r="W1843" s="85" t="s">
        <v>134</v>
      </c>
    </row>
    <row r="1844" spans="1:23" s="48" customFormat="1" ht="150" x14ac:dyDescent="0.25">
      <c r="A1844" s="77">
        <v>13100700</v>
      </c>
      <c r="B1844" s="77" t="s">
        <v>14</v>
      </c>
      <c r="C1844" s="82">
        <v>5007</v>
      </c>
      <c r="D1844" s="77" t="s">
        <v>214</v>
      </c>
      <c r="E1844" s="77"/>
      <c r="F1844" s="77" t="s">
        <v>79</v>
      </c>
      <c r="G1844" s="135" t="s">
        <v>5440</v>
      </c>
      <c r="H1844" s="77" t="s">
        <v>56</v>
      </c>
      <c r="I1844" s="136" t="s">
        <v>5441</v>
      </c>
      <c r="J1844" s="132" t="s">
        <v>5442</v>
      </c>
      <c r="K1844" s="77" t="s">
        <v>377</v>
      </c>
      <c r="L1844" s="71" t="s">
        <v>825</v>
      </c>
      <c r="M1844" s="74">
        <v>90000</v>
      </c>
      <c r="N1844" s="74">
        <v>0</v>
      </c>
      <c r="O1844" s="74">
        <v>90000</v>
      </c>
      <c r="P1844" s="79">
        <v>1</v>
      </c>
      <c r="Q1844" s="74">
        <v>90000</v>
      </c>
      <c r="R1844" s="77" t="s">
        <v>134</v>
      </c>
      <c r="S1844" s="78" t="s">
        <v>5443</v>
      </c>
      <c r="T1844" s="77" t="s">
        <v>68</v>
      </c>
      <c r="U1844" s="128" t="s">
        <v>4419</v>
      </c>
      <c r="V1844" s="137" t="s">
        <v>134</v>
      </c>
      <c r="W1844" s="137" t="s">
        <v>134</v>
      </c>
    </row>
    <row r="1845" spans="1:23" s="48" customFormat="1" ht="105" x14ac:dyDescent="0.25">
      <c r="A1845" s="77">
        <v>13100700</v>
      </c>
      <c r="B1845" s="77" t="s">
        <v>14</v>
      </c>
      <c r="C1845" s="82">
        <v>5008</v>
      </c>
      <c r="D1845" s="77" t="s">
        <v>214</v>
      </c>
      <c r="E1845" s="77"/>
      <c r="F1845" s="77" t="s">
        <v>79</v>
      </c>
      <c r="G1845" s="134" t="s">
        <v>5444</v>
      </c>
      <c r="H1845" s="77" t="s">
        <v>57</v>
      </c>
      <c r="I1845" s="133" t="s">
        <v>5445</v>
      </c>
      <c r="J1845" s="77" t="s">
        <v>5446</v>
      </c>
      <c r="K1845" s="77" t="s">
        <v>720</v>
      </c>
      <c r="L1845" s="71" t="s">
        <v>67</v>
      </c>
      <c r="M1845" s="74">
        <v>3000000</v>
      </c>
      <c r="N1845" s="74">
        <v>0</v>
      </c>
      <c r="O1845" s="74">
        <v>3000000</v>
      </c>
      <c r="P1845" s="79">
        <v>1</v>
      </c>
      <c r="Q1845" s="74">
        <v>3000000</v>
      </c>
      <c r="R1845" s="77" t="s">
        <v>68</v>
      </c>
      <c r="S1845" s="78" t="s">
        <v>5447</v>
      </c>
      <c r="T1845" s="77" t="s">
        <v>68</v>
      </c>
      <c r="U1845" s="128" t="s">
        <v>4419</v>
      </c>
      <c r="V1845" s="85" t="s">
        <v>134</v>
      </c>
      <c r="W1845" s="85" t="s">
        <v>134</v>
      </c>
    </row>
    <row r="1846" spans="1:23" s="48" customFormat="1" ht="60" x14ac:dyDescent="0.25">
      <c r="A1846" s="77">
        <v>13100700</v>
      </c>
      <c r="B1846" s="77" t="s">
        <v>14</v>
      </c>
      <c r="C1846" s="82">
        <v>5009</v>
      </c>
      <c r="D1846" s="77" t="s">
        <v>214</v>
      </c>
      <c r="E1846" s="77"/>
      <c r="F1846" s="77" t="s">
        <v>79</v>
      </c>
      <c r="G1846" s="134" t="s">
        <v>5448</v>
      </c>
      <c r="H1846" s="77" t="s">
        <v>61</v>
      </c>
      <c r="I1846" s="133" t="s">
        <v>5449</v>
      </c>
      <c r="J1846" s="77" t="s">
        <v>5450</v>
      </c>
      <c r="K1846" s="77" t="s">
        <v>5451</v>
      </c>
      <c r="L1846" s="71" t="s">
        <v>67</v>
      </c>
      <c r="M1846" s="74">
        <v>500000</v>
      </c>
      <c r="N1846" s="74">
        <v>0</v>
      </c>
      <c r="O1846" s="74">
        <v>500000</v>
      </c>
      <c r="P1846" s="79">
        <v>1</v>
      </c>
      <c r="Q1846" s="74">
        <v>500000</v>
      </c>
      <c r="R1846" s="77" t="s">
        <v>68</v>
      </c>
      <c r="S1846" s="78" t="s">
        <v>5452</v>
      </c>
      <c r="T1846" s="77" t="s">
        <v>68</v>
      </c>
      <c r="U1846" s="128" t="s">
        <v>4419</v>
      </c>
      <c r="V1846" s="85" t="s">
        <v>134</v>
      </c>
      <c r="W1846" s="85" t="s">
        <v>134</v>
      </c>
    </row>
    <row r="1847" spans="1:23" s="48" customFormat="1" ht="60" x14ac:dyDescent="0.25">
      <c r="A1847" s="77">
        <v>13100700</v>
      </c>
      <c r="B1847" s="77" t="s">
        <v>14</v>
      </c>
      <c r="C1847" s="82">
        <v>5010</v>
      </c>
      <c r="D1847" s="77" t="s">
        <v>214</v>
      </c>
      <c r="E1847" s="77"/>
      <c r="F1847" s="77" t="s">
        <v>79</v>
      </c>
      <c r="G1847" s="134" t="s">
        <v>5453</v>
      </c>
      <c r="H1847" s="77" t="s">
        <v>128</v>
      </c>
      <c r="I1847" s="133" t="s">
        <v>5454</v>
      </c>
      <c r="J1847" s="77" t="s">
        <v>5455</v>
      </c>
      <c r="K1847" s="77" t="s">
        <v>720</v>
      </c>
      <c r="L1847" s="71" t="s">
        <v>67</v>
      </c>
      <c r="M1847" s="74">
        <v>668261</v>
      </c>
      <c r="N1847" s="74">
        <v>0</v>
      </c>
      <c r="O1847" s="74">
        <v>668261</v>
      </c>
      <c r="P1847" s="79">
        <v>1</v>
      </c>
      <c r="Q1847" s="74">
        <v>668261</v>
      </c>
      <c r="R1847" s="77" t="s">
        <v>134</v>
      </c>
      <c r="S1847" s="78" t="s">
        <v>5456</v>
      </c>
      <c r="T1847" s="77" t="s">
        <v>68</v>
      </c>
      <c r="U1847" s="128" t="s">
        <v>4419</v>
      </c>
      <c r="V1847" s="85" t="s">
        <v>134</v>
      </c>
      <c r="W1847" s="85" t="s">
        <v>134</v>
      </c>
    </row>
    <row r="1848" spans="1:23" s="48" customFormat="1" ht="60" x14ac:dyDescent="0.25">
      <c r="A1848" s="55">
        <v>13100700</v>
      </c>
      <c r="B1848" s="55" t="s">
        <v>14</v>
      </c>
      <c r="C1848" s="82">
        <v>6575</v>
      </c>
      <c r="D1848" s="77" t="s">
        <v>214</v>
      </c>
      <c r="E1848" s="77" t="s">
        <v>126</v>
      </c>
      <c r="F1848" s="77" t="s">
        <v>79</v>
      </c>
      <c r="G1848" s="77" t="s">
        <v>5457</v>
      </c>
      <c r="H1848" s="77" t="s">
        <v>56</v>
      </c>
      <c r="I1848" s="133" t="s">
        <v>5458</v>
      </c>
      <c r="J1848" s="77" t="s">
        <v>5459</v>
      </c>
      <c r="K1848" s="77" t="s">
        <v>377</v>
      </c>
      <c r="L1848" s="71" t="s">
        <v>67</v>
      </c>
      <c r="M1848" s="74">
        <v>1328253</v>
      </c>
      <c r="N1848" s="74">
        <v>0</v>
      </c>
      <c r="O1848" s="74">
        <v>1328253</v>
      </c>
      <c r="P1848" s="79">
        <v>1</v>
      </c>
      <c r="Q1848" s="74">
        <v>1328253</v>
      </c>
      <c r="R1848" s="77" t="s">
        <v>68</v>
      </c>
      <c r="S1848" s="78" t="s">
        <v>5460</v>
      </c>
      <c r="T1848" s="77" t="s">
        <v>68</v>
      </c>
      <c r="U1848" s="128" t="s">
        <v>4419</v>
      </c>
      <c r="V1848" s="85" t="s">
        <v>134</v>
      </c>
      <c r="W1848" s="85" t="s">
        <v>134</v>
      </c>
    </row>
    <row r="1849" spans="1:23" s="48" customFormat="1" ht="60" x14ac:dyDescent="0.25">
      <c r="A1849" s="55">
        <v>13100700</v>
      </c>
      <c r="B1849" s="55" t="s">
        <v>14</v>
      </c>
      <c r="C1849" s="82">
        <v>6576</v>
      </c>
      <c r="D1849" s="77" t="s">
        <v>214</v>
      </c>
      <c r="E1849" s="77" t="s">
        <v>126</v>
      </c>
      <c r="F1849" s="77" t="s">
        <v>79</v>
      </c>
      <c r="G1849" s="77" t="s">
        <v>5461</v>
      </c>
      <c r="H1849" s="77" t="s">
        <v>56</v>
      </c>
      <c r="I1849" s="133" t="s">
        <v>5462</v>
      </c>
      <c r="J1849" s="77" t="s">
        <v>5463</v>
      </c>
      <c r="K1849" s="77" t="s">
        <v>377</v>
      </c>
      <c r="L1849" s="71" t="s">
        <v>67</v>
      </c>
      <c r="M1849" s="74">
        <v>1531175</v>
      </c>
      <c r="N1849" s="74">
        <v>0</v>
      </c>
      <c r="O1849" s="74">
        <v>700685.46</v>
      </c>
      <c r="P1849" s="79">
        <v>1</v>
      </c>
      <c r="Q1849" s="74">
        <v>700685.46</v>
      </c>
      <c r="R1849" s="77" t="s">
        <v>68</v>
      </c>
      <c r="S1849" s="78" t="s">
        <v>5332</v>
      </c>
      <c r="T1849" s="77" t="s">
        <v>68</v>
      </c>
      <c r="U1849" s="128" t="s">
        <v>5464</v>
      </c>
      <c r="V1849" s="85" t="s">
        <v>68</v>
      </c>
      <c r="W1849" s="85" t="s">
        <v>134</v>
      </c>
    </row>
    <row r="1850" spans="1:23" s="48" customFormat="1" ht="75" x14ac:dyDescent="0.25">
      <c r="A1850" s="55">
        <v>13100700</v>
      </c>
      <c r="B1850" s="55" t="s">
        <v>14</v>
      </c>
      <c r="C1850" s="82">
        <v>6577</v>
      </c>
      <c r="D1850" s="77" t="s">
        <v>214</v>
      </c>
      <c r="E1850" s="77" t="s">
        <v>126</v>
      </c>
      <c r="F1850" s="77" t="s">
        <v>79</v>
      </c>
      <c r="G1850" s="77" t="s">
        <v>5465</v>
      </c>
      <c r="H1850" s="77" t="s">
        <v>56</v>
      </c>
      <c r="I1850" s="133" t="s">
        <v>5462</v>
      </c>
      <c r="J1850" s="77" t="s">
        <v>5466</v>
      </c>
      <c r="K1850" s="77" t="s">
        <v>377</v>
      </c>
      <c r="L1850" s="71" t="s">
        <v>67</v>
      </c>
      <c r="M1850" s="74">
        <v>445570</v>
      </c>
      <c r="N1850" s="74">
        <v>0</v>
      </c>
      <c r="O1850" s="74">
        <v>445570</v>
      </c>
      <c r="P1850" s="79">
        <v>1</v>
      </c>
      <c r="Q1850" s="74">
        <v>445570</v>
      </c>
      <c r="R1850" s="77" t="s">
        <v>68</v>
      </c>
      <c r="S1850" s="78" t="s">
        <v>5332</v>
      </c>
      <c r="T1850" s="77" t="s">
        <v>68</v>
      </c>
      <c r="U1850" s="128" t="s">
        <v>4419</v>
      </c>
      <c r="V1850" s="85" t="s">
        <v>134</v>
      </c>
      <c r="W1850" s="85" t="s">
        <v>134</v>
      </c>
    </row>
    <row r="1851" spans="1:23" s="48" customFormat="1" ht="180" x14ac:dyDescent="0.25">
      <c r="A1851" s="55">
        <v>13100700</v>
      </c>
      <c r="B1851" s="55" t="s">
        <v>14</v>
      </c>
      <c r="C1851" s="82">
        <v>6578</v>
      </c>
      <c r="D1851" s="77" t="s">
        <v>214</v>
      </c>
      <c r="E1851" s="77" t="s">
        <v>126</v>
      </c>
      <c r="F1851" s="77" t="s">
        <v>79</v>
      </c>
      <c r="G1851" s="77" t="s">
        <v>5467</v>
      </c>
      <c r="H1851" s="77" t="s">
        <v>56</v>
      </c>
      <c r="I1851" s="133" t="s">
        <v>5468</v>
      </c>
      <c r="J1851" s="134" t="s">
        <v>5469</v>
      </c>
      <c r="K1851" s="77" t="s">
        <v>377</v>
      </c>
      <c r="L1851" s="71" t="s">
        <v>67</v>
      </c>
      <c r="M1851" s="74">
        <v>644832</v>
      </c>
      <c r="N1851" s="74">
        <v>0</v>
      </c>
      <c r="O1851" s="74">
        <v>644832</v>
      </c>
      <c r="P1851" s="79">
        <v>1</v>
      </c>
      <c r="Q1851" s="74">
        <v>644832</v>
      </c>
      <c r="R1851" s="77" t="s">
        <v>68</v>
      </c>
      <c r="S1851" s="78" t="s">
        <v>5460</v>
      </c>
      <c r="T1851" s="77" t="s">
        <v>68</v>
      </c>
      <c r="U1851" s="128" t="s">
        <v>5470</v>
      </c>
      <c r="V1851" s="85" t="s">
        <v>134</v>
      </c>
      <c r="W1851" s="85" t="s">
        <v>134</v>
      </c>
    </row>
    <row r="1852" spans="1:23" s="48" customFormat="1" ht="180" x14ac:dyDescent="0.25">
      <c r="A1852" s="55">
        <v>13100700</v>
      </c>
      <c r="B1852" s="55" t="s">
        <v>14</v>
      </c>
      <c r="C1852" s="82">
        <v>6579</v>
      </c>
      <c r="D1852" s="77" t="s">
        <v>214</v>
      </c>
      <c r="E1852" s="77" t="s">
        <v>126</v>
      </c>
      <c r="F1852" s="77" t="s">
        <v>79</v>
      </c>
      <c r="G1852" s="77" t="s">
        <v>5471</v>
      </c>
      <c r="H1852" s="77" t="s">
        <v>56</v>
      </c>
      <c r="I1852" s="133" t="s">
        <v>5468</v>
      </c>
      <c r="J1852" s="134" t="s">
        <v>5469</v>
      </c>
      <c r="K1852" s="77" t="s">
        <v>377</v>
      </c>
      <c r="L1852" s="71" t="s">
        <v>67</v>
      </c>
      <c r="M1852" s="74">
        <v>300000</v>
      </c>
      <c r="N1852" s="74">
        <v>0</v>
      </c>
      <c r="O1852" s="74">
        <v>300000</v>
      </c>
      <c r="P1852" s="79">
        <v>1</v>
      </c>
      <c r="Q1852" s="74">
        <v>300000</v>
      </c>
      <c r="R1852" s="77" t="s">
        <v>68</v>
      </c>
      <c r="S1852" s="78" t="s">
        <v>5460</v>
      </c>
      <c r="T1852" s="77" t="s">
        <v>68</v>
      </c>
      <c r="U1852" s="128" t="s">
        <v>5472</v>
      </c>
      <c r="V1852" s="85" t="s">
        <v>134</v>
      </c>
      <c r="W1852" s="85" t="s">
        <v>134</v>
      </c>
    </row>
    <row r="1853" spans="1:23" s="48" customFormat="1" ht="75" x14ac:dyDescent="0.25">
      <c r="A1853" s="55">
        <v>13100700</v>
      </c>
      <c r="B1853" s="55" t="s">
        <v>14</v>
      </c>
      <c r="C1853" s="82">
        <v>6580</v>
      </c>
      <c r="D1853" s="77" t="s">
        <v>214</v>
      </c>
      <c r="E1853" s="77" t="s">
        <v>126</v>
      </c>
      <c r="F1853" s="77" t="s">
        <v>79</v>
      </c>
      <c r="G1853" s="134" t="s">
        <v>5473</v>
      </c>
      <c r="H1853" s="77" t="s">
        <v>56</v>
      </c>
      <c r="I1853" s="133" t="s">
        <v>5474</v>
      </c>
      <c r="J1853" s="77" t="s">
        <v>244</v>
      </c>
      <c r="K1853" s="77" t="s">
        <v>377</v>
      </c>
      <c r="L1853" s="71" t="s">
        <v>67</v>
      </c>
      <c r="M1853" s="74">
        <v>330281</v>
      </c>
      <c r="N1853" s="74">
        <v>0</v>
      </c>
      <c r="O1853" s="74">
        <v>330281</v>
      </c>
      <c r="P1853" s="79">
        <v>1</v>
      </c>
      <c r="Q1853" s="74">
        <v>330281</v>
      </c>
      <c r="R1853" s="77" t="s">
        <v>134</v>
      </c>
      <c r="S1853" s="78" t="s">
        <v>5460</v>
      </c>
      <c r="T1853" s="77" t="s">
        <v>68</v>
      </c>
      <c r="U1853" s="128" t="s">
        <v>5475</v>
      </c>
      <c r="V1853" s="85" t="s">
        <v>134</v>
      </c>
      <c r="W1853" s="85" t="s">
        <v>134</v>
      </c>
    </row>
    <row r="1854" spans="1:23" s="48" customFormat="1" ht="105" x14ac:dyDescent="0.25">
      <c r="A1854" s="55">
        <v>13100700</v>
      </c>
      <c r="B1854" s="55" t="s">
        <v>14</v>
      </c>
      <c r="C1854" s="82">
        <v>6581</v>
      </c>
      <c r="D1854" s="77" t="s">
        <v>214</v>
      </c>
      <c r="E1854" s="77" t="s">
        <v>126</v>
      </c>
      <c r="F1854" s="77" t="s">
        <v>79</v>
      </c>
      <c r="G1854" s="134" t="s">
        <v>5476</v>
      </c>
      <c r="H1854" s="77" t="s">
        <v>56</v>
      </c>
      <c r="I1854" s="133" t="s">
        <v>5474</v>
      </c>
      <c r="J1854" s="77" t="s">
        <v>244</v>
      </c>
      <c r="K1854" s="77" t="s">
        <v>377</v>
      </c>
      <c r="L1854" s="71" t="s">
        <v>67</v>
      </c>
      <c r="M1854" s="74">
        <v>395250</v>
      </c>
      <c r="N1854" s="74">
        <v>0</v>
      </c>
      <c r="O1854" s="74">
        <v>395250</v>
      </c>
      <c r="P1854" s="79">
        <v>1</v>
      </c>
      <c r="Q1854" s="74">
        <v>395250</v>
      </c>
      <c r="R1854" s="77" t="s">
        <v>134</v>
      </c>
      <c r="S1854" s="78" t="s">
        <v>5460</v>
      </c>
      <c r="T1854" s="77" t="s">
        <v>68</v>
      </c>
      <c r="U1854" s="128" t="s">
        <v>5477</v>
      </c>
      <c r="V1854" s="85" t="s">
        <v>134</v>
      </c>
      <c r="W1854" s="85" t="s">
        <v>134</v>
      </c>
    </row>
    <row r="1855" spans="1:23" s="48" customFormat="1" ht="60" x14ac:dyDescent="0.25">
      <c r="A1855" s="55">
        <v>13100700</v>
      </c>
      <c r="B1855" s="55" t="s">
        <v>14</v>
      </c>
      <c r="C1855" s="82">
        <v>6582</v>
      </c>
      <c r="D1855" s="77" t="s">
        <v>214</v>
      </c>
      <c r="E1855" s="77" t="s">
        <v>126</v>
      </c>
      <c r="F1855" s="77" t="s">
        <v>79</v>
      </c>
      <c r="G1855" s="134" t="s">
        <v>5478</v>
      </c>
      <c r="H1855" s="77" t="s">
        <v>56</v>
      </c>
      <c r="I1855" s="133" t="s">
        <v>5474</v>
      </c>
      <c r="J1855" s="77" t="s">
        <v>244</v>
      </c>
      <c r="K1855" s="77" t="s">
        <v>377</v>
      </c>
      <c r="L1855" s="71" t="s">
        <v>73</v>
      </c>
      <c r="M1855" s="74">
        <v>306274</v>
      </c>
      <c r="N1855" s="74">
        <v>0</v>
      </c>
      <c r="O1855" s="74">
        <v>306274</v>
      </c>
      <c r="P1855" s="79">
        <v>1</v>
      </c>
      <c r="Q1855" s="74">
        <v>306274</v>
      </c>
      <c r="R1855" s="77" t="s">
        <v>134</v>
      </c>
      <c r="S1855" s="78" t="s">
        <v>5460</v>
      </c>
      <c r="T1855" s="77" t="s">
        <v>68</v>
      </c>
      <c r="U1855" s="128" t="s">
        <v>5479</v>
      </c>
      <c r="V1855" s="85" t="s">
        <v>134</v>
      </c>
      <c r="W1855" s="85" t="s">
        <v>134</v>
      </c>
    </row>
    <row r="1856" spans="1:23" s="48" customFormat="1" ht="90" x14ac:dyDescent="0.25">
      <c r="A1856" s="55">
        <v>13100700</v>
      </c>
      <c r="B1856" s="55" t="s">
        <v>14</v>
      </c>
      <c r="C1856" s="82">
        <v>6583</v>
      </c>
      <c r="D1856" s="77" t="s">
        <v>214</v>
      </c>
      <c r="E1856" s="77" t="s">
        <v>126</v>
      </c>
      <c r="F1856" s="77" t="s">
        <v>79</v>
      </c>
      <c r="G1856" s="134" t="s">
        <v>5480</v>
      </c>
      <c r="H1856" s="77" t="s">
        <v>56</v>
      </c>
      <c r="I1856" s="133" t="s">
        <v>5474</v>
      </c>
      <c r="J1856" s="77" t="s">
        <v>5481</v>
      </c>
      <c r="K1856" s="77" t="s">
        <v>377</v>
      </c>
      <c r="L1856" s="71" t="s">
        <v>67</v>
      </c>
      <c r="M1856" s="74">
        <v>2553097.7999999998</v>
      </c>
      <c r="N1856" s="74">
        <v>0</v>
      </c>
      <c r="O1856" s="74">
        <v>2553097.7999999998</v>
      </c>
      <c r="P1856" s="79">
        <v>1</v>
      </c>
      <c r="Q1856" s="74">
        <v>2553097.7999999998</v>
      </c>
      <c r="R1856" s="77" t="s">
        <v>68</v>
      </c>
      <c r="S1856" s="78" t="s">
        <v>5460</v>
      </c>
      <c r="T1856" s="77" t="s">
        <v>68</v>
      </c>
      <c r="U1856" s="128" t="s">
        <v>5482</v>
      </c>
      <c r="V1856" s="85" t="s">
        <v>134</v>
      </c>
      <c r="W1856" s="85" t="s">
        <v>134</v>
      </c>
    </row>
    <row r="1857" spans="1:23" s="48" customFormat="1" ht="60" x14ac:dyDescent="0.25">
      <c r="A1857" s="55">
        <v>13100700</v>
      </c>
      <c r="B1857" s="55" t="s">
        <v>14</v>
      </c>
      <c r="C1857" s="82">
        <v>6584</v>
      </c>
      <c r="D1857" s="77" t="s">
        <v>214</v>
      </c>
      <c r="E1857" s="77" t="s">
        <v>126</v>
      </c>
      <c r="F1857" s="77" t="s">
        <v>79</v>
      </c>
      <c r="G1857" s="134" t="s">
        <v>5483</v>
      </c>
      <c r="H1857" s="77" t="s">
        <v>56</v>
      </c>
      <c r="I1857" s="78" t="s">
        <v>2730</v>
      </c>
      <c r="J1857" s="77" t="s">
        <v>2731</v>
      </c>
      <c r="K1857" s="77" t="s">
        <v>377</v>
      </c>
      <c r="L1857" s="71" t="s">
        <v>67</v>
      </c>
      <c r="M1857" s="74">
        <v>2330552.7999999998</v>
      </c>
      <c r="N1857" s="74">
        <v>0</v>
      </c>
      <c r="O1857" s="74">
        <v>2330552.7999999998</v>
      </c>
      <c r="P1857" s="79">
        <v>1</v>
      </c>
      <c r="Q1857" s="74">
        <v>2330552.7999999998</v>
      </c>
      <c r="R1857" s="77" t="s">
        <v>134</v>
      </c>
      <c r="S1857" s="78" t="s">
        <v>5460</v>
      </c>
      <c r="T1857" s="77" t="s">
        <v>68</v>
      </c>
      <c r="U1857" s="128" t="s">
        <v>5484</v>
      </c>
      <c r="V1857" s="85" t="s">
        <v>134</v>
      </c>
      <c r="W1857" s="85" t="s">
        <v>134</v>
      </c>
    </row>
    <row r="1858" spans="1:23" s="48" customFormat="1" ht="60" x14ac:dyDescent="0.25">
      <c r="A1858" s="55">
        <v>13100700</v>
      </c>
      <c r="B1858" s="55" t="s">
        <v>14</v>
      </c>
      <c r="C1858" s="82">
        <v>6585</v>
      </c>
      <c r="D1858" s="77" t="s">
        <v>214</v>
      </c>
      <c r="E1858" s="77" t="s">
        <v>126</v>
      </c>
      <c r="F1858" s="77" t="s">
        <v>79</v>
      </c>
      <c r="G1858" s="134" t="s">
        <v>5485</v>
      </c>
      <c r="H1858" s="77" t="s">
        <v>56</v>
      </c>
      <c r="I1858" s="78" t="s">
        <v>2730</v>
      </c>
      <c r="J1858" s="77" t="s">
        <v>2731</v>
      </c>
      <c r="K1858" s="77" t="s">
        <v>377</v>
      </c>
      <c r="L1858" s="71" t="s">
        <v>67</v>
      </c>
      <c r="M1858" s="74">
        <v>1165276.3999999999</v>
      </c>
      <c r="N1858" s="74">
        <v>0</v>
      </c>
      <c r="O1858" s="74">
        <v>1165276.3999999999</v>
      </c>
      <c r="P1858" s="79">
        <v>1</v>
      </c>
      <c r="Q1858" s="74">
        <v>1165276.3999999999</v>
      </c>
      <c r="R1858" s="77" t="s">
        <v>134</v>
      </c>
      <c r="S1858" s="78" t="s">
        <v>5460</v>
      </c>
      <c r="T1858" s="77" t="s">
        <v>68</v>
      </c>
      <c r="U1858" s="128" t="s">
        <v>5484</v>
      </c>
      <c r="V1858" s="85" t="s">
        <v>134</v>
      </c>
      <c r="W1858" s="85" t="s">
        <v>134</v>
      </c>
    </row>
    <row r="1859" spans="1:23" s="48" customFormat="1" ht="75" x14ac:dyDescent="0.25">
      <c r="A1859" s="55">
        <v>13100700</v>
      </c>
      <c r="B1859" s="55" t="s">
        <v>14</v>
      </c>
      <c r="C1859" s="82">
        <v>6586</v>
      </c>
      <c r="D1859" s="77" t="s">
        <v>214</v>
      </c>
      <c r="E1859" s="77" t="s">
        <v>126</v>
      </c>
      <c r="F1859" s="77" t="s">
        <v>79</v>
      </c>
      <c r="G1859" s="77" t="s">
        <v>3905</v>
      </c>
      <c r="H1859" s="77" t="s">
        <v>56</v>
      </c>
      <c r="I1859" s="78" t="s">
        <v>3906</v>
      </c>
      <c r="J1859" s="77" t="s">
        <v>391</v>
      </c>
      <c r="K1859" s="77" t="s">
        <v>377</v>
      </c>
      <c r="L1859" s="71" t="s">
        <v>67</v>
      </c>
      <c r="M1859" s="74">
        <v>690650</v>
      </c>
      <c r="N1859" s="74">
        <v>0</v>
      </c>
      <c r="O1859" s="74">
        <v>30586.59</v>
      </c>
      <c r="P1859" s="79">
        <v>1</v>
      </c>
      <c r="Q1859" s="74">
        <v>30586.59</v>
      </c>
      <c r="R1859" s="77" t="s">
        <v>68</v>
      </c>
      <c r="S1859" s="78" t="s">
        <v>3896</v>
      </c>
      <c r="T1859" s="77" t="s">
        <v>68</v>
      </c>
      <c r="U1859" s="128" t="s">
        <v>5486</v>
      </c>
      <c r="V1859" s="85" t="s">
        <v>68</v>
      </c>
      <c r="W1859" s="85" t="s">
        <v>134</v>
      </c>
    </row>
    <row r="1860" spans="1:23" s="48" customFormat="1" ht="75" x14ac:dyDescent="0.25">
      <c r="A1860" s="55">
        <v>13100700</v>
      </c>
      <c r="B1860" s="55" t="s">
        <v>14</v>
      </c>
      <c r="C1860" s="82">
        <v>6587</v>
      </c>
      <c r="D1860" s="77" t="s">
        <v>214</v>
      </c>
      <c r="E1860" s="77" t="s">
        <v>126</v>
      </c>
      <c r="F1860" s="77" t="s">
        <v>79</v>
      </c>
      <c r="G1860" s="77" t="s">
        <v>3903</v>
      </c>
      <c r="H1860" s="77" t="s">
        <v>56</v>
      </c>
      <c r="I1860" s="78" t="s">
        <v>5487</v>
      </c>
      <c r="J1860" s="77" t="s">
        <v>391</v>
      </c>
      <c r="K1860" s="77" t="s">
        <v>377</v>
      </c>
      <c r="L1860" s="71" t="s">
        <v>67</v>
      </c>
      <c r="M1860" s="74">
        <v>152419</v>
      </c>
      <c r="N1860" s="74">
        <v>0</v>
      </c>
      <c r="O1860" s="74">
        <v>152419</v>
      </c>
      <c r="P1860" s="79">
        <v>1</v>
      </c>
      <c r="Q1860" s="74">
        <v>152419</v>
      </c>
      <c r="R1860" s="77" t="s">
        <v>134</v>
      </c>
      <c r="S1860" s="138" t="s">
        <v>3896</v>
      </c>
      <c r="T1860" s="77" t="s">
        <v>68</v>
      </c>
      <c r="U1860" s="128" t="s">
        <v>5488</v>
      </c>
      <c r="V1860" s="85" t="s">
        <v>134</v>
      </c>
      <c r="W1860" s="85" t="s">
        <v>134</v>
      </c>
    </row>
    <row r="1861" spans="1:23" s="48" customFormat="1" ht="75" x14ac:dyDescent="0.25">
      <c r="A1861" s="55">
        <v>13100700</v>
      </c>
      <c r="B1861" s="55" t="s">
        <v>14</v>
      </c>
      <c r="C1861" s="82">
        <v>6588</v>
      </c>
      <c r="D1861" s="77" t="s">
        <v>214</v>
      </c>
      <c r="E1861" s="77" t="s">
        <v>126</v>
      </c>
      <c r="F1861" s="77" t="s">
        <v>79</v>
      </c>
      <c r="G1861" s="77" t="s">
        <v>3907</v>
      </c>
      <c r="H1861" s="77" t="s">
        <v>56</v>
      </c>
      <c r="I1861" s="78" t="s">
        <v>3908</v>
      </c>
      <c r="J1861" s="77" t="s">
        <v>391</v>
      </c>
      <c r="K1861" s="77" t="s">
        <v>377</v>
      </c>
      <c r="L1861" s="71" t="s">
        <v>67</v>
      </c>
      <c r="M1861" s="74">
        <v>4573</v>
      </c>
      <c r="N1861" s="74">
        <v>0</v>
      </c>
      <c r="O1861" s="74">
        <v>4573</v>
      </c>
      <c r="P1861" s="79">
        <v>1</v>
      </c>
      <c r="Q1861" s="74">
        <v>4573</v>
      </c>
      <c r="R1861" s="77" t="s">
        <v>134</v>
      </c>
      <c r="S1861" s="138" t="s">
        <v>3896</v>
      </c>
      <c r="T1861" s="77" t="s">
        <v>68</v>
      </c>
      <c r="U1861" s="128" t="s">
        <v>5489</v>
      </c>
      <c r="V1861" s="85" t="s">
        <v>134</v>
      </c>
      <c r="W1861" s="85" t="s">
        <v>134</v>
      </c>
    </row>
    <row r="1862" spans="1:23" s="48" customFormat="1" ht="60" x14ac:dyDescent="0.25">
      <c r="A1862" s="55">
        <v>13100700</v>
      </c>
      <c r="B1862" s="55" t="s">
        <v>14</v>
      </c>
      <c r="C1862" s="70">
        <v>6594</v>
      </c>
      <c r="D1862" s="77" t="s">
        <v>214</v>
      </c>
      <c r="E1862" s="77" t="s">
        <v>126</v>
      </c>
      <c r="F1862" s="77" t="s">
        <v>79</v>
      </c>
      <c r="G1862" s="77" t="s">
        <v>5490</v>
      </c>
      <c r="H1862" s="77" t="s">
        <v>56</v>
      </c>
      <c r="I1862" s="78" t="s">
        <v>2264</v>
      </c>
      <c r="J1862" s="77" t="s">
        <v>2561</v>
      </c>
      <c r="K1862" s="77" t="s">
        <v>377</v>
      </c>
      <c r="L1862" s="71" t="s">
        <v>67</v>
      </c>
      <c r="M1862" s="74">
        <v>3027810</v>
      </c>
      <c r="N1862" s="74">
        <v>0</v>
      </c>
      <c r="O1862" s="74">
        <v>3027810</v>
      </c>
      <c r="P1862" s="79">
        <v>1</v>
      </c>
      <c r="Q1862" s="74">
        <v>3027810</v>
      </c>
      <c r="R1862" s="77" t="s">
        <v>134</v>
      </c>
      <c r="S1862" s="78" t="s">
        <v>5325</v>
      </c>
      <c r="T1862" s="77" t="s">
        <v>68</v>
      </c>
      <c r="U1862" s="128" t="s">
        <v>5491</v>
      </c>
      <c r="V1862" s="85" t="s">
        <v>134</v>
      </c>
      <c r="W1862" s="85" t="s">
        <v>134</v>
      </c>
    </row>
    <row r="1863" spans="1:23" s="48" customFormat="1" ht="60" x14ac:dyDescent="0.25">
      <c r="A1863" s="55">
        <v>13100700</v>
      </c>
      <c r="B1863" s="55" t="s">
        <v>14</v>
      </c>
      <c r="C1863" s="70">
        <v>6595</v>
      </c>
      <c r="D1863" s="77" t="s">
        <v>214</v>
      </c>
      <c r="E1863" s="77" t="s">
        <v>126</v>
      </c>
      <c r="F1863" s="77" t="s">
        <v>79</v>
      </c>
      <c r="G1863" s="77" t="s">
        <v>5492</v>
      </c>
      <c r="H1863" s="77" t="s">
        <v>56</v>
      </c>
      <c r="I1863" s="78" t="s">
        <v>2264</v>
      </c>
      <c r="J1863" s="77" t="s">
        <v>2561</v>
      </c>
      <c r="K1863" s="77" t="s">
        <v>377</v>
      </c>
      <c r="L1863" s="71" t="s">
        <v>67</v>
      </c>
      <c r="M1863" s="74">
        <v>3027809.5</v>
      </c>
      <c r="N1863" s="74">
        <v>0</v>
      </c>
      <c r="O1863" s="74">
        <v>3027809.5</v>
      </c>
      <c r="P1863" s="79">
        <v>1</v>
      </c>
      <c r="Q1863" s="74">
        <v>3027809.5</v>
      </c>
      <c r="R1863" s="77" t="s">
        <v>134</v>
      </c>
      <c r="S1863" s="78" t="s">
        <v>5325</v>
      </c>
      <c r="T1863" s="77" t="s">
        <v>68</v>
      </c>
      <c r="U1863" s="128" t="s">
        <v>5491</v>
      </c>
      <c r="V1863" s="85" t="s">
        <v>134</v>
      </c>
      <c r="W1863" s="85" t="s">
        <v>134</v>
      </c>
    </row>
    <row r="1864" spans="1:23" s="48" customFormat="1" ht="75" x14ac:dyDescent="0.25">
      <c r="A1864" s="55">
        <v>13100700</v>
      </c>
      <c r="B1864" s="55" t="s">
        <v>14</v>
      </c>
      <c r="C1864" s="70">
        <v>6596</v>
      </c>
      <c r="D1864" s="77" t="s">
        <v>214</v>
      </c>
      <c r="E1864" s="77" t="s">
        <v>126</v>
      </c>
      <c r="F1864" s="77" t="s">
        <v>79</v>
      </c>
      <c r="G1864" s="77" t="s">
        <v>5493</v>
      </c>
      <c r="H1864" s="77" t="s">
        <v>56</v>
      </c>
      <c r="I1864" s="78" t="s">
        <v>2264</v>
      </c>
      <c r="J1864" s="77" t="s">
        <v>2711</v>
      </c>
      <c r="K1864" s="77" t="s">
        <v>377</v>
      </c>
      <c r="L1864" s="71" t="s">
        <v>67</v>
      </c>
      <c r="M1864" s="74">
        <v>1899295</v>
      </c>
      <c r="N1864" s="74">
        <v>0</v>
      </c>
      <c r="O1864" s="74">
        <v>1899295</v>
      </c>
      <c r="P1864" s="79">
        <v>1</v>
      </c>
      <c r="Q1864" s="74">
        <v>1899295</v>
      </c>
      <c r="R1864" s="77" t="s">
        <v>134</v>
      </c>
      <c r="S1864" s="78" t="s">
        <v>5494</v>
      </c>
      <c r="T1864" s="77" t="s">
        <v>68</v>
      </c>
      <c r="U1864" s="128" t="s">
        <v>5495</v>
      </c>
      <c r="V1864" s="85" t="s">
        <v>134</v>
      </c>
      <c r="W1864" s="85" t="s">
        <v>134</v>
      </c>
    </row>
    <row r="1865" spans="1:23" s="48" customFormat="1" ht="75" x14ac:dyDescent="0.25">
      <c r="A1865" s="55">
        <v>13100700</v>
      </c>
      <c r="B1865" s="55" t="s">
        <v>14</v>
      </c>
      <c r="C1865" s="70">
        <v>6597</v>
      </c>
      <c r="D1865" s="77" t="s">
        <v>214</v>
      </c>
      <c r="E1865" s="77" t="s">
        <v>126</v>
      </c>
      <c r="F1865" s="77" t="s">
        <v>79</v>
      </c>
      <c r="G1865" s="77" t="s">
        <v>5496</v>
      </c>
      <c r="H1865" s="77" t="s">
        <v>56</v>
      </c>
      <c r="I1865" s="78" t="s">
        <v>2264</v>
      </c>
      <c r="J1865" s="77" t="s">
        <v>2559</v>
      </c>
      <c r="K1865" s="77" t="s">
        <v>377</v>
      </c>
      <c r="L1865" s="71" t="s">
        <v>67</v>
      </c>
      <c r="M1865" s="74">
        <v>1899295</v>
      </c>
      <c r="N1865" s="74">
        <v>0</v>
      </c>
      <c r="O1865" s="74">
        <v>1899295</v>
      </c>
      <c r="P1865" s="79">
        <v>1</v>
      </c>
      <c r="Q1865" s="74">
        <v>1899295</v>
      </c>
      <c r="R1865" s="77" t="s">
        <v>134</v>
      </c>
      <c r="S1865" s="78" t="s">
        <v>5494</v>
      </c>
      <c r="T1865" s="77" t="s">
        <v>68</v>
      </c>
      <c r="U1865" s="128" t="s">
        <v>5495</v>
      </c>
      <c r="V1865" s="85" t="s">
        <v>134</v>
      </c>
      <c r="W1865" s="85" t="s">
        <v>134</v>
      </c>
    </row>
    <row r="1866" spans="1:23" s="48" customFormat="1" ht="75" x14ac:dyDescent="0.25">
      <c r="A1866" s="55">
        <v>13100700</v>
      </c>
      <c r="B1866" s="55" t="s">
        <v>14</v>
      </c>
      <c r="C1866" s="70">
        <v>6598</v>
      </c>
      <c r="D1866" s="77" t="s">
        <v>214</v>
      </c>
      <c r="E1866" s="77" t="s">
        <v>126</v>
      </c>
      <c r="F1866" s="77" t="s">
        <v>79</v>
      </c>
      <c r="G1866" s="77" t="s">
        <v>5497</v>
      </c>
      <c r="H1866" s="77" t="s">
        <v>56</v>
      </c>
      <c r="I1866" s="78" t="s">
        <v>2264</v>
      </c>
      <c r="J1866" s="77" t="s">
        <v>2559</v>
      </c>
      <c r="K1866" s="77" t="s">
        <v>377</v>
      </c>
      <c r="L1866" s="71" t="s">
        <v>67</v>
      </c>
      <c r="M1866" s="74">
        <v>949647.6</v>
      </c>
      <c r="N1866" s="74">
        <v>0</v>
      </c>
      <c r="O1866" s="74">
        <v>949647.6</v>
      </c>
      <c r="P1866" s="79">
        <v>1</v>
      </c>
      <c r="Q1866" s="74">
        <v>949647.6</v>
      </c>
      <c r="R1866" s="77" t="s">
        <v>134</v>
      </c>
      <c r="S1866" s="78" t="s">
        <v>5494</v>
      </c>
      <c r="T1866" s="77" t="s">
        <v>68</v>
      </c>
      <c r="U1866" s="128" t="s">
        <v>5495</v>
      </c>
      <c r="V1866" s="85" t="s">
        <v>134</v>
      </c>
      <c r="W1866" s="85" t="s">
        <v>134</v>
      </c>
    </row>
    <row r="1867" spans="1:23" s="48" customFormat="1" ht="60" x14ac:dyDescent="0.25">
      <c r="A1867" s="55">
        <v>13100700</v>
      </c>
      <c r="B1867" s="55" t="s">
        <v>14</v>
      </c>
      <c r="C1867" s="70">
        <v>6599</v>
      </c>
      <c r="D1867" s="77" t="s">
        <v>214</v>
      </c>
      <c r="E1867" s="77" t="s">
        <v>126</v>
      </c>
      <c r="F1867" s="77" t="s">
        <v>79</v>
      </c>
      <c r="G1867" s="77" t="s">
        <v>5498</v>
      </c>
      <c r="H1867" s="77" t="s">
        <v>56</v>
      </c>
      <c r="I1867" s="78" t="s">
        <v>2264</v>
      </c>
      <c r="J1867" s="77" t="s">
        <v>2561</v>
      </c>
      <c r="K1867" s="77" t="s">
        <v>377</v>
      </c>
      <c r="L1867" s="71" t="s">
        <v>67</v>
      </c>
      <c r="M1867" s="74">
        <v>1042734</v>
      </c>
      <c r="N1867" s="74">
        <v>0</v>
      </c>
      <c r="O1867" s="74">
        <v>1042734</v>
      </c>
      <c r="P1867" s="79">
        <v>1</v>
      </c>
      <c r="Q1867" s="74">
        <v>1042734</v>
      </c>
      <c r="R1867" s="77" t="s">
        <v>134</v>
      </c>
      <c r="S1867" s="78" t="s">
        <v>5325</v>
      </c>
      <c r="T1867" s="77" t="s">
        <v>68</v>
      </c>
      <c r="U1867" s="128" t="s">
        <v>5499</v>
      </c>
      <c r="V1867" s="85" t="s">
        <v>134</v>
      </c>
      <c r="W1867" s="85" t="s">
        <v>134</v>
      </c>
    </row>
    <row r="1868" spans="1:23" s="48" customFormat="1" ht="60" x14ac:dyDescent="0.25">
      <c r="A1868" s="55">
        <v>13100700</v>
      </c>
      <c r="B1868" s="55" t="s">
        <v>14</v>
      </c>
      <c r="C1868" s="70">
        <v>6600</v>
      </c>
      <c r="D1868" s="77" t="s">
        <v>214</v>
      </c>
      <c r="E1868" s="77" t="s">
        <v>126</v>
      </c>
      <c r="F1868" s="77" t="s">
        <v>79</v>
      </c>
      <c r="G1868" s="77" t="s">
        <v>5500</v>
      </c>
      <c r="H1868" s="77" t="s">
        <v>56</v>
      </c>
      <c r="I1868" s="78" t="s">
        <v>2264</v>
      </c>
      <c r="J1868" s="77" t="s">
        <v>2561</v>
      </c>
      <c r="K1868" s="77" t="s">
        <v>377</v>
      </c>
      <c r="L1868" s="71" t="s">
        <v>67</v>
      </c>
      <c r="M1868" s="74">
        <v>3128200</v>
      </c>
      <c r="N1868" s="74">
        <v>0</v>
      </c>
      <c r="O1868" s="74">
        <v>3128200</v>
      </c>
      <c r="P1868" s="79">
        <v>1</v>
      </c>
      <c r="Q1868" s="74">
        <v>3128200</v>
      </c>
      <c r="R1868" s="77" t="s">
        <v>134</v>
      </c>
      <c r="S1868" s="78" t="s">
        <v>5325</v>
      </c>
      <c r="T1868" s="77" t="s">
        <v>68</v>
      </c>
      <c r="U1868" s="128" t="s">
        <v>5499</v>
      </c>
      <c r="V1868" s="85" t="s">
        <v>134</v>
      </c>
      <c r="W1868" s="85" t="s">
        <v>134</v>
      </c>
    </row>
    <row r="1869" spans="1:23" s="48" customFormat="1" ht="60" x14ac:dyDescent="0.25">
      <c r="A1869" s="55">
        <v>13100700</v>
      </c>
      <c r="B1869" s="55" t="s">
        <v>14</v>
      </c>
      <c r="C1869" s="70">
        <v>6601</v>
      </c>
      <c r="D1869" s="77" t="s">
        <v>214</v>
      </c>
      <c r="E1869" s="77" t="s">
        <v>126</v>
      </c>
      <c r="F1869" s="77" t="s">
        <v>79</v>
      </c>
      <c r="G1869" s="77" t="s">
        <v>5501</v>
      </c>
      <c r="H1869" s="77" t="s">
        <v>56</v>
      </c>
      <c r="I1869" s="78" t="s">
        <v>5502</v>
      </c>
      <c r="J1869" s="77" t="s">
        <v>5503</v>
      </c>
      <c r="K1869" s="77" t="s">
        <v>377</v>
      </c>
      <c r="L1869" s="71" t="s">
        <v>67</v>
      </c>
      <c r="M1869" s="74">
        <v>3323835</v>
      </c>
      <c r="N1869" s="74">
        <v>0</v>
      </c>
      <c r="O1869" s="74">
        <v>3323835</v>
      </c>
      <c r="P1869" s="79">
        <v>1</v>
      </c>
      <c r="Q1869" s="74">
        <v>3323835</v>
      </c>
      <c r="R1869" s="77" t="s">
        <v>134</v>
      </c>
      <c r="S1869" s="78" t="s">
        <v>5325</v>
      </c>
      <c r="T1869" s="77" t="s">
        <v>68</v>
      </c>
      <c r="U1869" s="128" t="s">
        <v>5504</v>
      </c>
      <c r="V1869" s="85" t="s">
        <v>134</v>
      </c>
      <c r="W1869" s="85" t="s">
        <v>134</v>
      </c>
    </row>
    <row r="1870" spans="1:23" s="48" customFormat="1" ht="60" x14ac:dyDescent="0.25">
      <c r="A1870" s="55">
        <v>13100700</v>
      </c>
      <c r="B1870" s="55" t="s">
        <v>14</v>
      </c>
      <c r="C1870" s="70">
        <v>6602</v>
      </c>
      <c r="D1870" s="77" t="s">
        <v>214</v>
      </c>
      <c r="E1870" s="77" t="s">
        <v>126</v>
      </c>
      <c r="F1870" s="77" t="s">
        <v>79</v>
      </c>
      <c r="G1870" s="77" t="s">
        <v>5505</v>
      </c>
      <c r="H1870" s="77" t="s">
        <v>56</v>
      </c>
      <c r="I1870" s="78" t="s">
        <v>2264</v>
      </c>
      <c r="J1870" s="77" t="s">
        <v>5503</v>
      </c>
      <c r="K1870" s="77" t="s">
        <v>377</v>
      </c>
      <c r="L1870" s="71" t="s">
        <v>67</v>
      </c>
      <c r="M1870" s="74">
        <v>1661919</v>
      </c>
      <c r="N1870" s="74">
        <v>0</v>
      </c>
      <c r="O1870" s="74">
        <v>1661919</v>
      </c>
      <c r="P1870" s="79">
        <v>1</v>
      </c>
      <c r="Q1870" s="74">
        <v>1661919</v>
      </c>
      <c r="R1870" s="77" t="s">
        <v>134</v>
      </c>
      <c r="S1870" s="78" t="s">
        <v>5325</v>
      </c>
      <c r="T1870" s="77" t="s">
        <v>68</v>
      </c>
      <c r="U1870" s="128" t="s">
        <v>5504</v>
      </c>
      <c r="V1870" s="85" t="s">
        <v>134</v>
      </c>
      <c r="W1870" s="85" t="s">
        <v>134</v>
      </c>
    </row>
    <row r="1871" spans="1:23" s="48" customFormat="1" ht="60" x14ac:dyDescent="0.25">
      <c r="A1871" s="55">
        <v>13100700</v>
      </c>
      <c r="B1871" s="55" t="s">
        <v>14</v>
      </c>
      <c r="C1871" s="70">
        <v>6603</v>
      </c>
      <c r="D1871" s="77" t="s">
        <v>214</v>
      </c>
      <c r="E1871" s="77" t="s">
        <v>126</v>
      </c>
      <c r="F1871" s="77" t="s">
        <v>79</v>
      </c>
      <c r="G1871" s="77" t="s">
        <v>5506</v>
      </c>
      <c r="H1871" s="77" t="s">
        <v>56</v>
      </c>
      <c r="I1871" s="78" t="s">
        <v>2264</v>
      </c>
      <c r="J1871" s="77" t="s">
        <v>2613</v>
      </c>
      <c r="K1871" s="77" t="s">
        <v>377</v>
      </c>
      <c r="L1871" s="71" t="s">
        <v>67</v>
      </c>
      <c r="M1871" s="74">
        <v>1981140</v>
      </c>
      <c r="N1871" s="74">
        <v>0</v>
      </c>
      <c r="O1871" s="74">
        <v>1981140</v>
      </c>
      <c r="P1871" s="79">
        <v>1</v>
      </c>
      <c r="Q1871" s="74">
        <v>1981140</v>
      </c>
      <c r="R1871" s="77" t="s">
        <v>134</v>
      </c>
      <c r="S1871" s="78" t="s">
        <v>5325</v>
      </c>
      <c r="T1871" s="77" t="s">
        <v>68</v>
      </c>
      <c r="U1871" s="128" t="s">
        <v>5507</v>
      </c>
      <c r="V1871" s="85" t="s">
        <v>134</v>
      </c>
      <c r="W1871" s="85" t="s">
        <v>134</v>
      </c>
    </row>
    <row r="1872" spans="1:23" s="48" customFormat="1" ht="60" x14ac:dyDescent="0.25">
      <c r="A1872" s="55">
        <v>13100700</v>
      </c>
      <c r="B1872" s="55" t="s">
        <v>14</v>
      </c>
      <c r="C1872" s="70">
        <v>6604</v>
      </c>
      <c r="D1872" s="77" t="s">
        <v>214</v>
      </c>
      <c r="E1872" s="77" t="s">
        <v>126</v>
      </c>
      <c r="F1872" s="77" t="s">
        <v>79</v>
      </c>
      <c r="G1872" s="77" t="s">
        <v>5508</v>
      </c>
      <c r="H1872" s="77" t="s">
        <v>56</v>
      </c>
      <c r="I1872" s="78" t="s">
        <v>2264</v>
      </c>
      <c r="J1872" s="77" t="s">
        <v>2613</v>
      </c>
      <c r="K1872" s="77" t="s">
        <v>377</v>
      </c>
      <c r="L1872" s="71" t="s">
        <v>67</v>
      </c>
      <c r="M1872" s="74">
        <v>1981140</v>
      </c>
      <c r="N1872" s="74">
        <v>0</v>
      </c>
      <c r="O1872" s="74">
        <v>1981140</v>
      </c>
      <c r="P1872" s="79">
        <v>1</v>
      </c>
      <c r="Q1872" s="74">
        <v>1981140</v>
      </c>
      <c r="R1872" s="77" t="s">
        <v>134</v>
      </c>
      <c r="S1872" s="78" t="s">
        <v>5325</v>
      </c>
      <c r="T1872" s="77" t="s">
        <v>68</v>
      </c>
      <c r="U1872" s="128" t="s">
        <v>5507</v>
      </c>
      <c r="V1872" s="85" t="s">
        <v>134</v>
      </c>
      <c r="W1872" s="85" t="s">
        <v>134</v>
      </c>
    </row>
    <row r="1873" spans="1:23" s="48" customFormat="1" ht="60" x14ac:dyDescent="0.25">
      <c r="A1873" s="55">
        <v>13100700</v>
      </c>
      <c r="B1873" s="55" t="s">
        <v>14</v>
      </c>
      <c r="C1873" s="70">
        <v>6605</v>
      </c>
      <c r="D1873" s="77" t="s">
        <v>214</v>
      </c>
      <c r="E1873" s="77" t="s">
        <v>126</v>
      </c>
      <c r="F1873" s="77" t="s">
        <v>79</v>
      </c>
      <c r="G1873" s="77" t="s">
        <v>5509</v>
      </c>
      <c r="H1873" s="77" t="s">
        <v>56</v>
      </c>
      <c r="I1873" s="78" t="s">
        <v>2759</v>
      </c>
      <c r="J1873" s="77" t="s">
        <v>2760</v>
      </c>
      <c r="K1873" s="77" t="s">
        <v>377</v>
      </c>
      <c r="L1873" s="71" t="s">
        <v>67</v>
      </c>
      <c r="M1873" s="74">
        <v>266038</v>
      </c>
      <c r="N1873" s="74">
        <v>0</v>
      </c>
      <c r="O1873" s="74">
        <v>266038</v>
      </c>
      <c r="P1873" s="79">
        <v>1</v>
      </c>
      <c r="Q1873" s="74">
        <v>266038</v>
      </c>
      <c r="R1873" s="77" t="s">
        <v>134</v>
      </c>
      <c r="S1873" s="78" t="s">
        <v>5325</v>
      </c>
      <c r="T1873" s="77" t="s">
        <v>68</v>
      </c>
      <c r="U1873" s="128" t="s">
        <v>5510</v>
      </c>
      <c r="V1873" s="85" t="s">
        <v>134</v>
      </c>
      <c r="W1873" s="85" t="s">
        <v>134</v>
      </c>
    </row>
    <row r="1874" spans="1:23" s="48" customFormat="1" ht="60" x14ac:dyDescent="0.25">
      <c r="A1874" s="55">
        <v>13100700</v>
      </c>
      <c r="B1874" s="55" t="s">
        <v>14</v>
      </c>
      <c r="C1874" s="70">
        <v>6606</v>
      </c>
      <c r="D1874" s="77" t="s">
        <v>214</v>
      </c>
      <c r="E1874" s="77" t="s">
        <v>126</v>
      </c>
      <c r="F1874" s="77" t="s">
        <v>79</v>
      </c>
      <c r="G1874" s="77" t="s">
        <v>5511</v>
      </c>
      <c r="H1874" s="77" t="s">
        <v>56</v>
      </c>
      <c r="I1874" s="78" t="s">
        <v>2759</v>
      </c>
      <c r="J1874" s="77" t="s">
        <v>2760</v>
      </c>
      <c r="K1874" s="77" t="s">
        <v>377</v>
      </c>
      <c r="L1874" s="71" t="s">
        <v>67</v>
      </c>
      <c r="M1874" s="74">
        <v>266038</v>
      </c>
      <c r="N1874" s="74">
        <v>0</v>
      </c>
      <c r="O1874" s="74">
        <v>266038</v>
      </c>
      <c r="P1874" s="79">
        <v>1</v>
      </c>
      <c r="Q1874" s="74">
        <v>266038</v>
      </c>
      <c r="R1874" s="77" t="s">
        <v>134</v>
      </c>
      <c r="S1874" s="78" t="s">
        <v>5325</v>
      </c>
      <c r="T1874" s="77" t="s">
        <v>68</v>
      </c>
      <c r="U1874" s="128" t="s">
        <v>5512</v>
      </c>
      <c r="V1874" s="85" t="s">
        <v>134</v>
      </c>
      <c r="W1874" s="85" t="s">
        <v>134</v>
      </c>
    </row>
    <row r="1875" spans="1:23" s="48" customFormat="1" ht="60" x14ac:dyDescent="0.25">
      <c r="A1875" s="55">
        <v>13100700</v>
      </c>
      <c r="B1875" s="55" t="s">
        <v>14</v>
      </c>
      <c r="C1875" s="70">
        <v>6607</v>
      </c>
      <c r="D1875" s="77" t="s">
        <v>214</v>
      </c>
      <c r="E1875" s="77" t="s">
        <v>126</v>
      </c>
      <c r="F1875" s="77" t="s">
        <v>79</v>
      </c>
      <c r="G1875" s="77" t="s">
        <v>5513</v>
      </c>
      <c r="H1875" s="77" t="s">
        <v>56</v>
      </c>
      <c r="I1875" s="78" t="s">
        <v>2264</v>
      </c>
      <c r="J1875" s="77" t="s">
        <v>2790</v>
      </c>
      <c r="K1875" s="77" t="s">
        <v>377</v>
      </c>
      <c r="L1875" s="71" t="s">
        <v>67</v>
      </c>
      <c r="M1875" s="74">
        <v>220398</v>
      </c>
      <c r="N1875" s="74">
        <v>0</v>
      </c>
      <c r="O1875" s="74">
        <v>220398</v>
      </c>
      <c r="P1875" s="79">
        <v>1</v>
      </c>
      <c r="Q1875" s="74">
        <v>220398</v>
      </c>
      <c r="R1875" s="77" t="s">
        <v>134</v>
      </c>
      <c r="S1875" s="78" t="s">
        <v>5325</v>
      </c>
      <c r="T1875" s="77" t="s">
        <v>68</v>
      </c>
      <c r="U1875" s="128" t="s">
        <v>5514</v>
      </c>
      <c r="V1875" s="85" t="s">
        <v>134</v>
      </c>
      <c r="W1875" s="85" t="s">
        <v>134</v>
      </c>
    </row>
    <row r="1876" spans="1:23" s="48" customFormat="1" ht="60" x14ac:dyDescent="0.25">
      <c r="A1876" s="55">
        <v>13100700</v>
      </c>
      <c r="B1876" s="55" t="s">
        <v>14</v>
      </c>
      <c r="C1876" s="70">
        <v>6608</v>
      </c>
      <c r="D1876" s="77" t="s">
        <v>214</v>
      </c>
      <c r="E1876" s="77" t="s">
        <v>126</v>
      </c>
      <c r="F1876" s="77" t="s">
        <v>79</v>
      </c>
      <c r="G1876" s="77" t="s">
        <v>5515</v>
      </c>
      <c r="H1876" s="77" t="s">
        <v>56</v>
      </c>
      <c r="I1876" s="78" t="s">
        <v>2264</v>
      </c>
      <c r="J1876" s="77" t="s">
        <v>2790</v>
      </c>
      <c r="K1876" s="77" t="s">
        <v>377</v>
      </c>
      <c r="L1876" s="71" t="s">
        <v>67</v>
      </c>
      <c r="M1876" s="74">
        <v>220398</v>
      </c>
      <c r="N1876" s="74">
        <v>0</v>
      </c>
      <c r="O1876" s="74">
        <v>220398</v>
      </c>
      <c r="P1876" s="79">
        <v>1</v>
      </c>
      <c r="Q1876" s="74">
        <v>220398</v>
      </c>
      <c r="R1876" s="77" t="s">
        <v>134</v>
      </c>
      <c r="S1876" s="78" t="s">
        <v>5325</v>
      </c>
      <c r="T1876" s="77" t="s">
        <v>68</v>
      </c>
      <c r="U1876" s="128" t="s">
        <v>5514</v>
      </c>
      <c r="V1876" s="85" t="s">
        <v>134</v>
      </c>
      <c r="W1876" s="85" t="s">
        <v>134</v>
      </c>
    </row>
    <row r="1877" spans="1:23" s="48" customFormat="1" ht="60" x14ac:dyDescent="0.25">
      <c r="A1877" s="55">
        <v>13100700</v>
      </c>
      <c r="B1877" s="55" t="s">
        <v>14</v>
      </c>
      <c r="C1877" s="70">
        <v>6609</v>
      </c>
      <c r="D1877" s="77" t="s">
        <v>214</v>
      </c>
      <c r="E1877" s="77" t="s">
        <v>126</v>
      </c>
      <c r="F1877" s="77" t="s">
        <v>79</v>
      </c>
      <c r="G1877" s="77" t="s">
        <v>5516</v>
      </c>
      <c r="H1877" s="77" t="s">
        <v>56</v>
      </c>
      <c r="I1877" s="78" t="s">
        <v>2814</v>
      </c>
      <c r="J1877" s="77" t="s">
        <v>2818</v>
      </c>
      <c r="K1877" s="77" t="s">
        <v>377</v>
      </c>
      <c r="L1877" s="71" t="s">
        <v>67</v>
      </c>
      <c r="M1877" s="74">
        <v>310724</v>
      </c>
      <c r="N1877" s="74">
        <v>0</v>
      </c>
      <c r="O1877" s="74">
        <v>310724</v>
      </c>
      <c r="P1877" s="79">
        <v>1</v>
      </c>
      <c r="Q1877" s="74">
        <v>310724</v>
      </c>
      <c r="R1877" s="77" t="s">
        <v>134</v>
      </c>
      <c r="S1877" s="78" t="s">
        <v>5325</v>
      </c>
      <c r="T1877" s="77" t="s">
        <v>68</v>
      </c>
      <c r="U1877" s="128" t="s">
        <v>5517</v>
      </c>
      <c r="V1877" s="85" t="s">
        <v>134</v>
      </c>
      <c r="W1877" s="85" t="s">
        <v>134</v>
      </c>
    </row>
    <row r="1878" spans="1:23" s="48" customFormat="1" ht="60" x14ac:dyDescent="0.25">
      <c r="A1878" s="55">
        <v>13100700</v>
      </c>
      <c r="B1878" s="55" t="s">
        <v>14</v>
      </c>
      <c r="C1878" s="70">
        <v>6610</v>
      </c>
      <c r="D1878" s="77" t="s">
        <v>214</v>
      </c>
      <c r="E1878" s="77" t="s">
        <v>126</v>
      </c>
      <c r="F1878" s="77" t="s">
        <v>79</v>
      </c>
      <c r="G1878" s="77" t="s">
        <v>5518</v>
      </c>
      <c r="H1878" s="77" t="s">
        <v>56</v>
      </c>
      <c r="I1878" s="78" t="s">
        <v>2814</v>
      </c>
      <c r="J1878" s="77" t="s">
        <v>2818</v>
      </c>
      <c r="K1878" s="77" t="s">
        <v>377</v>
      </c>
      <c r="L1878" s="71" t="s">
        <v>67</v>
      </c>
      <c r="M1878" s="74">
        <v>310724</v>
      </c>
      <c r="N1878" s="74">
        <v>0</v>
      </c>
      <c r="O1878" s="74">
        <v>310724</v>
      </c>
      <c r="P1878" s="79">
        <v>1</v>
      </c>
      <c r="Q1878" s="74">
        <v>310724</v>
      </c>
      <c r="R1878" s="77" t="s">
        <v>134</v>
      </c>
      <c r="S1878" s="78" t="s">
        <v>5325</v>
      </c>
      <c r="T1878" s="77" t="s">
        <v>68</v>
      </c>
      <c r="U1878" s="128" t="s">
        <v>5519</v>
      </c>
      <c r="V1878" s="85" t="s">
        <v>134</v>
      </c>
      <c r="W1878" s="85" t="s">
        <v>134</v>
      </c>
    </row>
    <row r="1879" spans="1:23" s="48" customFormat="1" ht="60" x14ac:dyDescent="0.25">
      <c r="A1879" s="55">
        <v>13100700</v>
      </c>
      <c r="B1879" s="55" t="s">
        <v>14</v>
      </c>
      <c r="C1879" s="70">
        <v>6611</v>
      </c>
      <c r="D1879" s="77" t="s">
        <v>214</v>
      </c>
      <c r="E1879" s="77" t="s">
        <v>126</v>
      </c>
      <c r="F1879" s="77" t="s">
        <v>79</v>
      </c>
      <c r="G1879" s="77" t="s">
        <v>5520</v>
      </c>
      <c r="H1879" s="77" t="s">
        <v>56</v>
      </c>
      <c r="I1879" s="78" t="s">
        <v>2714</v>
      </c>
      <c r="J1879" s="77" t="s">
        <v>2561</v>
      </c>
      <c r="K1879" s="77" t="s">
        <v>377</v>
      </c>
      <c r="L1879" s="71" t="s">
        <v>67</v>
      </c>
      <c r="M1879" s="74">
        <v>695126.33</v>
      </c>
      <c r="N1879" s="74">
        <v>0</v>
      </c>
      <c r="O1879" s="74">
        <v>695126.33</v>
      </c>
      <c r="P1879" s="79">
        <v>1</v>
      </c>
      <c r="Q1879" s="74">
        <v>695126.33</v>
      </c>
      <c r="R1879" s="77" t="s">
        <v>134</v>
      </c>
      <c r="S1879" s="78" t="s">
        <v>5325</v>
      </c>
      <c r="T1879" s="77" t="s">
        <v>68</v>
      </c>
      <c r="U1879" s="128" t="s">
        <v>5521</v>
      </c>
      <c r="V1879" s="85" t="s">
        <v>134</v>
      </c>
      <c r="W1879" s="85" t="s">
        <v>134</v>
      </c>
    </row>
    <row r="1880" spans="1:23" s="48" customFormat="1" ht="60" x14ac:dyDescent="0.25">
      <c r="A1880" s="55">
        <v>13100700</v>
      </c>
      <c r="B1880" s="55" t="s">
        <v>14</v>
      </c>
      <c r="C1880" s="70">
        <v>6612</v>
      </c>
      <c r="D1880" s="77" t="s">
        <v>214</v>
      </c>
      <c r="E1880" s="77" t="s">
        <v>126</v>
      </c>
      <c r="F1880" s="77" t="s">
        <v>79</v>
      </c>
      <c r="G1880" s="77" t="s">
        <v>5522</v>
      </c>
      <c r="H1880" s="77" t="s">
        <v>56</v>
      </c>
      <c r="I1880" s="78" t="s">
        <v>2714</v>
      </c>
      <c r="J1880" s="77" t="s">
        <v>2561</v>
      </c>
      <c r="K1880" s="77" t="s">
        <v>377</v>
      </c>
      <c r="L1880" s="71" t="s">
        <v>67</v>
      </c>
      <c r="M1880" s="74">
        <v>1390251</v>
      </c>
      <c r="N1880" s="74">
        <v>0</v>
      </c>
      <c r="O1880" s="74">
        <v>1390251</v>
      </c>
      <c r="P1880" s="79">
        <v>1</v>
      </c>
      <c r="Q1880" s="74">
        <v>1390251</v>
      </c>
      <c r="R1880" s="77" t="s">
        <v>134</v>
      </c>
      <c r="S1880" s="78" t="s">
        <v>5325</v>
      </c>
      <c r="T1880" s="77" t="s">
        <v>68</v>
      </c>
      <c r="U1880" s="128" t="s">
        <v>5521</v>
      </c>
      <c r="V1880" s="85" t="s">
        <v>134</v>
      </c>
      <c r="W1880" s="85" t="s">
        <v>134</v>
      </c>
    </row>
    <row r="1881" spans="1:23" s="48" customFormat="1" ht="60" x14ac:dyDescent="0.25">
      <c r="A1881" s="55">
        <v>13100700</v>
      </c>
      <c r="B1881" s="55" t="s">
        <v>14</v>
      </c>
      <c r="C1881" s="70">
        <v>6616</v>
      </c>
      <c r="D1881" s="77" t="s">
        <v>214</v>
      </c>
      <c r="E1881" s="77"/>
      <c r="F1881" s="77" t="s">
        <v>79</v>
      </c>
      <c r="G1881" s="77" t="s">
        <v>5523</v>
      </c>
      <c r="H1881" s="77" t="s">
        <v>56</v>
      </c>
      <c r="I1881" s="78" t="s">
        <v>2264</v>
      </c>
      <c r="J1881" s="77" t="s">
        <v>391</v>
      </c>
      <c r="K1881" s="77" t="s">
        <v>377</v>
      </c>
      <c r="L1881" s="71" t="s">
        <v>67</v>
      </c>
      <c r="M1881" s="74">
        <v>768500</v>
      </c>
      <c r="N1881" s="74">
        <v>0</v>
      </c>
      <c r="O1881" s="74">
        <v>768500</v>
      </c>
      <c r="P1881" s="79">
        <v>1</v>
      </c>
      <c r="Q1881" s="74">
        <v>768500</v>
      </c>
      <c r="R1881" s="77" t="s">
        <v>134</v>
      </c>
      <c r="S1881" s="78" t="s">
        <v>5325</v>
      </c>
      <c r="T1881" s="77" t="s">
        <v>68</v>
      </c>
      <c r="U1881" s="128" t="s">
        <v>4419</v>
      </c>
      <c r="V1881" s="85" t="s">
        <v>134</v>
      </c>
      <c r="W1881" s="85" t="s">
        <v>134</v>
      </c>
    </row>
    <row r="1882" spans="1:23" s="48" customFormat="1" ht="60" x14ac:dyDescent="0.25">
      <c r="A1882" s="55">
        <v>13100700</v>
      </c>
      <c r="B1882" s="55" t="s">
        <v>14</v>
      </c>
      <c r="C1882" s="70">
        <v>6617</v>
      </c>
      <c r="D1882" s="77" t="s">
        <v>214</v>
      </c>
      <c r="E1882" s="77"/>
      <c r="F1882" s="77" t="s">
        <v>79</v>
      </c>
      <c r="G1882" s="77" t="s">
        <v>5524</v>
      </c>
      <c r="H1882" s="77" t="s">
        <v>128</v>
      </c>
      <c r="I1882" s="78" t="s">
        <v>720</v>
      </c>
      <c r="J1882" s="77" t="s">
        <v>5525</v>
      </c>
      <c r="K1882" s="77" t="s">
        <v>377</v>
      </c>
      <c r="L1882" s="71" t="s">
        <v>67</v>
      </c>
      <c r="M1882" s="74">
        <v>1500000</v>
      </c>
      <c r="N1882" s="74">
        <v>0</v>
      </c>
      <c r="O1882" s="74">
        <v>1500000</v>
      </c>
      <c r="P1882" s="79">
        <v>1</v>
      </c>
      <c r="Q1882" s="74">
        <v>1500000</v>
      </c>
      <c r="R1882" s="77" t="s">
        <v>134</v>
      </c>
      <c r="S1882" s="78" t="s">
        <v>5325</v>
      </c>
      <c r="T1882" s="77" t="s">
        <v>68</v>
      </c>
      <c r="U1882" s="128" t="s">
        <v>4419</v>
      </c>
      <c r="V1882" s="85" t="s">
        <v>134</v>
      </c>
      <c r="W1882" s="85" t="s">
        <v>134</v>
      </c>
    </row>
    <row r="1883" spans="1:23" s="48" customFormat="1" ht="105" x14ac:dyDescent="0.25">
      <c r="A1883" s="55">
        <v>13100700</v>
      </c>
      <c r="B1883" s="55" t="s">
        <v>14</v>
      </c>
      <c r="C1883" s="70">
        <v>6621</v>
      </c>
      <c r="D1883" s="77" t="s">
        <v>214</v>
      </c>
      <c r="E1883" s="77"/>
      <c r="F1883" s="77" t="s">
        <v>79</v>
      </c>
      <c r="G1883" s="77" t="s">
        <v>5526</v>
      </c>
      <c r="H1883" s="77" t="s">
        <v>56</v>
      </c>
      <c r="I1883" s="78" t="s">
        <v>720</v>
      </c>
      <c r="J1883" s="77" t="s">
        <v>5527</v>
      </c>
      <c r="K1883" s="77" t="s">
        <v>377</v>
      </c>
      <c r="L1883" s="71" t="s">
        <v>67</v>
      </c>
      <c r="M1883" s="74">
        <v>100000</v>
      </c>
      <c r="N1883" s="74">
        <v>0</v>
      </c>
      <c r="O1883" s="74">
        <v>100000</v>
      </c>
      <c r="P1883" s="79">
        <v>1</v>
      </c>
      <c r="Q1883" s="74">
        <v>100000</v>
      </c>
      <c r="R1883" s="77" t="s">
        <v>68</v>
      </c>
      <c r="S1883" s="78" t="s">
        <v>5325</v>
      </c>
      <c r="T1883" s="77" t="s">
        <v>68</v>
      </c>
      <c r="U1883" s="128" t="s">
        <v>4419</v>
      </c>
      <c r="V1883" s="85" t="s">
        <v>134</v>
      </c>
      <c r="W1883" s="85" t="s">
        <v>134</v>
      </c>
    </row>
    <row r="1884" spans="1:23" s="48" customFormat="1" ht="75" x14ac:dyDescent="0.25">
      <c r="A1884" s="55">
        <v>13100700</v>
      </c>
      <c r="B1884" s="55" t="s">
        <v>14</v>
      </c>
      <c r="C1884" s="82">
        <v>7033</v>
      </c>
      <c r="D1884" s="77" t="s">
        <v>214</v>
      </c>
      <c r="E1884" s="77"/>
      <c r="F1884" s="77" t="s">
        <v>79</v>
      </c>
      <c r="G1884" s="77" t="s">
        <v>5528</v>
      </c>
      <c r="H1884" s="77" t="s">
        <v>56</v>
      </c>
      <c r="I1884" s="133" t="s">
        <v>5529</v>
      </c>
      <c r="J1884" s="77" t="s">
        <v>5530</v>
      </c>
      <c r="K1884" s="77" t="s">
        <v>377</v>
      </c>
      <c r="L1884" s="71" t="s">
        <v>67</v>
      </c>
      <c r="M1884" s="74">
        <v>30000</v>
      </c>
      <c r="N1884" s="74">
        <v>0</v>
      </c>
      <c r="O1884" s="74">
        <v>30000</v>
      </c>
      <c r="P1884" s="79">
        <v>1</v>
      </c>
      <c r="Q1884" s="74">
        <v>30000</v>
      </c>
      <c r="R1884" s="77" t="s">
        <v>68</v>
      </c>
      <c r="S1884" s="78" t="s">
        <v>5531</v>
      </c>
      <c r="T1884" s="77" t="s">
        <v>68</v>
      </c>
      <c r="U1884" s="128" t="s">
        <v>4419</v>
      </c>
      <c r="V1884" s="85" t="s">
        <v>134</v>
      </c>
      <c r="W1884" s="85" t="s">
        <v>134</v>
      </c>
    </row>
    <row r="1885" spans="1:23" s="48" customFormat="1" ht="75" x14ac:dyDescent="0.25">
      <c r="A1885" s="77">
        <v>13100700</v>
      </c>
      <c r="B1885" s="77" t="s">
        <v>14</v>
      </c>
      <c r="C1885" s="82">
        <v>8051</v>
      </c>
      <c r="D1885" s="77" t="s">
        <v>214</v>
      </c>
      <c r="E1885" s="77"/>
      <c r="F1885" s="77" t="s">
        <v>79</v>
      </c>
      <c r="G1885" s="77" t="s">
        <v>5532</v>
      </c>
      <c r="H1885" s="77" t="s">
        <v>57</v>
      </c>
      <c r="I1885" s="78" t="s">
        <v>5533</v>
      </c>
      <c r="J1885" s="77" t="s">
        <v>5534</v>
      </c>
      <c r="K1885" s="77" t="s">
        <v>5535</v>
      </c>
      <c r="L1885" s="71" t="s">
        <v>4380</v>
      </c>
      <c r="M1885" s="74"/>
      <c r="N1885" s="74"/>
      <c r="O1885" s="74"/>
      <c r="P1885" s="79"/>
      <c r="Q1885" s="74"/>
      <c r="R1885" s="77" t="s">
        <v>68</v>
      </c>
      <c r="S1885" s="78" t="s">
        <v>2071</v>
      </c>
      <c r="T1885" s="77" t="s">
        <v>68</v>
      </c>
      <c r="U1885" s="128" t="s">
        <v>5536</v>
      </c>
      <c r="V1885" s="85" t="s">
        <v>134</v>
      </c>
      <c r="W1885" s="85" t="s">
        <v>134</v>
      </c>
    </row>
    <row r="1886" spans="1:23" s="48" customFormat="1" ht="60" x14ac:dyDescent="0.25">
      <c r="A1886" s="55">
        <v>13100700</v>
      </c>
      <c r="B1886" s="55" t="s">
        <v>14</v>
      </c>
      <c r="C1886" s="82">
        <v>8052</v>
      </c>
      <c r="D1886" s="77" t="s">
        <v>214</v>
      </c>
      <c r="E1886" s="77"/>
      <c r="F1886" s="77" t="s">
        <v>79</v>
      </c>
      <c r="G1886" s="77" t="s">
        <v>5537</v>
      </c>
      <c r="H1886" s="77" t="s">
        <v>57</v>
      </c>
      <c r="I1886" s="78" t="s">
        <v>5538</v>
      </c>
      <c r="J1886" s="77" t="s">
        <v>5539</v>
      </c>
      <c r="K1886" s="77" t="s">
        <v>5540</v>
      </c>
      <c r="L1886" s="71" t="s">
        <v>73</v>
      </c>
      <c r="M1886" s="74">
        <v>1115501.01</v>
      </c>
      <c r="N1886" s="74">
        <v>0</v>
      </c>
      <c r="O1886" s="74">
        <v>1115501.01</v>
      </c>
      <c r="P1886" s="79">
        <v>1</v>
      </c>
      <c r="Q1886" s="74">
        <v>1115501.01</v>
      </c>
      <c r="R1886" s="77" t="s">
        <v>68</v>
      </c>
      <c r="S1886" s="78" t="s">
        <v>2266</v>
      </c>
      <c r="T1886" s="77" t="s">
        <v>68</v>
      </c>
      <c r="U1886" s="128" t="s">
        <v>4419</v>
      </c>
      <c r="V1886" s="85" t="s">
        <v>134</v>
      </c>
      <c r="W1886" s="85" t="s">
        <v>134</v>
      </c>
    </row>
    <row r="1887" spans="1:23" s="48" customFormat="1" ht="60" x14ac:dyDescent="0.25">
      <c r="A1887" s="55">
        <v>13100700</v>
      </c>
      <c r="B1887" s="55" t="s">
        <v>14</v>
      </c>
      <c r="C1887" s="82">
        <v>8053</v>
      </c>
      <c r="D1887" s="77" t="s">
        <v>214</v>
      </c>
      <c r="E1887" s="77"/>
      <c r="F1887" s="77" t="s">
        <v>79</v>
      </c>
      <c r="G1887" s="77" t="s">
        <v>5541</v>
      </c>
      <c r="H1887" s="77" t="s">
        <v>57</v>
      </c>
      <c r="I1887" s="78" t="s">
        <v>816</v>
      </c>
      <c r="J1887" s="77" t="s">
        <v>5542</v>
      </c>
      <c r="K1887" s="77" t="s">
        <v>377</v>
      </c>
      <c r="L1887" s="71" t="s">
        <v>73</v>
      </c>
      <c r="M1887" s="74">
        <v>2900000</v>
      </c>
      <c r="N1887" s="74">
        <v>0</v>
      </c>
      <c r="O1887" s="74">
        <v>2900000</v>
      </c>
      <c r="P1887" s="79">
        <v>1</v>
      </c>
      <c r="Q1887" s="74">
        <v>2900000</v>
      </c>
      <c r="R1887" s="77" t="s">
        <v>68</v>
      </c>
      <c r="S1887" s="78" t="s">
        <v>2266</v>
      </c>
      <c r="T1887" s="77" t="s">
        <v>68</v>
      </c>
      <c r="U1887" s="128" t="s">
        <v>5543</v>
      </c>
      <c r="V1887" s="85" t="s">
        <v>134</v>
      </c>
      <c r="W1887" s="85" t="s">
        <v>134</v>
      </c>
    </row>
    <row r="1888" spans="1:23" s="48" customFormat="1" ht="60" x14ac:dyDescent="0.25">
      <c r="A1888" s="55">
        <v>13100700</v>
      </c>
      <c r="B1888" s="55" t="s">
        <v>14</v>
      </c>
      <c r="C1888" s="82">
        <v>8054</v>
      </c>
      <c r="D1888" s="77" t="s">
        <v>214</v>
      </c>
      <c r="E1888" s="77"/>
      <c r="F1888" s="77" t="s">
        <v>79</v>
      </c>
      <c r="G1888" s="77" t="s">
        <v>5544</v>
      </c>
      <c r="H1888" s="77" t="s">
        <v>57</v>
      </c>
      <c r="I1888" s="78" t="s">
        <v>816</v>
      </c>
      <c r="J1888" s="77" t="s">
        <v>5542</v>
      </c>
      <c r="K1888" s="77" t="s">
        <v>377</v>
      </c>
      <c r="L1888" s="71" t="s">
        <v>73</v>
      </c>
      <c r="M1888" s="74">
        <v>2900000</v>
      </c>
      <c r="N1888" s="74">
        <v>0</v>
      </c>
      <c r="O1888" s="74">
        <v>2900000</v>
      </c>
      <c r="P1888" s="79">
        <v>1</v>
      </c>
      <c r="Q1888" s="74">
        <v>2900000</v>
      </c>
      <c r="R1888" s="77" t="s">
        <v>134</v>
      </c>
      <c r="S1888" s="78" t="s">
        <v>2266</v>
      </c>
      <c r="T1888" s="77" t="s">
        <v>68</v>
      </c>
      <c r="U1888" s="128" t="s">
        <v>5543</v>
      </c>
      <c r="V1888" s="85" t="s">
        <v>134</v>
      </c>
      <c r="W1888" s="85" t="s">
        <v>134</v>
      </c>
    </row>
    <row r="1889" spans="1:23" s="48" customFormat="1" ht="60" x14ac:dyDescent="0.25">
      <c r="A1889" s="77">
        <v>13100700</v>
      </c>
      <c r="B1889" s="77" t="s">
        <v>14</v>
      </c>
      <c r="C1889" s="82">
        <v>8055</v>
      </c>
      <c r="D1889" s="77" t="s">
        <v>214</v>
      </c>
      <c r="E1889" s="77"/>
      <c r="F1889" s="77" t="s">
        <v>79</v>
      </c>
      <c r="G1889" s="77" t="s">
        <v>5545</v>
      </c>
      <c r="H1889" s="77" t="s">
        <v>57</v>
      </c>
      <c r="I1889" s="78" t="s">
        <v>2264</v>
      </c>
      <c r="J1889" s="77" t="s">
        <v>391</v>
      </c>
      <c r="K1889" s="77" t="s">
        <v>377</v>
      </c>
      <c r="L1889" s="71" t="s">
        <v>67</v>
      </c>
      <c r="M1889" s="74">
        <v>4000000</v>
      </c>
      <c r="N1889" s="74">
        <v>0</v>
      </c>
      <c r="O1889" s="74">
        <v>4000000</v>
      </c>
      <c r="P1889" s="79">
        <v>1</v>
      </c>
      <c r="Q1889" s="74">
        <v>4000000</v>
      </c>
      <c r="R1889" s="77" t="s">
        <v>134</v>
      </c>
      <c r="S1889" s="78" t="s">
        <v>2266</v>
      </c>
      <c r="T1889" s="77" t="s">
        <v>68</v>
      </c>
      <c r="U1889" s="128" t="s">
        <v>5546</v>
      </c>
      <c r="V1889" s="85" t="s">
        <v>134</v>
      </c>
      <c r="W1889" s="85" t="s">
        <v>134</v>
      </c>
    </row>
    <row r="1890" spans="1:23" s="48" customFormat="1" ht="60" x14ac:dyDescent="0.25">
      <c r="A1890" s="77">
        <v>13100700</v>
      </c>
      <c r="B1890" s="77" t="s">
        <v>14</v>
      </c>
      <c r="C1890" s="82">
        <v>8056</v>
      </c>
      <c r="D1890" s="77" t="s">
        <v>214</v>
      </c>
      <c r="E1890" s="77"/>
      <c r="F1890" s="77" t="s">
        <v>79</v>
      </c>
      <c r="G1890" s="77" t="s">
        <v>5547</v>
      </c>
      <c r="H1890" s="77" t="s">
        <v>57</v>
      </c>
      <c r="I1890" s="78" t="s">
        <v>2264</v>
      </c>
      <c r="J1890" s="77" t="s">
        <v>391</v>
      </c>
      <c r="K1890" s="77" t="s">
        <v>377</v>
      </c>
      <c r="L1890" s="71" t="s">
        <v>67</v>
      </c>
      <c r="M1890" s="74">
        <v>1700000</v>
      </c>
      <c r="N1890" s="74">
        <v>0</v>
      </c>
      <c r="O1890" s="74">
        <v>1700000</v>
      </c>
      <c r="P1890" s="79">
        <v>1</v>
      </c>
      <c r="Q1890" s="74">
        <v>1700000</v>
      </c>
      <c r="R1890" s="77" t="s">
        <v>134</v>
      </c>
      <c r="S1890" s="78" t="s">
        <v>2266</v>
      </c>
      <c r="T1890" s="77" t="s">
        <v>68</v>
      </c>
      <c r="U1890" s="128" t="s">
        <v>5546</v>
      </c>
      <c r="V1890" s="85" t="s">
        <v>134</v>
      </c>
      <c r="W1890" s="85" t="s">
        <v>134</v>
      </c>
    </row>
    <row r="1891" spans="1:23" s="48" customFormat="1" ht="105" x14ac:dyDescent="0.25">
      <c r="A1891" s="55">
        <v>13100700</v>
      </c>
      <c r="B1891" s="55" t="s">
        <v>14</v>
      </c>
      <c r="C1891" s="82">
        <v>8057</v>
      </c>
      <c r="D1891" s="77" t="s">
        <v>214</v>
      </c>
      <c r="E1891" s="77"/>
      <c r="F1891" s="77" t="s">
        <v>79</v>
      </c>
      <c r="G1891" s="77" t="s">
        <v>5548</v>
      </c>
      <c r="H1891" s="77" t="s">
        <v>61</v>
      </c>
      <c r="I1891" s="78" t="s">
        <v>3047</v>
      </c>
      <c r="J1891" s="77" t="s">
        <v>5549</v>
      </c>
      <c r="K1891" s="77" t="s">
        <v>377</v>
      </c>
      <c r="L1891" s="71" t="s">
        <v>73</v>
      </c>
      <c r="M1891" s="74">
        <v>55000</v>
      </c>
      <c r="N1891" s="74">
        <v>0</v>
      </c>
      <c r="O1891" s="74">
        <v>55000</v>
      </c>
      <c r="P1891" s="79">
        <v>1</v>
      </c>
      <c r="Q1891" s="74">
        <v>55000</v>
      </c>
      <c r="R1891" s="77" t="s">
        <v>134</v>
      </c>
      <c r="S1891" s="78" t="s">
        <v>3041</v>
      </c>
      <c r="T1891" s="77" t="s">
        <v>68</v>
      </c>
      <c r="U1891" s="128" t="s">
        <v>5550</v>
      </c>
      <c r="V1891" s="85" t="s">
        <v>134</v>
      </c>
      <c r="W1891" s="85" t="s">
        <v>134</v>
      </c>
    </row>
    <row r="1892" spans="1:23" s="48" customFormat="1" ht="105" x14ac:dyDescent="0.25">
      <c r="A1892" s="55">
        <v>13100700</v>
      </c>
      <c r="B1892" s="55" t="s">
        <v>14</v>
      </c>
      <c r="C1892" s="82">
        <v>8058</v>
      </c>
      <c r="D1892" s="77" t="s">
        <v>214</v>
      </c>
      <c r="E1892" s="77"/>
      <c r="F1892" s="77" t="s">
        <v>79</v>
      </c>
      <c r="G1892" s="77" t="s">
        <v>5551</v>
      </c>
      <c r="H1892" s="77" t="s">
        <v>61</v>
      </c>
      <c r="I1892" s="78" t="s">
        <v>3047</v>
      </c>
      <c r="J1892" s="77" t="s">
        <v>5552</v>
      </c>
      <c r="K1892" s="77" t="s">
        <v>377</v>
      </c>
      <c r="L1892" s="71" t="s">
        <v>73</v>
      </c>
      <c r="M1892" s="74">
        <v>34000</v>
      </c>
      <c r="N1892" s="74">
        <v>0</v>
      </c>
      <c r="O1892" s="74">
        <v>34000</v>
      </c>
      <c r="P1892" s="79">
        <v>1</v>
      </c>
      <c r="Q1892" s="74">
        <v>34000</v>
      </c>
      <c r="R1892" s="77" t="s">
        <v>134</v>
      </c>
      <c r="S1892" s="78" t="s">
        <v>3041</v>
      </c>
      <c r="T1892" s="77" t="s">
        <v>68</v>
      </c>
      <c r="U1892" s="128" t="s">
        <v>5553</v>
      </c>
      <c r="V1892" s="85" t="s">
        <v>134</v>
      </c>
      <c r="W1892" s="85" t="s">
        <v>134</v>
      </c>
    </row>
    <row r="1893" spans="1:23" s="48" customFormat="1" ht="90" x14ac:dyDescent="0.25">
      <c r="A1893" s="77">
        <v>13100700</v>
      </c>
      <c r="B1893" s="77" t="s">
        <v>14</v>
      </c>
      <c r="C1893" s="82">
        <v>8059</v>
      </c>
      <c r="D1893" s="77" t="s">
        <v>214</v>
      </c>
      <c r="E1893" s="77"/>
      <c r="F1893" s="77" t="s">
        <v>79</v>
      </c>
      <c r="G1893" s="77" t="s">
        <v>5554</v>
      </c>
      <c r="H1893" s="77" t="s">
        <v>57</v>
      </c>
      <c r="I1893" s="78" t="s">
        <v>3047</v>
      </c>
      <c r="J1893" s="77" t="s">
        <v>5555</v>
      </c>
      <c r="K1893" s="77" t="s">
        <v>5304</v>
      </c>
      <c r="L1893" s="71" t="s">
        <v>73</v>
      </c>
      <c r="M1893" s="74">
        <v>20000</v>
      </c>
      <c r="N1893" s="74">
        <v>0</v>
      </c>
      <c r="O1893" s="74">
        <v>20000</v>
      </c>
      <c r="P1893" s="79">
        <v>1</v>
      </c>
      <c r="Q1893" s="74">
        <v>20000</v>
      </c>
      <c r="R1893" s="77" t="s">
        <v>134</v>
      </c>
      <c r="S1893" s="78" t="s">
        <v>2266</v>
      </c>
      <c r="T1893" s="77" t="s">
        <v>68</v>
      </c>
      <c r="U1893" s="128" t="s">
        <v>4419</v>
      </c>
      <c r="V1893" s="127" t="s">
        <v>134</v>
      </c>
      <c r="W1893" s="77" t="s">
        <v>134</v>
      </c>
    </row>
    <row r="1894" spans="1:23" s="48" customFormat="1" ht="60" x14ac:dyDescent="0.25">
      <c r="A1894" s="87">
        <v>131077</v>
      </c>
      <c r="B1894" s="77" t="s">
        <v>14</v>
      </c>
      <c r="C1894" s="70">
        <v>30</v>
      </c>
      <c r="D1894" s="77" t="s">
        <v>63</v>
      </c>
      <c r="E1894" s="77" t="s">
        <v>126</v>
      </c>
      <c r="F1894" s="77" t="s">
        <v>124</v>
      </c>
      <c r="G1894" s="77" t="s">
        <v>5827</v>
      </c>
      <c r="H1894" s="77" t="s">
        <v>57</v>
      </c>
      <c r="I1894" s="78" t="s">
        <v>5828</v>
      </c>
      <c r="J1894" s="77" t="s">
        <v>5829</v>
      </c>
      <c r="K1894" s="77" t="s">
        <v>3942</v>
      </c>
      <c r="L1894" s="71" t="s">
        <v>67</v>
      </c>
      <c r="M1894" s="74">
        <v>46657.5</v>
      </c>
      <c r="N1894" s="74" t="s">
        <v>126</v>
      </c>
      <c r="O1894" s="74">
        <v>46657.5</v>
      </c>
      <c r="P1894" s="79">
        <v>1</v>
      </c>
      <c r="Q1894" s="74">
        <v>46657.5</v>
      </c>
      <c r="R1894" s="77" t="s">
        <v>68</v>
      </c>
      <c r="S1894" s="78" t="s">
        <v>5804</v>
      </c>
      <c r="T1894" s="85" t="s">
        <v>68</v>
      </c>
      <c r="U1894" s="80" t="s">
        <v>5830</v>
      </c>
      <c r="V1894" s="85" t="s">
        <v>134</v>
      </c>
      <c r="W1894" s="85" t="s">
        <v>134</v>
      </c>
    </row>
    <row r="1895" spans="1:23" s="48" customFormat="1" ht="75" x14ac:dyDescent="0.25">
      <c r="A1895" s="83">
        <v>131077</v>
      </c>
      <c r="B1895" s="55" t="s">
        <v>14</v>
      </c>
      <c r="C1895" s="70">
        <v>31</v>
      </c>
      <c r="D1895" s="77" t="s">
        <v>63</v>
      </c>
      <c r="E1895" s="77" t="s">
        <v>126</v>
      </c>
      <c r="F1895" s="77" t="s">
        <v>124</v>
      </c>
      <c r="G1895" s="77" t="s">
        <v>5831</v>
      </c>
      <c r="H1895" s="77" t="s">
        <v>44</v>
      </c>
      <c r="I1895" s="78" t="s">
        <v>5832</v>
      </c>
      <c r="J1895" s="77" t="s">
        <v>3941</v>
      </c>
      <c r="K1895" s="77" t="s">
        <v>3942</v>
      </c>
      <c r="L1895" s="71" t="s">
        <v>67</v>
      </c>
      <c r="M1895" s="74">
        <v>110247.6</v>
      </c>
      <c r="N1895" s="74" t="s">
        <v>126</v>
      </c>
      <c r="O1895" s="74">
        <v>110247.6</v>
      </c>
      <c r="P1895" s="79">
        <v>1</v>
      </c>
      <c r="Q1895" s="74">
        <v>110247.6</v>
      </c>
      <c r="R1895" s="77" t="s">
        <v>68</v>
      </c>
      <c r="S1895" s="78" t="s">
        <v>5804</v>
      </c>
      <c r="T1895" s="85" t="s">
        <v>68</v>
      </c>
      <c r="U1895" s="80" t="s">
        <v>5830</v>
      </c>
      <c r="V1895" s="85" t="s">
        <v>134</v>
      </c>
      <c r="W1895" s="85" t="s">
        <v>134</v>
      </c>
    </row>
    <row r="1896" spans="1:23" s="48" customFormat="1" ht="30" x14ac:dyDescent="0.25">
      <c r="A1896" s="83">
        <v>131077</v>
      </c>
      <c r="B1896" s="55" t="s">
        <v>14</v>
      </c>
      <c r="C1896" s="70">
        <v>32</v>
      </c>
      <c r="D1896" s="77" t="s">
        <v>63</v>
      </c>
      <c r="E1896" s="77" t="s">
        <v>126</v>
      </c>
      <c r="F1896" s="77" t="s">
        <v>124</v>
      </c>
      <c r="G1896" s="77" t="s">
        <v>5833</v>
      </c>
      <c r="H1896" s="77" t="s">
        <v>44</v>
      </c>
      <c r="I1896" s="78" t="s">
        <v>5834</v>
      </c>
      <c r="J1896" s="77" t="s">
        <v>5835</v>
      </c>
      <c r="K1896" s="77" t="s">
        <v>3942</v>
      </c>
      <c r="L1896" s="71" t="s">
        <v>67</v>
      </c>
      <c r="M1896" s="74">
        <v>15857.94</v>
      </c>
      <c r="N1896" s="74" t="s">
        <v>126</v>
      </c>
      <c r="O1896" s="74">
        <v>15857.94</v>
      </c>
      <c r="P1896" s="79">
        <v>1</v>
      </c>
      <c r="Q1896" s="74">
        <v>15857.94</v>
      </c>
      <c r="R1896" s="77" t="s">
        <v>134</v>
      </c>
      <c r="S1896" s="78" t="s">
        <v>5804</v>
      </c>
      <c r="T1896" s="85" t="s">
        <v>68</v>
      </c>
      <c r="U1896" s="80" t="s">
        <v>5830</v>
      </c>
      <c r="V1896" s="85" t="s">
        <v>134</v>
      </c>
      <c r="W1896" s="85" t="s">
        <v>134</v>
      </c>
    </row>
    <row r="1897" spans="1:23" s="48" customFormat="1" ht="30" x14ac:dyDescent="0.25">
      <c r="A1897" s="83">
        <v>131077</v>
      </c>
      <c r="B1897" s="55" t="s">
        <v>14</v>
      </c>
      <c r="C1897" s="70">
        <v>33</v>
      </c>
      <c r="D1897" s="77" t="s">
        <v>63</v>
      </c>
      <c r="E1897" s="77" t="s">
        <v>126</v>
      </c>
      <c r="F1897" s="77" t="s">
        <v>124</v>
      </c>
      <c r="G1897" s="77" t="s">
        <v>5836</v>
      </c>
      <c r="H1897" s="77" t="s">
        <v>44</v>
      </c>
      <c r="I1897" s="78" t="s">
        <v>5837</v>
      </c>
      <c r="J1897" s="77" t="s">
        <v>5838</v>
      </c>
      <c r="K1897" s="77" t="s">
        <v>3942</v>
      </c>
      <c r="L1897" s="71" t="s">
        <v>67</v>
      </c>
      <c r="M1897" s="74">
        <v>2339340</v>
      </c>
      <c r="N1897" s="74" t="s">
        <v>126</v>
      </c>
      <c r="O1897" s="74">
        <v>2339340</v>
      </c>
      <c r="P1897" s="79">
        <v>1</v>
      </c>
      <c r="Q1897" s="74">
        <v>2339340</v>
      </c>
      <c r="R1897" s="77" t="s">
        <v>134</v>
      </c>
      <c r="S1897" s="78" t="s">
        <v>5804</v>
      </c>
      <c r="T1897" s="85" t="s">
        <v>68</v>
      </c>
      <c r="U1897" s="80" t="s">
        <v>5830</v>
      </c>
      <c r="V1897" s="85" t="s">
        <v>134</v>
      </c>
      <c r="W1897" s="85" t="s">
        <v>134</v>
      </c>
    </row>
    <row r="1898" spans="1:23" s="48" customFormat="1" ht="30" x14ac:dyDescent="0.25">
      <c r="A1898" s="83">
        <v>131077</v>
      </c>
      <c r="B1898" s="55" t="s">
        <v>14</v>
      </c>
      <c r="C1898" s="70">
        <v>34</v>
      </c>
      <c r="D1898" s="77" t="s">
        <v>63</v>
      </c>
      <c r="E1898" s="77" t="s">
        <v>126</v>
      </c>
      <c r="F1898" s="77" t="s">
        <v>124</v>
      </c>
      <c r="G1898" s="77" t="s">
        <v>5839</v>
      </c>
      <c r="H1898" s="77" t="s">
        <v>57</v>
      </c>
      <c r="I1898" s="78" t="s">
        <v>5828</v>
      </c>
      <c r="J1898" s="77" t="s">
        <v>5840</v>
      </c>
      <c r="K1898" s="77" t="s">
        <v>3942</v>
      </c>
      <c r="L1898" s="71" t="s">
        <v>67</v>
      </c>
      <c r="M1898" s="74">
        <v>182362.67</v>
      </c>
      <c r="N1898" s="74" t="s">
        <v>126</v>
      </c>
      <c r="O1898" s="74">
        <v>182362.67</v>
      </c>
      <c r="P1898" s="79">
        <v>1</v>
      </c>
      <c r="Q1898" s="74">
        <v>182362.67</v>
      </c>
      <c r="R1898" s="77" t="s">
        <v>134</v>
      </c>
      <c r="S1898" s="78" t="s">
        <v>5804</v>
      </c>
      <c r="T1898" s="85" t="s">
        <v>68</v>
      </c>
      <c r="U1898" s="80" t="s">
        <v>5830</v>
      </c>
      <c r="V1898" s="85" t="s">
        <v>134</v>
      </c>
      <c r="W1898" s="85" t="s">
        <v>134</v>
      </c>
    </row>
    <row r="1899" spans="1:23" s="48" customFormat="1" ht="30" x14ac:dyDescent="0.25">
      <c r="A1899" s="83">
        <v>131077</v>
      </c>
      <c r="B1899" s="55" t="s">
        <v>14</v>
      </c>
      <c r="C1899" s="70">
        <v>35</v>
      </c>
      <c r="D1899" s="77" t="s">
        <v>63</v>
      </c>
      <c r="E1899" s="77" t="s">
        <v>126</v>
      </c>
      <c r="F1899" s="77" t="s">
        <v>124</v>
      </c>
      <c r="G1899" s="77" t="s">
        <v>5841</v>
      </c>
      <c r="H1899" s="77" t="s">
        <v>57</v>
      </c>
      <c r="I1899" s="78" t="s">
        <v>5828</v>
      </c>
      <c r="J1899" s="77" t="s">
        <v>5842</v>
      </c>
      <c r="K1899" s="77" t="s">
        <v>3942</v>
      </c>
      <c r="L1899" s="71" t="s">
        <v>67</v>
      </c>
      <c r="M1899" s="74">
        <v>114500</v>
      </c>
      <c r="N1899" s="74" t="s">
        <v>126</v>
      </c>
      <c r="O1899" s="74">
        <v>114500</v>
      </c>
      <c r="P1899" s="79">
        <v>1</v>
      </c>
      <c r="Q1899" s="74">
        <v>114500</v>
      </c>
      <c r="R1899" s="77" t="s">
        <v>134</v>
      </c>
      <c r="S1899" s="78" t="s">
        <v>5804</v>
      </c>
      <c r="T1899" s="85" t="s">
        <v>68</v>
      </c>
      <c r="U1899" s="80" t="s">
        <v>5830</v>
      </c>
      <c r="V1899" s="85" t="s">
        <v>134</v>
      </c>
      <c r="W1899" s="85" t="s">
        <v>134</v>
      </c>
    </row>
    <row r="1900" spans="1:23" s="48" customFormat="1" ht="30" x14ac:dyDescent="0.25">
      <c r="A1900" s="83">
        <v>131077</v>
      </c>
      <c r="B1900" s="55" t="s">
        <v>14</v>
      </c>
      <c r="C1900" s="70">
        <v>36</v>
      </c>
      <c r="D1900" s="77" t="s">
        <v>63</v>
      </c>
      <c r="E1900" s="77" t="s">
        <v>126</v>
      </c>
      <c r="F1900" s="77" t="s">
        <v>124</v>
      </c>
      <c r="G1900" s="77" t="s">
        <v>5843</v>
      </c>
      <c r="H1900" s="77" t="s">
        <v>5844</v>
      </c>
      <c r="I1900" s="78" t="s">
        <v>5845</v>
      </c>
      <c r="J1900" s="77" t="s">
        <v>5842</v>
      </c>
      <c r="K1900" s="77" t="s">
        <v>3942</v>
      </c>
      <c r="L1900" s="71" t="s">
        <v>67</v>
      </c>
      <c r="M1900" s="74">
        <v>541.27</v>
      </c>
      <c r="N1900" s="74" t="s">
        <v>126</v>
      </c>
      <c r="O1900" s="74">
        <v>541.27</v>
      </c>
      <c r="P1900" s="79">
        <v>1</v>
      </c>
      <c r="Q1900" s="74">
        <v>541.27</v>
      </c>
      <c r="R1900" s="77" t="s">
        <v>68</v>
      </c>
      <c r="S1900" s="78" t="s">
        <v>5804</v>
      </c>
      <c r="T1900" s="85" t="s">
        <v>68</v>
      </c>
      <c r="U1900" s="80" t="s">
        <v>5830</v>
      </c>
      <c r="V1900" s="85" t="s">
        <v>134</v>
      </c>
      <c r="W1900" s="85" t="s">
        <v>134</v>
      </c>
    </row>
    <row r="1901" spans="1:23" s="48" customFormat="1" ht="45" x14ac:dyDescent="0.25">
      <c r="A1901" s="83">
        <v>131077</v>
      </c>
      <c r="B1901" s="55" t="s">
        <v>14</v>
      </c>
      <c r="C1901" s="70">
        <v>37</v>
      </c>
      <c r="D1901" s="77" t="s">
        <v>63</v>
      </c>
      <c r="E1901" s="77" t="s">
        <v>126</v>
      </c>
      <c r="F1901" s="77" t="s">
        <v>124</v>
      </c>
      <c r="G1901" s="77" t="s">
        <v>5846</v>
      </c>
      <c r="H1901" s="77" t="s">
        <v>5847</v>
      </c>
      <c r="I1901" s="78" t="s">
        <v>5848</v>
      </c>
      <c r="J1901" s="77" t="s">
        <v>5849</v>
      </c>
      <c r="K1901" s="77" t="s">
        <v>3942</v>
      </c>
      <c r="L1901" s="71" t="s">
        <v>67</v>
      </c>
      <c r="M1901" s="74">
        <v>274528.34999999998</v>
      </c>
      <c r="N1901" s="74" t="s">
        <v>126</v>
      </c>
      <c r="O1901" s="74">
        <v>274528.34999999998</v>
      </c>
      <c r="P1901" s="79">
        <v>1</v>
      </c>
      <c r="Q1901" s="74">
        <v>274528.34999999998</v>
      </c>
      <c r="R1901" s="77" t="s">
        <v>68</v>
      </c>
      <c r="S1901" s="78" t="s">
        <v>5804</v>
      </c>
      <c r="T1901" s="85" t="s">
        <v>68</v>
      </c>
      <c r="U1901" s="80" t="s">
        <v>5830</v>
      </c>
      <c r="V1901" s="85" t="s">
        <v>134</v>
      </c>
      <c r="W1901" s="85" t="s">
        <v>134</v>
      </c>
    </row>
    <row r="1902" spans="1:23" s="48" customFormat="1" ht="30" x14ac:dyDescent="0.25">
      <c r="A1902" s="83">
        <v>131077</v>
      </c>
      <c r="B1902" s="55" t="s">
        <v>14</v>
      </c>
      <c r="C1902" s="70">
        <v>38</v>
      </c>
      <c r="D1902" s="77" t="s">
        <v>63</v>
      </c>
      <c r="E1902" s="77" t="s">
        <v>126</v>
      </c>
      <c r="F1902" s="77" t="s">
        <v>124</v>
      </c>
      <c r="G1902" s="77" t="s">
        <v>5850</v>
      </c>
      <c r="H1902" s="77" t="s">
        <v>5851</v>
      </c>
      <c r="I1902" s="78" t="s">
        <v>5852</v>
      </c>
      <c r="J1902" s="77" t="s">
        <v>5853</v>
      </c>
      <c r="K1902" s="77" t="s">
        <v>3942</v>
      </c>
      <c r="L1902" s="71" t="s">
        <v>67</v>
      </c>
      <c r="M1902" s="74">
        <v>96754.79</v>
      </c>
      <c r="N1902" s="74" t="s">
        <v>126</v>
      </c>
      <c r="O1902" s="74">
        <v>96754.79</v>
      </c>
      <c r="P1902" s="79">
        <v>1</v>
      </c>
      <c r="Q1902" s="74">
        <v>96754.79</v>
      </c>
      <c r="R1902" s="77" t="s">
        <v>68</v>
      </c>
      <c r="S1902" s="78" t="s">
        <v>5804</v>
      </c>
      <c r="T1902" s="85" t="s">
        <v>68</v>
      </c>
      <c r="U1902" s="80" t="s">
        <v>5830</v>
      </c>
      <c r="V1902" s="85" t="s">
        <v>134</v>
      </c>
      <c r="W1902" s="85" t="s">
        <v>134</v>
      </c>
    </row>
    <row r="1903" spans="1:23" s="48" customFormat="1" ht="60" x14ac:dyDescent="0.25">
      <c r="A1903" s="83">
        <v>131077</v>
      </c>
      <c r="B1903" s="55" t="s">
        <v>14</v>
      </c>
      <c r="C1903" s="82">
        <v>39</v>
      </c>
      <c r="D1903" s="77" t="s">
        <v>63</v>
      </c>
      <c r="E1903" s="77" t="s">
        <v>126</v>
      </c>
      <c r="F1903" s="77" t="s">
        <v>124</v>
      </c>
      <c r="G1903" s="77" t="s">
        <v>5854</v>
      </c>
      <c r="H1903" s="85" t="s">
        <v>44</v>
      </c>
      <c r="I1903" s="78" t="s">
        <v>5855</v>
      </c>
      <c r="J1903" s="77" t="s">
        <v>5856</v>
      </c>
      <c r="K1903" s="77" t="s">
        <v>3942</v>
      </c>
      <c r="L1903" s="71" t="s">
        <v>67</v>
      </c>
      <c r="M1903" s="74">
        <v>580000</v>
      </c>
      <c r="N1903" s="74" t="s">
        <v>126</v>
      </c>
      <c r="O1903" s="74">
        <v>580000</v>
      </c>
      <c r="P1903" s="79">
        <v>1</v>
      </c>
      <c r="Q1903" s="74">
        <v>580000</v>
      </c>
      <c r="R1903" s="85" t="s">
        <v>134</v>
      </c>
      <c r="S1903" s="78" t="s">
        <v>5804</v>
      </c>
      <c r="T1903" s="85" t="s">
        <v>68</v>
      </c>
      <c r="U1903" s="80" t="s">
        <v>5830</v>
      </c>
      <c r="V1903" s="85" t="s">
        <v>134</v>
      </c>
      <c r="W1903" s="85" t="s">
        <v>134</v>
      </c>
    </row>
    <row r="1904" spans="1:23" s="48" customFormat="1" ht="75" x14ac:dyDescent="0.25">
      <c r="A1904" s="83">
        <v>131077</v>
      </c>
      <c r="B1904" s="55" t="s">
        <v>14</v>
      </c>
      <c r="C1904" s="82">
        <v>40</v>
      </c>
      <c r="D1904" s="77" t="s">
        <v>63</v>
      </c>
      <c r="E1904" s="77" t="s">
        <v>126</v>
      </c>
      <c r="F1904" s="77" t="s">
        <v>124</v>
      </c>
      <c r="G1904" s="77" t="s">
        <v>5857</v>
      </c>
      <c r="H1904" s="85" t="s">
        <v>56</v>
      </c>
      <c r="I1904" s="139" t="s">
        <v>5858</v>
      </c>
      <c r="J1904" s="77" t="s">
        <v>5859</v>
      </c>
      <c r="K1904" s="77" t="s">
        <v>3942</v>
      </c>
      <c r="L1904" s="71" t="s">
        <v>67</v>
      </c>
      <c r="M1904" s="74">
        <v>630752.62</v>
      </c>
      <c r="N1904" s="74" t="s">
        <v>126</v>
      </c>
      <c r="O1904" s="74">
        <v>630752.62</v>
      </c>
      <c r="P1904" s="79">
        <v>1</v>
      </c>
      <c r="Q1904" s="74">
        <v>630752.62</v>
      </c>
      <c r="R1904" s="85" t="s">
        <v>134</v>
      </c>
      <c r="S1904" s="78" t="s">
        <v>5804</v>
      </c>
      <c r="T1904" s="85" t="s">
        <v>68</v>
      </c>
      <c r="U1904" s="80" t="s">
        <v>5830</v>
      </c>
      <c r="V1904" s="85" t="s">
        <v>134</v>
      </c>
      <c r="W1904" s="85" t="s">
        <v>134</v>
      </c>
    </row>
    <row r="1905" spans="1:23" s="48" customFormat="1" ht="60" x14ac:dyDescent="0.25">
      <c r="A1905" s="87">
        <v>131077</v>
      </c>
      <c r="B1905" s="77" t="s">
        <v>14</v>
      </c>
      <c r="C1905" s="82">
        <v>41</v>
      </c>
      <c r="D1905" s="77" t="s">
        <v>63</v>
      </c>
      <c r="E1905" s="77" t="s">
        <v>126</v>
      </c>
      <c r="F1905" s="77" t="s">
        <v>124</v>
      </c>
      <c r="G1905" s="77" t="s">
        <v>5860</v>
      </c>
      <c r="H1905" s="85" t="s">
        <v>56</v>
      </c>
      <c r="I1905" s="139" t="s">
        <v>5861</v>
      </c>
      <c r="J1905" s="85" t="s">
        <v>5862</v>
      </c>
      <c r="K1905" s="77" t="s">
        <v>3942</v>
      </c>
      <c r="L1905" s="71" t="s">
        <v>67</v>
      </c>
      <c r="M1905" s="140">
        <v>19585</v>
      </c>
      <c r="N1905" s="74" t="s">
        <v>126</v>
      </c>
      <c r="O1905" s="140">
        <v>19585</v>
      </c>
      <c r="P1905" s="79">
        <v>1</v>
      </c>
      <c r="Q1905" s="140">
        <v>19585</v>
      </c>
      <c r="R1905" s="85" t="s">
        <v>68</v>
      </c>
      <c r="S1905" s="78" t="s">
        <v>5804</v>
      </c>
      <c r="T1905" s="85" t="s">
        <v>68</v>
      </c>
      <c r="U1905" s="80" t="s">
        <v>5830</v>
      </c>
      <c r="V1905" s="85" t="s">
        <v>134</v>
      </c>
      <c r="W1905" s="85" t="s">
        <v>134</v>
      </c>
    </row>
    <row r="1906" spans="1:23" s="48" customFormat="1" ht="30" x14ac:dyDescent="0.25">
      <c r="A1906" s="87">
        <v>131077</v>
      </c>
      <c r="B1906" s="77" t="s">
        <v>14</v>
      </c>
      <c r="C1906" s="82">
        <v>42</v>
      </c>
      <c r="D1906" s="77" t="s">
        <v>63</v>
      </c>
      <c r="E1906" s="77" t="s">
        <v>126</v>
      </c>
      <c r="F1906" s="77" t="s">
        <v>124</v>
      </c>
      <c r="G1906" s="77" t="s">
        <v>5863</v>
      </c>
      <c r="H1906" s="85" t="s">
        <v>44</v>
      </c>
      <c r="I1906" s="78" t="s">
        <v>5864</v>
      </c>
      <c r="J1906" s="141" t="s">
        <v>5842</v>
      </c>
      <c r="K1906" s="77" t="s">
        <v>3942</v>
      </c>
      <c r="L1906" s="71" t="s">
        <v>67</v>
      </c>
      <c r="M1906" s="140">
        <v>11452.85</v>
      </c>
      <c r="N1906" s="74" t="s">
        <v>126</v>
      </c>
      <c r="O1906" s="140">
        <v>11452.85</v>
      </c>
      <c r="P1906" s="79">
        <v>1</v>
      </c>
      <c r="Q1906" s="140">
        <v>11452.85</v>
      </c>
      <c r="R1906" s="141" t="s">
        <v>68</v>
      </c>
      <c r="S1906" s="78" t="s">
        <v>5804</v>
      </c>
      <c r="T1906" s="77" t="s">
        <v>68</v>
      </c>
      <c r="U1906" s="80" t="s">
        <v>5830</v>
      </c>
      <c r="V1906" s="77" t="s">
        <v>134</v>
      </c>
      <c r="W1906" s="77" t="s">
        <v>134</v>
      </c>
    </row>
    <row r="1907" spans="1:23" s="48" customFormat="1" ht="60" x14ac:dyDescent="0.25">
      <c r="A1907" s="87">
        <v>131077</v>
      </c>
      <c r="B1907" s="77" t="s">
        <v>14</v>
      </c>
      <c r="C1907" s="82">
        <v>43</v>
      </c>
      <c r="D1907" s="77" t="s">
        <v>63</v>
      </c>
      <c r="E1907" s="77" t="s">
        <v>126</v>
      </c>
      <c r="F1907" s="77" t="s">
        <v>124</v>
      </c>
      <c r="G1907" s="77" t="s">
        <v>5865</v>
      </c>
      <c r="H1907" s="85" t="s">
        <v>56</v>
      </c>
      <c r="I1907" s="78" t="s">
        <v>5866</v>
      </c>
      <c r="J1907" s="141" t="s">
        <v>5867</v>
      </c>
      <c r="K1907" s="77" t="s">
        <v>3942</v>
      </c>
      <c r="L1907" s="71" t="s">
        <v>67</v>
      </c>
      <c r="M1907" s="140">
        <v>76000</v>
      </c>
      <c r="N1907" s="74" t="s">
        <v>126</v>
      </c>
      <c r="O1907" s="140">
        <v>76000</v>
      </c>
      <c r="P1907" s="79">
        <v>1</v>
      </c>
      <c r="Q1907" s="140">
        <v>76000</v>
      </c>
      <c r="R1907" s="141" t="s">
        <v>68</v>
      </c>
      <c r="S1907" s="78" t="s">
        <v>5804</v>
      </c>
      <c r="T1907" s="77" t="s">
        <v>68</v>
      </c>
      <c r="U1907" s="80" t="s">
        <v>5830</v>
      </c>
      <c r="V1907" s="77" t="s">
        <v>134</v>
      </c>
      <c r="W1907" s="77" t="s">
        <v>134</v>
      </c>
    </row>
    <row r="1908" spans="1:23" s="48" customFormat="1" ht="210" x14ac:dyDescent="0.25">
      <c r="A1908" s="87">
        <v>131077</v>
      </c>
      <c r="B1908" s="77" t="s">
        <v>14</v>
      </c>
      <c r="C1908" s="82">
        <v>44</v>
      </c>
      <c r="D1908" s="77" t="s">
        <v>63</v>
      </c>
      <c r="E1908" s="77" t="s">
        <v>126</v>
      </c>
      <c r="F1908" s="77" t="s">
        <v>124</v>
      </c>
      <c r="G1908" s="77" t="s">
        <v>5868</v>
      </c>
      <c r="H1908" s="85" t="s">
        <v>57</v>
      </c>
      <c r="I1908" s="78" t="s">
        <v>5869</v>
      </c>
      <c r="J1908" s="141" t="s">
        <v>5870</v>
      </c>
      <c r="K1908" s="77" t="s">
        <v>3942</v>
      </c>
      <c r="L1908" s="71" t="s">
        <v>67</v>
      </c>
      <c r="M1908" s="140">
        <v>16900000</v>
      </c>
      <c r="N1908" s="74" t="s">
        <v>126</v>
      </c>
      <c r="O1908" s="140">
        <v>11900000</v>
      </c>
      <c r="P1908" s="79">
        <v>1</v>
      </c>
      <c r="Q1908" s="140">
        <v>11900000</v>
      </c>
      <c r="R1908" s="141" t="s">
        <v>68</v>
      </c>
      <c r="S1908" s="78" t="s">
        <v>5804</v>
      </c>
      <c r="T1908" s="77" t="s">
        <v>68</v>
      </c>
      <c r="U1908" s="80" t="s">
        <v>5830</v>
      </c>
      <c r="V1908" s="77" t="s">
        <v>134</v>
      </c>
      <c r="W1908" s="77" t="s">
        <v>134</v>
      </c>
    </row>
    <row r="1909" spans="1:23" s="48" customFormat="1" ht="60" x14ac:dyDescent="0.25">
      <c r="A1909" s="77">
        <v>13100090</v>
      </c>
      <c r="B1909" s="77" t="s">
        <v>14</v>
      </c>
      <c r="C1909" s="70" t="s">
        <v>5902</v>
      </c>
      <c r="D1909" s="77"/>
      <c r="E1909" s="77"/>
      <c r="F1909" s="77" t="s">
        <v>123</v>
      </c>
      <c r="G1909" s="77" t="s">
        <v>5903</v>
      </c>
      <c r="H1909" s="77" t="s">
        <v>56</v>
      </c>
      <c r="I1909" s="78" t="s">
        <v>5904</v>
      </c>
      <c r="J1909" s="77" t="s">
        <v>5905</v>
      </c>
      <c r="K1909" s="77" t="s">
        <v>4039</v>
      </c>
      <c r="L1909" s="71" t="s">
        <v>67</v>
      </c>
      <c r="M1909" s="74">
        <v>120000</v>
      </c>
      <c r="N1909" s="74">
        <v>0</v>
      </c>
      <c r="O1909" s="74">
        <f t="shared" ref="O1909:O1914" si="27">M1909-N1909</f>
        <v>120000</v>
      </c>
      <c r="P1909" s="79">
        <v>1</v>
      </c>
      <c r="Q1909" s="74">
        <f t="shared" ref="Q1909:Q1914" si="28">O1909*P1909</f>
        <v>120000</v>
      </c>
      <c r="R1909" s="77" t="s">
        <v>68</v>
      </c>
      <c r="S1909" s="78" t="s">
        <v>4040</v>
      </c>
      <c r="T1909" s="85" t="s">
        <v>68</v>
      </c>
      <c r="U1909" s="117" t="s">
        <v>4409</v>
      </c>
      <c r="V1909" s="85" t="s">
        <v>134</v>
      </c>
      <c r="W1909" s="85" t="s">
        <v>134</v>
      </c>
    </row>
    <row r="1910" spans="1:23" s="48" customFormat="1" ht="30" x14ac:dyDescent="0.25">
      <c r="A1910" s="77">
        <v>13100090</v>
      </c>
      <c r="B1910" s="77" t="s">
        <v>14</v>
      </c>
      <c r="C1910" s="70" t="s">
        <v>5906</v>
      </c>
      <c r="D1910" s="77"/>
      <c r="E1910" s="77"/>
      <c r="F1910" s="77" t="s">
        <v>123</v>
      </c>
      <c r="G1910" s="77" t="s">
        <v>5907</v>
      </c>
      <c r="H1910" s="77" t="s">
        <v>56</v>
      </c>
      <c r="I1910" s="78" t="s">
        <v>4252</v>
      </c>
      <c r="J1910" s="77" t="s">
        <v>5908</v>
      </c>
      <c r="K1910" s="77" t="s">
        <v>4039</v>
      </c>
      <c r="L1910" s="71" t="s">
        <v>67</v>
      </c>
      <c r="M1910" s="74">
        <v>10000</v>
      </c>
      <c r="N1910" s="74">
        <v>0</v>
      </c>
      <c r="O1910" s="74">
        <f t="shared" si="27"/>
        <v>10000</v>
      </c>
      <c r="P1910" s="79">
        <v>1</v>
      </c>
      <c r="Q1910" s="74">
        <f t="shared" si="28"/>
        <v>10000</v>
      </c>
      <c r="R1910" s="77" t="s">
        <v>68</v>
      </c>
      <c r="S1910" s="78" t="s">
        <v>4040</v>
      </c>
      <c r="T1910" s="85" t="s">
        <v>68</v>
      </c>
      <c r="U1910" s="117" t="s">
        <v>4409</v>
      </c>
      <c r="V1910" s="85" t="s">
        <v>134</v>
      </c>
      <c r="W1910" s="85" t="s">
        <v>134</v>
      </c>
    </row>
    <row r="1911" spans="1:23" s="48" customFormat="1" ht="60" x14ac:dyDescent="0.25">
      <c r="A1911" s="77">
        <v>13100090</v>
      </c>
      <c r="B1911" s="77" t="s">
        <v>14</v>
      </c>
      <c r="C1911" s="70" t="s">
        <v>5909</v>
      </c>
      <c r="D1911" s="77"/>
      <c r="E1911" s="77"/>
      <c r="F1911" s="77" t="s">
        <v>123</v>
      </c>
      <c r="G1911" s="77" t="s">
        <v>5910</v>
      </c>
      <c r="H1911" s="77" t="s">
        <v>56</v>
      </c>
      <c r="I1911" s="78" t="s">
        <v>5904</v>
      </c>
      <c r="J1911" s="77" t="s">
        <v>5911</v>
      </c>
      <c r="K1911" s="77" t="s">
        <v>4039</v>
      </c>
      <c r="L1911" s="71" t="s">
        <v>67</v>
      </c>
      <c r="M1911" s="74">
        <v>20000</v>
      </c>
      <c r="N1911" s="74">
        <v>0</v>
      </c>
      <c r="O1911" s="74">
        <f t="shared" si="27"/>
        <v>20000</v>
      </c>
      <c r="P1911" s="79">
        <v>1</v>
      </c>
      <c r="Q1911" s="74">
        <f t="shared" si="28"/>
        <v>20000</v>
      </c>
      <c r="R1911" s="77" t="s">
        <v>134</v>
      </c>
      <c r="S1911" s="78" t="s">
        <v>4040</v>
      </c>
      <c r="T1911" s="85" t="s">
        <v>68</v>
      </c>
      <c r="U1911" s="117" t="s">
        <v>4409</v>
      </c>
      <c r="V1911" s="85" t="s">
        <v>134</v>
      </c>
      <c r="W1911" s="85" t="s">
        <v>134</v>
      </c>
    </row>
    <row r="1912" spans="1:23" s="48" customFormat="1" ht="60" x14ac:dyDescent="0.25">
      <c r="A1912" s="77">
        <v>13100090</v>
      </c>
      <c r="B1912" s="77" t="s">
        <v>14</v>
      </c>
      <c r="C1912" s="70" t="s">
        <v>5912</v>
      </c>
      <c r="D1912" s="77"/>
      <c r="E1912" s="77"/>
      <c r="F1912" s="77" t="s">
        <v>123</v>
      </c>
      <c r="G1912" s="77" t="s">
        <v>5913</v>
      </c>
      <c r="H1912" s="77" t="s">
        <v>58</v>
      </c>
      <c r="I1912" s="78" t="s">
        <v>5904</v>
      </c>
      <c r="J1912" s="77" t="s">
        <v>5911</v>
      </c>
      <c r="K1912" s="77" t="s">
        <v>4039</v>
      </c>
      <c r="L1912" s="71" t="s">
        <v>67</v>
      </c>
      <c r="M1912" s="74">
        <v>20000</v>
      </c>
      <c r="N1912" s="74">
        <v>0</v>
      </c>
      <c r="O1912" s="74">
        <f t="shared" si="27"/>
        <v>20000</v>
      </c>
      <c r="P1912" s="79">
        <v>1</v>
      </c>
      <c r="Q1912" s="74">
        <f t="shared" si="28"/>
        <v>20000</v>
      </c>
      <c r="R1912" s="77" t="s">
        <v>134</v>
      </c>
      <c r="S1912" s="78" t="s">
        <v>4040</v>
      </c>
      <c r="T1912" s="85" t="s">
        <v>68</v>
      </c>
      <c r="U1912" s="117" t="s">
        <v>4409</v>
      </c>
      <c r="V1912" s="85" t="s">
        <v>134</v>
      </c>
      <c r="W1912" s="85" t="s">
        <v>134</v>
      </c>
    </row>
    <row r="1913" spans="1:23" s="48" customFormat="1" ht="45" x14ac:dyDescent="0.25">
      <c r="A1913" s="77">
        <v>13100090</v>
      </c>
      <c r="B1913" s="77" t="s">
        <v>14</v>
      </c>
      <c r="C1913" s="70" t="s">
        <v>5914</v>
      </c>
      <c r="D1913" s="77"/>
      <c r="E1913" s="77"/>
      <c r="F1913" s="77" t="s">
        <v>123</v>
      </c>
      <c r="G1913" s="77" t="s">
        <v>5915</v>
      </c>
      <c r="H1913" s="77" t="s">
        <v>58</v>
      </c>
      <c r="I1913" s="78" t="s">
        <v>5916</v>
      </c>
      <c r="J1913" s="77" t="s">
        <v>5905</v>
      </c>
      <c r="K1913" s="77" t="s">
        <v>4039</v>
      </c>
      <c r="L1913" s="71" t="s">
        <v>67</v>
      </c>
      <c r="M1913" s="74">
        <v>40000</v>
      </c>
      <c r="N1913" s="74">
        <v>0</v>
      </c>
      <c r="O1913" s="74">
        <f t="shared" si="27"/>
        <v>40000</v>
      </c>
      <c r="P1913" s="79">
        <v>1</v>
      </c>
      <c r="Q1913" s="74">
        <f t="shared" si="28"/>
        <v>40000</v>
      </c>
      <c r="R1913" s="77" t="s">
        <v>134</v>
      </c>
      <c r="S1913" s="78" t="s">
        <v>4040</v>
      </c>
      <c r="T1913" s="85" t="s">
        <v>68</v>
      </c>
      <c r="U1913" s="117" t="s">
        <v>4409</v>
      </c>
      <c r="V1913" s="85" t="s">
        <v>134</v>
      </c>
      <c r="W1913" s="85" t="s">
        <v>134</v>
      </c>
    </row>
    <row r="1914" spans="1:23" s="48" customFormat="1" ht="60" x14ac:dyDescent="0.25">
      <c r="A1914" s="77">
        <v>13100090</v>
      </c>
      <c r="B1914" s="77" t="s">
        <v>14</v>
      </c>
      <c r="C1914" s="70" t="s">
        <v>5917</v>
      </c>
      <c r="D1914" s="77"/>
      <c r="E1914" s="77"/>
      <c r="F1914" s="77" t="s">
        <v>123</v>
      </c>
      <c r="G1914" s="77" t="s">
        <v>5918</v>
      </c>
      <c r="H1914" s="77" t="s">
        <v>56</v>
      </c>
      <c r="I1914" s="78" t="s">
        <v>5904</v>
      </c>
      <c r="J1914" s="77" t="s">
        <v>5911</v>
      </c>
      <c r="K1914" s="77" t="s">
        <v>4039</v>
      </c>
      <c r="L1914" s="71" t="s">
        <v>67</v>
      </c>
      <c r="M1914" s="74">
        <v>20000</v>
      </c>
      <c r="N1914" s="74">
        <v>0</v>
      </c>
      <c r="O1914" s="74">
        <f t="shared" si="27"/>
        <v>20000</v>
      </c>
      <c r="P1914" s="79">
        <v>1</v>
      </c>
      <c r="Q1914" s="74">
        <f t="shared" si="28"/>
        <v>20000</v>
      </c>
      <c r="R1914" s="77" t="s">
        <v>134</v>
      </c>
      <c r="S1914" s="78" t="s">
        <v>4040</v>
      </c>
      <c r="T1914" s="85" t="s">
        <v>68</v>
      </c>
      <c r="U1914" s="117" t="s">
        <v>4409</v>
      </c>
      <c r="V1914" s="85" t="s">
        <v>134</v>
      </c>
      <c r="W1914" s="85" t="s">
        <v>134</v>
      </c>
    </row>
    <row r="1915" spans="1:23" s="48" customFormat="1" ht="45" x14ac:dyDescent="0.25">
      <c r="A1915" s="77">
        <v>13100090</v>
      </c>
      <c r="B1915" s="77" t="s">
        <v>14</v>
      </c>
      <c r="C1915" s="70" t="s">
        <v>5919</v>
      </c>
      <c r="D1915" s="77"/>
      <c r="E1915" s="77"/>
      <c r="F1915" s="77" t="s">
        <v>123</v>
      </c>
      <c r="G1915" s="77" t="s">
        <v>5920</v>
      </c>
      <c r="H1915" s="77" t="s">
        <v>57</v>
      </c>
      <c r="I1915" s="78" t="s">
        <v>4252</v>
      </c>
      <c r="J1915" s="77" t="s">
        <v>5905</v>
      </c>
      <c r="K1915" s="77" t="s">
        <v>4039</v>
      </c>
      <c r="L1915" s="71" t="s">
        <v>67</v>
      </c>
      <c r="M1915" s="74">
        <v>330000</v>
      </c>
      <c r="N1915" s="74"/>
      <c r="O1915" s="74">
        <v>330000</v>
      </c>
      <c r="P1915" s="79">
        <v>1</v>
      </c>
      <c r="Q1915" s="74">
        <v>330000</v>
      </c>
      <c r="R1915" s="77" t="s">
        <v>68</v>
      </c>
      <c r="S1915" s="78" t="s">
        <v>4040</v>
      </c>
      <c r="T1915" s="85" t="s">
        <v>68</v>
      </c>
      <c r="U1915" s="117" t="s">
        <v>4409</v>
      </c>
      <c r="V1915" s="85" t="s">
        <v>134</v>
      </c>
      <c r="W1915" s="85" t="s">
        <v>134</v>
      </c>
    </row>
    <row r="1916" spans="1:23" s="48" customFormat="1" ht="75" x14ac:dyDescent="0.25">
      <c r="A1916" s="77">
        <v>13100090</v>
      </c>
      <c r="B1916" s="77" t="s">
        <v>14</v>
      </c>
      <c r="C1916" s="82" t="s">
        <v>5921</v>
      </c>
      <c r="D1916" s="117"/>
      <c r="E1916" s="117"/>
      <c r="F1916" s="77" t="s">
        <v>123</v>
      </c>
      <c r="G1916" s="77" t="s">
        <v>5948</v>
      </c>
      <c r="H1916" s="77" t="s">
        <v>57</v>
      </c>
      <c r="I1916" s="78" t="s">
        <v>5922</v>
      </c>
      <c r="J1916" s="77" t="s">
        <v>5923</v>
      </c>
      <c r="K1916" s="85" t="s">
        <v>4039</v>
      </c>
      <c r="L1916" s="71" t="s">
        <v>67</v>
      </c>
      <c r="M1916" s="74">
        <v>12000</v>
      </c>
      <c r="N1916" s="74">
        <v>0</v>
      </c>
      <c r="O1916" s="74">
        <f>M1916-N1916</f>
        <v>12000</v>
      </c>
      <c r="P1916" s="79">
        <v>1</v>
      </c>
      <c r="Q1916" s="74">
        <f>O1916*P1916</f>
        <v>12000</v>
      </c>
      <c r="R1916" s="77" t="s">
        <v>84</v>
      </c>
      <c r="S1916" s="78" t="s">
        <v>4040</v>
      </c>
      <c r="T1916" s="85" t="s">
        <v>68</v>
      </c>
      <c r="U1916" s="80" t="s">
        <v>4409</v>
      </c>
      <c r="V1916" s="77" t="s">
        <v>134</v>
      </c>
      <c r="W1916" s="77" t="s">
        <v>134</v>
      </c>
    </row>
    <row r="1917" spans="1:23" s="48" customFormat="1" ht="30" x14ac:dyDescent="0.25">
      <c r="A1917" s="77">
        <v>13100090</v>
      </c>
      <c r="B1917" s="77" t="s">
        <v>14</v>
      </c>
      <c r="C1917" s="82" t="s">
        <v>5924</v>
      </c>
      <c r="D1917" s="117"/>
      <c r="E1917" s="117"/>
      <c r="F1917" s="77" t="s">
        <v>123</v>
      </c>
      <c r="G1917" s="77" t="s">
        <v>5949</v>
      </c>
      <c r="H1917" s="77" t="s">
        <v>57</v>
      </c>
      <c r="I1917" s="78" t="s">
        <v>5922</v>
      </c>
      <c r="J1917" s="77" t="s">
        <v>5925</v>
      </c>
      <c r="K1917" s="85" t="s">
        <v>4039</v>
      </c>
      <c r="L1917" s="71" t="s">
        <v>67</v>
      </c>
      <c r="M1917" s="74">
        <v>700000</v>
      </c>
      <c r="N1917" s="74">
        <v>0</v>
      </c>
      <c r="O1917" s="74">
        <f t="shared" ref="O1917:O1921" si="29">M1917-N1917</f>
        <v>700000</v>
      </c>
      <c r="P1917" s="79">
        <v>1</v>
      </c>
      <c r="Q1917" s="74">
        <f t="shared" ref="Q1917:Q1921" si="30">O1917*P1917</f>
        <v>700000</v>
      </c>
      <c r="R1917" s="77" t="s">
        <v>84</v>
      </c>
      <c r="S1917" s="78" t="s">
        <v>4040</v>
      </c>
      <c r="T1917" s="85" t="s">
        <v>68</v>
      </c>
      <c r="U1917" s="80" t="s">
        <v>4409</v>
      </c>
      <c r="V1917" s="77" t="s">
        <v>134</v>
      </c>
      <c r="W1917" s="77" t="s">
        <v>134</v>
      </c>
    </row>
    <row r="1918" spans="1:23" s="48" customFormat="1" ht="75" x14ac:dyDescent="0.25">
      <c r="A1918" s="77">
        <v>13100090</v>
      </c>
      <c r="B1918" s="77" t="s">
        <v>14</v>
      </c>
      <c r="C1918" s="82" t="s">
        <v>5926</v>
      </c>
      <c r="D1918" s="117"/>
      <c r="E1918" s="117"/>
      <c r="F1918" s="77" t="s">
        <v>123</v>
      </c>
      <c r="G1918" s="142" t="s">
        <v>5927</v>
      </c>
      <c r="H1918" s="77" t="s">
        <v>57</v>
      </c>
      <c r="I1918" s="78" t="s">
        <v>5922</v>
      </c>
      <c r="J1918" s="77" t="s">
        <v>5928</v>
      </c>
      <c r="K1918" s="77" t="s">
        <v>5929</v>
      </c>
      <c r="L1918" s="71" t="s">
        <v>67</v>
      </c>
      <c r="M1918" s="74">
        <v>400000</v>
      </c>
      <c r="N1918" s="74">
        <v>0</v>
      </c>
      <c r="O1918" s="74">
        <f t="shared" si="29"/>
        <v>400000</v>
      </c>
      <c r="P1918" s="79">
        <v>1</v>
      </c>
      <c r="Q1918" s="74">
        <f t="shared" si="30"/>
        <v>400000</v>
      </c>
      <c r="R1918" s="77" t="s">
        <v>84</v>
      </c>
      <c r="S1918" s="78" t="s">
        <v>4040</v>
      </c>
      <c r="T1918" s="85" t="s">
        <v>68</v>
      </c>
      <c r="U1918" s="80" t="s">
        <v>4409</v>
      </c>
      <c r="V1918" s="77" t="s">
        <v>134</v>
      </c>
      <c r="W1918" s="77" t="s">
        <v>134</v>
      </c>
    </row>
    <row r="1919" spans="1:23" s="48" customFormat="1" ht="45" x14ac:dyDescent="0.25">
      <c r="A1919" s="77">
        <v>13100090</v>
      </c>
      <c r="B1919" s="77" t="s">
        <v>14</v>
      </c>
      <c r="C1919" s="82" t="s">
        <v>5930</v>
      </c>
      <c r="D1919" s="117"/>
      <c r="E1919" s="117"/>
      <c r="F1919" s="77" t="s">
        <v>123</v>
      </c>
      <c r="G1919" s="77" t="s">
        <v>5950</v>
      </c>
      <c r="H1919" s="77" t="s">
        <v>56</v>
      </c>
      <c r="I1919" s="78" t="s">
        <v>5931</v>
      </c>
      <c r="J1919" s="77" t="s">
        <v>5932</v>
      </c>
      <c r="K1919" s="85" t="s">
        <v>4039</v>
      </c>
      <c r="L1919" s="71" t="s">
        <v>67</v>
      </c>
      <c r="M1919" s="74">
        <v>50000</v>
      </c>
      <c r="N1919" s="74">
        <v>0</v>
      </c>
      <c r="O1919" s="74">
        <f t="shared" si="29"/>
        <v>50000</v>
      </c>
      <c r="P1919" s="79">
        <v>1</v>
      </c>
      <c r="Q1919" s="74">
        <f t="shared" si="30"/>
        <v>50000</v>
      </c>
      <c r="R1919" s="77" t="s">
        <v>84</v>
      </c>
      <c r="S1919" s="78" t="s">
        <v>4040</v>
      </c>
      <c r="T1919" s="85" t="s">
        <v>68</v>
      </c>
      <c r="U1919" s="80" t="s">
        <v>4409</v>
      </c>
      <c r="V1919" s="77" t="s">
        <v>134</v>
      </c>
      <c r="W1919" s="77" t="s">
        <v>134</v>
      </c>
    </row>
    <row r="1920" spans="1:23" s="48" customFormat="1" ht="75" x14ac:dyDescent="0.25">
      <c r="A1920" s="77">
        <v>13100090</v>
      </c>
      <c r="B1920" s="77" t="s">
        <v>14</v>
      </c>
      <c r="C1920" s="82" t="s">
        <v>5933</v>
      </c>
      <c r="D1920" s="117"/>
      <c r="E1920" s="117"/>
      <c r="F1920" s="77" t="s">
        <v>123</v>
      </c>
      <c r="G1920" s="142" t="s">
        <v>5934</v>
      </c>
      <c r="H1920" s="77" t="s">
        <v>56</v>
      </c>
      <c r="I1920" s="78" t="s">
        <v>5931</v>
      </c>
      <c r="J1920" s="77" t="s">
        <v>4269</v>
      </c>
      <c r="K1920" s="85" t="s">
        <v>4255</v>
      </c>
      <c r="L1920" s="71" t="s">
        <v>67</v>
      </c>
      <c r="M1920" s="74">
        <v>1500000</v>
      </c>
      <c r="N1920" s="74">
        <v>0</v>
      </c>
      <c r="O1920" s="74">
        <f t="shared" si="29"/>
        <v>1500000</v>
      </c>
      <c r="P1920" s="79">
        <v>1</v>
      </c>
      <c r="Q1920" s="74">
        <f t="shared" si="30"/>
        <v>1500000</v>
      </c>
      <c r="R1920" s="77" t="s">
        <v>84</v>
      </c>
      <c r="S1920" s="78" t="s">
        <v>4040</v>
      </c>
      <c r="T1920" s="85" t="s">
        <v>68</v>
      </c>
      <c r="U1920" s="80" t="s">
        <v>4409</v>
      </c>
      <c r="V1920" s="77" t="s">
        <v>134</v>
      </c>
      <c r="W1920" s="77" t="s">
        <v>134</v>
      </c>
    </row>
    <row r="1921" spans="1:23" s="48" customFormat="1" ht="75" x14ac:dyDescent="0.25">
      <c r="A1921" s="77">
        <v>13100090</v>
      </c>
      <c r="B1921" s="77" t="s">
        <v>14</v>
      </c>
      <c r="C1921" s="82" t="s">
        <v>5935</v>
      </c>
      <c r="D1921" s="117"/>
      <c r="E1921" s="117"/>
      <c r="F1921" s="77" t="s">
        <v>123</v>
      </c>
      <c r="G1921" s="142" t="s">
        <v>5936</v>
      </c>
      <c r="H1921" s="77" t="s">
        <v>56</v>
      </c>
      <c r="I1921" s="78" t="s">
        <v>5931</v>
      </c>
      <c r="J1921" s="77" t="s">
        <v>4269</v>
      </c>
      <c r="K1921" s="117" t="s">
        <v>4039</v>
      </c>
      <c r="L1921" s="71" t="s">
        <v>67</v>
      </c>
      <c r="M1921" s="74">
        <v>100000</v>
      </c>
      <c r="N1921" s="74">
        <v>0</v>
      </c>
      <c r="O1921" s="74">
        <f t="shared" si="29"/>
        <v>100000</v>
      </c>
      <c r="P1921" s="79">
        <v>1</v>
      </c>
      <c r="Q1921" s="74">
        <f t="shared" si="30"/>
        <v>100000</v>
      </c>
      <c r="R1921" s="77" t="s">
        <v>84</v>
      </c>
      <c r="S1921" s="78" t="s">
        <v>4040</v>
      </c>
      <c r="T1921" s="85" t="s">
        <v>68</v>
      </c>
      <c r="U1921" s="80" t="s">
        <v>4409</v>
      </c>
      <c r="V1921" s="77" t="s">
        <v>134</v>
      </c>
      <c r="W1921" s="77" t="s">
        <v>134</v>
      </c>
    </row>
    <row r="1922" spans="1:23" x14ac:dyDescent="0.25">
      <c r="U1922" s="118"/>
    </row>
    <row r="1923" spans="1:23" ht="15.75" thickBot="1" x14ac:dyDescent="0.3">
      <c r="A1923" s="9" t="s">
        <v>13</v>
      </c>
      <c r="C1923" s="9"/>
      <c r="D1923" s="9"/>
      <c r="E1923" s="9"/>
      <c r="G1923" s="124"/>
      <c r="H1923" s="9"/>
      <c r="I1923" s="123"/>
      <c r="J1923" s="9"/>
      <c r="K1923" s="9"/>
      <c r="L1923" s="21"/>
      <c r="M1923" s="9"/>
      <c r="N1923" s="9"/>
      <c r="O1923" s="9"/>
      <c r="P1923" s="9"/>
      <c r="Q1923" s="9"/>
      <c r="R1923" s="9"/>
      <c r="S1923" s="9"/>
      <c r="U1923" s="118"/>
    </row>
    <row r="1924" spans="1:23" ht="15.75" thickBot="1" x14ac:dyDescent="0.3">
      <c r="L1924" s="12"/>
      <c r="M1924" s="36">
        <f>SUBTOTAL(9,M13:M1921)</f>
        <v>2489510338.2829995</v>
      </c>
      <c r="N1924" s="37">
        <f>SUBTOTAL(9,N13:N1921)</f>
        <v>26272035.239999998</v>
      </c>
      <c r="O1924" s="37">
        <f>SUBTOTAL(9,O13:O1921)</f>
        <v>2443807506.4529996</v>
      </c>
      <c r="P1924" s="38"/>
      <c r="Q1924" s="37">
        <f>SUBTOTAL(9,Q13:Q1921)</f>
        <v>2454607506.4529996</v>
      </c>
      <c r="U1924" s="118"/>
    </row>
    <row r="1925" spans="1:23" x14ac:dyDescent="0.25">
      <c r="L1925" s="13"/>
      <c r="U1925" s="118"/>
    </row>
    <row r="1926" spans="1:23" x14ac:dyDescent="0.25">
      <c r="U1926" s="118"/>
    </row>
    <row r="1927" spans="1:23" x14ac:dyDescent="0.25">
      <c r="U1927" s="118"/>
    </row>
    <row r="1928" spans="1:23" x14ac:dyDescent="0.25">
      <c r="U1928" s="118"/>
    </row>
    <row r="1929" spans="1:23" x14ac:dyDescent="0.25">
      <c r="U1929" s="118"/>
    </row>
    <row r="1930" spans="1:23" x14ac:dyDescent="0.25">
      <c r="U1930" s="118"/>
    </row>
    <row r="1931" spans="1:23" x14ac:dyDescent="0.25">
      <c r="U1931" s="118"/>
    </row>
    <row r="1932" spans="1:23" x14ac:dyDescent="0.25">
      <c r="U1932" s="118"/>
    </row>
    <row r="1933" spans="1:23" x14ac:dyDescent="0.25">
      <c r="U1933" s="118"/>
    </row>
    <row r="1934" spans="1:23" x14ac:dyDescent="0.25">
      <c r="U1934" s="118"/>
    </row>
    <row r="1935" spans="1:23" x14ac:dyDescent="0.25">
      <c r="U1935" s="118"/>
    </row>
    <row r="1936" spans="1:23" x14ac:dyDescent="0.25">
      <c r="U1936" s="118"/>
    </row>
    <row r="1937" spans="21:21" x14ac:dyDescent="0.25">
      <c r="U1937" s="118"/>
    </row>
    <row r="1938" spans="21:21" x14ac:dyDescent="0.25">
      <c r="U1938" s="118"/>
    </row>
    <row r="1939" spans="21:21" x14ac:dyDescent="0.25">
      <c r="U1939" s="118"/>
    </row>
    <row r="1940" spans="21:21" x14ac:dyDescent="0.25">
      <c r="U1940" s="118"/>
    </row>
    <row r="1941" spans="21:21" x14ac:dyDescent="0.25">
      <c r="U1941" s="118"/>
    </row>
    <row r="1942" spans="21:21" x14ac:dyDescent="0.25">
      <c r="U1942" s="118"/>
    </row>
    <row r="1943" spans="21:21" x14ac:dyDescent="0.25">
      <c r="U1943" s="118"/>
    </row>
    <row r="1944" spans="21:21" x14ac:dyDescent="0.25">
      <c r="U1944" s="118"/>
    </row>
    <row r="1945" spans="21:21" x14ac:dyDescent="0.25">
      <c r="U1945" s="118"/>
    </row>
    <row r="1946" spans="21:21" x14ac:dyDescent="0.25">
      <c r="U1946" s="118"/>
    </row>
    <row r="1947" spans="21:21" x14ac:dyDescent="0.25">
      <c r="U1947" s="118"/>
    </row>
    <row r="1948" spans="21:21" x14ac:dyDescent="0.25">
      <c r="U1948" s="118"/>
    </row>
    <row r="1949" spans="21:21" x14ac:dyDescent="0.25">
      <c r="U1949" s="118"/>
    </row>
    <row r="1950" spans="21:21" x14ac:dyDescent="0.25">
      <c r="U1950" s="118"/>
    </row>
    <row r="1951" spans="21:21" x14ac:dyDescent="0.25">
      <c r="U1951" s="118"/>
    </row>
    <row r="1952" spans="21:21" x14ac:dyDescent="0.25">
      <c r="U1952" s="118"/>
    </row>
    <row r="1953" spans="21:21" x14ac:dyDescent="0.25">
      <c r="U1953" s="118"/>
    </row>
    <row r="1954" spans="21:21" x14ac:dyDescent="0.25">
      <c r="U1954" s="118"/>
    </row>
    <row r="1955" spans="21:21" x14ac:dyDescent="0.25">
      <c r="U1955" s="118"/>
    </row>
    <row r="1956" spans="21:21" x14ac:dyDescent="0.25">
      <c r="U1956" s="118"/>
    </row>
    <row r="1957" spans="21:21" x14ac:dyDescent="0.25">
      <c r="U1957" s="118"/>
    </row>
    <row r="1958" spans="21:21" x14ac:dyDescent="0.25">
      <c r="U1958" s="118"/>
    </row>
    <row r="1959" spans="21:21" x14ac:dyDescent="0.25">
      <c r="U1959" s="118"/>
    </row>
    <row r="1960" spans="21:21" x14ac:dyDescent="0.25">
      <c r="U1960" s="118"/>
    </row>
    <row r="1961" spans="21:21" x14ac:dyDescent="0.25">
      <c r="U1961" s="118"/>
    </row>
    <row r="1962" spans="21:21" x14ac:dyDescent="0.25">
      <c r="U1962" s="118"/>
    </row>
    <row r="1963" spans="21:21" x14ac:dyDescent="0.25">
      <c r="U1963" s="118"/>
    </row>
    <row r="1964" spans="21:21" x14ac:dyDescent="0.25">
      <c r="U1964" s="118"/>
    </row>
    <row r="1965" spans="21:21" x14ac:dyDescent="0.25">
      <c r="U1965" s="118"/>
    </row>
    <row r="1966" spans="21:21" x14ac:dyDescent="0.25">
      <c r="U1966" s="118"/>
    </row>
    <row r="1967" spans="21:21" x14ac:dyDescent="0.25">
      <c r="U1967" s="118"/>
    </row>
    <row r="1968" spans="21:21" x14ac:dyDescent="0.25">
      <c r="U1968" s="118"/>
    </row>
    <row r="1969" spans="21:21" x14ac:dyDescent="0.25">
      <c r="U1969" s="118"/>
    </row>
    <row r="1970" spans="21:21" x14ac:dyDescent="0.25">
      <c r="U1970" s="118"/>
    </row>
    <row r="1971" spans="21:21" x14ac:dyDescent="0.25">
      <c r="U1971" s="118"/>
    </row>
    <row r="1972" spans="21:21" x14ac:dyDescent="0.25">
      <c r="U1972" s="118"/>
    </row>
    <row r="1973" spans="21:21" x14ac:dyDescent="0.25">
      <c r="U1973" s="118"/>
    </row>
    <row r="1974" spans="21:21" x14ac:dyDescent="0.25">
      <c r="U1974" s="118"/>
    </row>
    <row r="1975" spans="21:21" x14ac:dyDescent="0.25">
      <c r="U1975" s="118"/>
    </row>
    <row r="1976" spans="21:21" x14ac:dyDescent="0.25">
      <c r="U1976" s="118"/>
    </row>
    <row r="1977" spans="21:21" x14ac:dyDescent="0.25">
      <c r="U1977" s="118"/>
    </row>
    <row r="1978" spans="21:21" x14ac:dyDescent="0.25">
      <c r="U1978" s="118"/>
    </row>
    <row r="1979" spans="21:21" x14ac:dyDescent="0.25">
      <c r="U1979" s="118"/>
    </row>
    <row r="1980" spans="21:21" x14ac:dyDescent="0.25">
      <c r="U1980" s="118"/>
    </row>
    <row r="1981" spans="21:21" x14ac:dyDescent="0.25">
      <c r="U1981" s="118"/>
    </row>
    <row r="1982" spans="21:21" x14ac:dyDescent="0.25">
      <c r="U1982" s="118"/>
    </row>
    <row r="1983" spans="21:21" x14ac:dyDescent="0.25">
      <c r="U1983" s="118"/>
    </row>
    <row r="1984" spans="21:21" x14ac:dyDescent="0.25">
      <c r="U1984" s="118"/>
    </row>
    <row r="1985" spans="21:21" x14ac:dyDescent="0.25">
      <c r="U1985" s="118"/>
    </row>
    <row r="1986" spans="21:21" x14ac:dyDescent="0.25">
      <c r="U1986" s="118"/>
    </row>
    <row r="1987" spans="21:21" x14ac:dyDescent="0.25">
      <c r="U1987" s="118"/>
    </row>
    <row r="1988" spans="21:21" x14ac:dyDescent="0.25">
      <c r="U1988" s="118"/>
    </row>
    <row r="1989" spans="21:21" x14ac:dyDescent="0.25">
      <c r="U1989" s="118"/>
    </row>
    <row r="1990" spans="21:21" x14ac:dyDescent="0.25">
      <c r="U1990" s="118"/>
    </row>
    <row r="1991" spans="21:21" x14ac:dyDescent="0.25">
      <c r="U1991" s="118"/>
    </row>
    <row r="1992" spans="21:21" x14ac:dyDescent="0.25">
      <c r="U1992" s="118"/>
    </row>
    <row r="1993" spans="21:21" x14ac:dyDescent="0.25">
      <c r="U1993" s="118"/>
    </row>
    <row r="1994" spans="21:21" x14ac:dyDescent="0.25">
      <c r="U1994" s="118"/>
    </row>
    <row r="1995" spans="21:21" x14ac:dyDescent="0.25">
      <c r="U1995" s="118"/>
    </row>
    <row r="1996" spans="21:21" x14ac:dyDescent="0.25">
      <c r="U1996" s="118"/>
    </row>
    <row r="1997" spans="21:21" x14ac:dyDescent="0.25">
      <c r="U1997" s="118"/>
    </row>
    <row r="1998" spans="21:21" x14ac:dyDescent="0.25">
      <c r="U1998" s="118"/>
    </row>
    <row r="1999" spans="21:21" x14ac:dyDescent="0.25">
      <c r="U1999" s="118"/>
    </row>
    <row r="2000" spans="21:21" x14ac:dyDescent="0.25">
      <c r="U2000" s="118"/>
    </row>
    <row r="2001" spans="21:21" x14ac:dyDescent="0.25">
      <c r="U2001" s="118"/>
    </row>
    <row r="2002" spans="21:21" x14ac:dyDescent="0.25">
      <c r="U2002" s="118"/>
    </row>
  </sheetData>
  <autoFilter ref="A12:W1921"/>
  <conditionalFormatting sqref="R1724:R1746">
    <cfRule type="cellIs" dxfId="565" priority="804" operator="equal">
      <formula>"offen"</formula>
    </cfRule>
  </conditionalFormatting>
  <conditionalFormatting sqref="H1724:K1728 H1745:K1746 H1729:H1744 K1729:K1744">
    <cfRule type="cellIs" dxfId="564" priority="803" operator="equal">
      <formula>""</formula>
    </cfRule>
  </conditionalFormatting>
  <conditionalFormatting sqref="A296:A336 A1724:A1746">
    <cfRule type="cellIs" dxfId="563" priority="800" operator="equal">
      <formula>""</formula>
    </cfRule>
    <cfRule type="cellIs" dxfId="562" priority="801" operator="equal">
      <formula>"offen"</formula>
    </cfRule>
  </conditionalFormatting>
  <conditionalFormatting sqref="A285:A295">
    <cfRule type="cellIs" dxfId="561" priority="891" operator="equal">
      <formula>""</formula>
    </cfRule>
    <cfRule type="cellIs" dxfId="560" priority="892" operator="equal">
      <formula>"offen"</formula>
    </cfRule>
  </conditionalFormatting>
  <conditionalFormatting sqref="A872:A899">
    <cfRule type="cellIs" dxfId="559" priority="884" operator="equal">
      <formula>""</formula>
    </cfRule>
    <cfRule type="cellIs" dxfId="558" priority="885" operator="equal">
      <formula>"offen"</formula>
    </cfRule>
  </conditionalFormatting>
  <conditionalFormatting sqref="A810:A871">
    <cfRule type="cellIs" dxfId="557" priority="877" operator="equal">
      <formula>""</formula>
    </cfRule>
    <cfRule type="cellIs" dxfId="556" priority="878" operator="equal">
      <formula>"offen"</formula>
    </cfRule>
  </conditionalFormatting>
  <conditionalFormatting sqref="A769:A809">
    <cfRule type="cellIs" dxfId="555" priority="870" operator="equal">
      <formula>""</formula>
    </cfRule>
    <cfRule type="cellIs" dxfId="554" priority="871" operator="equal">
      <formula>"offen"</formula>
    </cfRule>
  </conditionalFormatting>
  <conditionalFormatting sqref="A728:A768">
    <cfRule type="cellIs" dxfId="553" priority="863" operator="equal">
      <formula>""</formula>
    </cfRule>
    <cfRule type="cellIs" dxfId="552" priority="864" operator="equal">
      <formula>"offen"</formula>
    </cfRule>
  </conditionalFormatting>
  <conditionalFormatting sqref="A666:A727">
    <cfRule type="cellIs" dxfId="551" priority="856" operator="equal">
      <formula>""</formula>
    </cfRule>
    <cfRule type="cellIs" dxfId="550" priority="857" operator="equal">
      <formula>"offen"</formula>
    </cfRule>
  </conditionalFormatting>
  <conditionalFormatting sqref="A625:A665">
    <cfRule type="cellIs" dxfId="549" priority="849" operator="equal">
      <formula>""</formula>
    </cfRule>
    <cfRule type="cellIs" dxfId="548" priority="850" operator="equal">
      <formula>"offen"</formula>
    </cfRule>
  </conditionalFormatting>
  <conditionalFormatting sqref="A584:A624">
    <cfRule type="cellIs" dxfId="547" priority="842" operator="equal">
      <formula>""</formula>
    </cfRule>
    <cfRule type="cellIs" dxfId="546" priority="843" operator="equal">
      <formula>"offen"</formula>
    </cfRule>
  </conditionalFormatting>
  <conditionalFormatting sqref="A522:A583">
    <cfRule type="cellIs" dxfId="545" priority="835" operator="equal">
      <formula>""</formula>
    </cfRule>
    <cfRule type="cellIs" dxfId="544" priority="836" operator="equal">
      <formula>"offen"</formula>
    </cfRule>
  </conditionalFormatting>
  <conditionalFormatting sqref="A481:A521">
    <cfRule type="cellIs" dxfId="543" priority="828" operator="equal">
      <formula>""</formula>
    </cfRule>
    <cfRule type="cellIs" dxfId="542" priority="829" operator="equal">
      <formula>"offen"</formula>
    </cfRule>
  </conditionalFormatting>
  <conditionalFormatting sqref="A440:A480">
    <cfRule type="cellIs" dxfId="541" priority="821" operator="equal">
      <formula>""</formula>
    </cfRule>
    <cfRule type="cellIs" dxfId="540" priority="822" operator="equal">
      <formula>"offen"</formula>
    </cfRule>
  </conditionalFormatting>
  <conditionalFormatting sqref="A378:A439">
    <cfRule type="cellIs" dxfId="539" priority="814" operator="equal">
      <formula>""</formula>
    </cfRule>
    <cfRule type="cellIs" dxfId="538" priority="815" operator="equal">
      <formula>"offen"</formula>
    </cfRule>
  </conditionalFormatting>
  <conditionalFormatting sqref="A337:A377">
    <cfRule type="cellIs" dxfId="537" priority="807" operator="equal">
      <formula>""</formula>
    </cfRule>
    <cfRule type="cellIs" dxfId="536" priority="808" operator="equal">
      <formula>"offen"</formula>
    </cfRule>
  </conditionalFormatting>
  <conditionalFormatting sqref="R161:R162">
    <cfRule type="cellIs" dxfId="535" priority="652" operator="equal">
      <formula>"offen"</formula>
    </cfRule>
  </conditionalFormatting>
  <conditionalFormatting sqref="H161:K162">
    <cfRule type="cellIs" dxfId="534" priority="651" operator="equal">
      <formula>""</formula>
    </cfRule>
  </conditionalFormatting>
  <conditionalFormatting sqref="A161:A162">
    <cfRule type="cellIs" dxfId="533" priority="648" operator="equal">
      <formula>""</formula>
    </cfRule>
    <cfRule type="cellIs" dxfId="532" priority="649" operator="equal">
      <formula>"offen"</formula>
    </cfRule>
  </conditionalFormatting>
  <conditionalFormatting sqref="I189:J189">
    <cfRule type="cellIs" dxfId="531" priority="630" operator="equal">
      <formula>""</formula>
    </cfRule>
  </conditionalFormatting>
  <conditionalFormatting sqref="R1749">
    <cfRule type="cellIs" dxfId="530" priority="617" operator="equal">
      <formula>"offen"</formula>
    </cfRule>
  </conditionalFormatting>
  <conditionalFormatting sqref="K1764">
    <cfRule type="cellIs" dxfId="529" priority="616" operator="equal">
      <formula>""</formula>
    </cfRule>
  </conditionalFormatting>
  <conditionalFormatting sqref="H1769">
    <cfRule type="cellIs" dxfId="528" priority="602" operator="equal">
      <formula>""</formula>
    </cfRule>
  </conditionalFormatting>
  <conditionalFormatting sqref="H1752">
    <cfRule type="cellIs" dxfId="527" priority="595" operator="equal">
      <formula>""</formula>
    </cfRule>
  </conditionalFormatting>
  <conditionalFormatting sqref="R690:R730">
    <cfRule type="cellIs" dxfId="526" priority="561" operator="equal">
      <formula>"offen"</formula>
    </cfRule>
  </conditionalFormatting>
  <conditionalFormatting sqref="H690:K730 S690:W730">
    <cfRule type="cellIs" dxfId="525" priority="560" operator="equal">
      <formula>""</formula>
    </cfRule>
  </conditionalFormatting>
  <conditionalFormatting sqref="R120:R130 R214:R223 U224 R226:R238 U239 R241:R267 R270:R281">
    <cfRule type="cellIs" dxfId="524" priority="662" operator="equal">
      <formula>"offen"</formula>
    </cfRule>
  </conditionalFormatting>
  <conditionalFormatting sqref="H120:K125 H127:K130 H126:I126 K126 H214:K284">
    <cfRule type="cellIs" dxfId="523" priority="661" operator="equal">
      <formula>""</formula>
    </cfRule>
  </conditionalFormatting>
  <conditionalFormatting sqref="A120:A130 A214:A284">
    <cfRule type="cellIs" dxfId="522" priority="658" operator="equal">
      <formula>""</formula>
    </cfRule>
    <cfRule type="cellIs" dxfId="521" priority="659" operator="equal">
      <formula>"offen"</formula>
    </cfRule>
  </conditionalFormatting>
  <conditionalFormatting sqref="R132:R159">
    <cfRule type="cellIs" dxfId="520" priority="669" operator="equal">
      <formula>"offen"</formula>
    </cfRule>
  </conditionalFormatting>
  <conditionalFormatting sqref="H132:K138 H156:K159 H155:I155 K155 H144:K149 H143 K143 H151:K154 H150 K150 H140:K140 H139 K139 H142:K142 H141 K141">
    <cfRule type="cellIs" dxfId="519" priority="668" operator="equal">
      <formula>""</formula>
    </cfRule>
  </conditionalFormatting>
  <conditionalFormatting sqref="A132:A159">
    <cfRule type="cellIs" dxfId="518" priority="665" operator="equal">
      <formula>""</formula>
    </cfRule>
    <cfRule type="cellIs" dxfId="517" priority="666" operator="equal">
      <formula>"offen"</formula>
    </cfRule>
  </conditionalFormatting>
  <conditionalFormatting sqref="R160">
    <cfRule type="cellIs" dxfId="516" priority="657" operator="equal">
      <formula>"offen"</formula>
    </cfRule>
  </conditionalFormatting>
  <conditionalFormatting sqref="H160:K160">
    <cfRule type="cellIs" dxfId="515" priority="656" operator="equal">
      <formula>""</formula>
    </cfRule>
  </conditionalFormatting>
  <conditionalFormatting sqref="A160">
    <cfRule type="cellIs" dxfId="514" priority="653" operator="equal">
      <formula>""</formula>
    </cfRule>
    <cfRule type="cellIs" dxfId="513" priority="654" operator="equal">
      <formula>"offen"</formula>
    </cfRule>
  </conditionalFormatting>
  <conditionalFormatting sqref="R163:R171">
    <cfRule type="cellIs" dxfId="512" priority="647" operator="equal">
      <formula>"offen"</formula>
    </cfRule>
  </conditionalFormatting>
  <conditionalFormatting sqref="H163:K171">
    <cfRule type="cellIs" dxfId="511" priority="646" operator="equal">
      <formula>""</formula>
    </cfRule>
  </conditionalFormatting>
  <conditionalFormatting sqref="A163:A171">
    <cfRule type="cellIs" dxfId="510" priority="643" operator="equal">
      <formula>""</formula>
    </cfRule>
    <cfRule type="cellIs" dxfId="509" priority="644" operator="equal">
      <formula>"offen"</formula>
    </cfRule>
  </conditionalFormatting>
  <conditionalFormatting sqref="R172:R213">
    <cfRule type="cellIs" dxfId="508" priority="642" operator="equal">
      <formula>"offen"</formula>
    </cfRule>
  </conditionalFormatting>
  <conditionalFormatting sqref="H172:K174 H176:K185 H175 K175 H187:K188 H186 K186 H190:K191 H189 K189 H197:K212 H196 K196 H195:K195 H194 K194 H213 K213 H193:K193 H192 K192">
    <cfRule type="cellIs" dxfId="507" priority="641" operator="equal">
      <formula>""</formula>
    </cfRule>
  </conditionalFormatting>
  <conditionalFormatting sqref="A172:A213">
    <cfRule type="cellIs" dxfId="506" priority="638" operator="equal">
      <formula>""</formula>
    </cfRule>
    <cfRule type="cellIs" dxfId="505" priority="639" operator="equal">
      <formula>"offen"</formula>
    </cfRule>
  </conditionalFormatting>
  <conditionalFormatting sqref="R225">
    <cfRule type="cellIs" dxfId="504" priority="637" operator="equal">
      <formula>"offen"</formula>
    </cfRule>
  </conditionalFormatting>
  <conditionalFormatting sqref="U282">
    <cfRule type="cellIs" dxfId="503" priority="636" operator="equal">
      <formula>"offen"</formula>
    </cfRule>
  </conditionalFormatting>
  <conditionalFormatting sqref="U283">
    <cfRule type="cellIs" dxfId="502" priority="635" operator="equal">
      <formula>"offen"</formula>
    </cfRule>
  </conditionalFormatting>
  <conditionalFormatting sqref="I143:J143">
    <cfRule type="cellIs" dxfId="501" priority="634" operator="equal">
      <formula>""</formula>
    </cfRule>
  </conditionalFormatting>
  <conditionalFormatting sqref="I150:J150">
    <cfRule type="cellIs" dxfId="500" priority="633" operator="equal">
      <formula>""</formula>
    </cfRule>
  </conditionalFormatting>
  <conditionalFormatting sqref="I175:J175">
    <cfRule type="cellIs" dxfId="499" priority="632" operator="equal">
      <formula>""</formula>
    </cfRule>
  </conditionalFormatting>
  <conditionalFormatting sqref="I186:J186">
    <cfRule type="cellIs" dxfId="498" priority="631" operator="equal">
      <formula>""</formula>
    </cfRule>
  </conditionalFormatting>
  <conditionalFormatting sqref="I196:J196">
    <cfRule type="cellIs" dxfId="497" priority="629" operator="equal">
      <formula>""</formula>
    </cfRule>
  </conditionalFormatting>
  <conditionalFormatting sqref="I194:J194">
    <cfRule type="cellIs" dxfId="496" priority="628" operator="equal">
      <formula>""</formula>
    </cfRule>
  </conditionalFormatting>
  <conditionalFormatting sqref="I213:J213">
    <cfRule type="cellIs" dxfId="495" priority="627" operator="equal">
      <formula>""</formula>
    </cfRule>
  </conditionalFormatting>
  <conditionalFormatting sqref="I139:J139">
    <cfRule type="cellIs" dxfId="494" priority="626" operator="equal">
      <formula>""</formula>
    </cfRule>
  </conditionalFormatting>
  <conditionalFormatting sqref="I141:J141">
    <cfRule type="cellIs" dxfId="493" priority="625" operator="equal">
      <formula>""</formula>
    </cfRule>
  </conditionalFormatting>
  <conditionalFormatting sqref="I192:J192">
    <cfRule type="cellIs" dxfId="492" priority="624" operator="equal">
      <formula>""</formula>
    </cfRule>
  </conditionalFormatting>
  <conditionalFormatting sqref="I1764:J1764 K1771 H1748:K1748 K1747 H1747 J1749:K1749 H1770:K1770 H1762:K1763 I1758:K1761 H1750:K1750 I1751:K1752 H1765 I1766:K1766 I1768:K1768 H1767:K1767 J1765:K1765 H1753:K1757">
    <cfRule type="cellIs" dxfId="491" priority="621" operator="equal">
      <formula>""</formula>
    </cfRule>
  </conditionalFormatting>
  <conditionalFormatting sqref="U1748:U1752 U1754:U1755 U1757:U1773">
    <cfRule type="cellIs" dxfId="490" priority="620" operator="equal">
      <formula>0</formula>
    </cfRule>
  </conditionalFormatting>
  <conditionalFormatting sqref="A1747:A1763">
    <cfRule type="cellIs" dxfId="489" priority="618" operator="equal">
      <formula>""</formula>
    </cfRule>
    <cfRule type="cellIs" dxfId="488" priority="619" operator="equal">
      <formula>"offen"</formula>
    </cfRule>
  </conditionalFormatting>
  <conditionalFormatting sqref="A1764:A1765 A1768:A1769 A1771:A1773">
    <cfRule type="cellIs" dxfId="487" priority="614" operator="equal">
      <formula>""</formula>
    </cfRule>
    <cfRule type="cellIs" dxfId="486" priority="615" operator="equal">
      <formula>"offen"</formula>
    </cfRule>
  </conditionalFormatting>
  <conditionalFormatting sqref="I1769:J1769">
    <cfRule type="cellIs" dxfId="485" priority="611" operator="equal">
      <formula>""</formula>
    </cfRule>
  </conditionalFormatting>
  <conditionalFormatting sqref="A1766:A1767 A1770">
    <cfRule type="cellIs" dxfId="484" priority="609" operator="equal">
      <formula>""</formula>
    </cfRule>
    <cfRule type="cellIs" dxfId="483" priority="610" operator="equal">
      <formula>"offen"</formula>
    </cfRule>
  </conditionalFormatting>
  <conditionalFormatting sqref="U1756">
    <cfRule type="cellIs" dxfId="482" priority="607" operator="equal">
      <formula>"offen"</formula>
    </cfRule>
  </conditionalFormatting>
  <conditionalFormatting sqref="I1772:J1773">
    <cfRule type="cellIs" dxfId="481" priority="606" operator="equal">
      <formula>""</formula>
    </cfRule>
  </conditionalFormatting>
  <conditionalFormatting sqref="K1769">
    <cfRule type="cellIs" dxfId="480" priority="605" operator="equal">
      <formula>""</formula>
    </cfRule>
  </conditionalFormatting>
  <conditionalFormatting sqref="K1772:K1773">
    <cfRule type="cellIs" dxfId="479" priority="604" operator="equal">
      <formula>""</formula>
    </cfRule>
  </conditionalFormatting>
  <conditionalFormatting sqref="H1764">
    <cfRule type="cellIs" dxfId="478" priority="603" operator="equal">
      <formula>""</formula>
    </cfRule>
  </conditionalFormatting>
  <conditionalFormatting sqref="H1771">
    <cfRule type="cellIs" dxfId="477" priority="601" operator="equal">
      <formula>""</formula>
    </cfRule>
  </conditionalFormatting>
  <conditionalFormatting sqref="I1771:J1771">
    <cfRule type="cellIs" dxfId="476" priority="600" operator="equal">
      <formula>""</formula>
    </cfRule>
  </conditionalFormatting>
  <conditionalFormatting sqref="H1760">
    <cfRule type="cellIs" dxfId="475" priority="599" operator="equal">
      <formula>""</formula>
    </cfRule>
  </conditionalFormatting>
  <conditionalFormatting sqref="H1761">
    <cfRule type="cellIs" dxfId="474" priority="598" operator="equal">
      <formula>""</formula>
    </cfRule>
  </conditionalFormatting>
  <conditionalFormatting sqref="H1759">
    <cfRule type="cellIs" dxfId="473" priority="597" operator="equal">
      <formula>""</formula>
    </cfRule>
  </conditionalFormatting>
  <conditionalFormatting sqref="H1758">
    <cfRule type="cellIs" dxfId="472" priority="596" operator="equal">
      <formula>""</formula>
    </cfRule>
  </conditionalFormatting>
  <conditionalFormatting sqref="H1749">
    <cfRule type="cellIs" dxfId="471" priority="594" operator="equal">
      <formula>""</formula>
    </cfRule>
  </conditionalFormatting>
  <conditionalFormatting sqref="H1751">
    <cfRule type="cellIs" dxfId="470" priority="593" operator="equal">
      <formula>""</formula>
    </cfRule>
  </conditionalFormatting>
  <conditionalFormatting sqref="H1766">
    <cfRule type="cellIs" dxfId="469" priority="592" operator="equal">
      <formula>""</formula>
    </cfRule>
  </conditionalFormatting>
  <conditionalFormatting sqref="H1768">
    <cfRule type="cellIs" dxfId="468" priority="591" operator="equal">
      <formula>""</formula>
    </cfRule>
  </conditionalFormatting>
  <conditionalFormatting sqref="H1772">
    <cfRule type="cellIs" dxfId="467" priority="590" operator="equal">
      <formula>""</formula>
    </cfRule>
  </conditionalFormatting>
  <conditionalFormatting sqref="H1773">
    <cfRule type="cellIs" dxfId="466" priority="589" operator="equal">
      <formula>""</formula>
    </cfRule>
  </conditionalFormatting>
  <conditionalFormatting sqref="U285:U899">
    <cfRule type="cellIs" dxfId="465" priority="518" operator="equal">
      <formula>"Neue Maßnahme"</formula>
    </cfRule>
  </conditionalFormatting>
  <conditionalFormatting sqref="R285:R286 R352:R360">
    <cfRule type="cellIs" dxfId="464" priority="586" operator="equal">
      <formula>"offen"</formula>
    </cfRule>
  </conditionalFormatting>
  <conditionalFormatting sqref="H285:K286 S285:W286 S352:W360 H352:K360">
    <cfRule type="cellIs" dxfId="463" priority="585" operator="equal">
      <formula>""</formula>
    </cfRule>
  </conditionalFormatting>
  <conditionalFormatting sqref="R875:R899">
    <cfRule type="cellIs" dxfId="462" priority="581" operator="equal">
      <formula>"offen"</formula>
    </cfRule>
  </conditionalFormatting>
  <conditionalFormatting sqref="S875:W899 H875:K899">
    <cfRule type="cellIs" dxfId="461" priority="580" operator="equal">
      <formula>""</formula>
    </cfRule>
  </conditionalFormatting>
  <conditionalFormatting sqref="R834:R874">
    <cfRule type="cellIs" dxfId="460" priority="576" operator="equal">
      <formula>"offen"</formula>
    </cfRule>
  </conditionalFormatting>
  <conditionalFormatting sqref="H834:K874 S834:W874">
    <cfRule type="cellIs" dxfId="459" priority="575" operator="equal">
      <formula>""</formula>
    </cfRule>
  </conditionalFormatting>
  <conditionalFormatting sqref="R793:R833">
    <cfRule type="cellIs" dxfId="458" priority="571" operator="equal">
      <formula>"offen"</formula>
    </cfRule>
  </conditionalFormatting>
  <conditionalFormatting sqref="H793:K833 S793:W833">
    <cfRule type="cellIs" dxfId="457" priority="570" operator="equal">
      <formula>""</formula>
    </cfRule>
  </conditionalFormatting>
  <conditionalFormatting sqref="R731:R792">
    <cfRule type="cellIs" dxfId="456" priority="566" operator="equal">
      <formula>"offen"</formula>
    </cfRule>
  </conditionalFormatting>
  <conditionalFormatting sqref="S731:W792 H731:K792">
    <cfRule type="cellIs" dxfId="455" priority="565" operator="equal">
      <formula>""</formula>
    </cfRule>
  </conditionalFormatting>
  <conditionalFormatting sqref="R649:R689">
    <cfRule type="cellIs" dxfId="454" priority="556" operator="equal">
      <formula>"offen"</formula>
    </cfRule>
  </conditionalFormatting>
  <conditionalFormatting sqref="H649:K689 S649:W689">
    <cfRule type="cellIs" dxfId="453" priority="555" operator="equal">
      <formula>""</formula>
    </cfRule>
  </conditionalFormatting>
  <conditionalFormatting sqref="R587:R648">
    <cfRule type="cellIs" dxfId="452" priority="551" operator="equal">
      <formula>"offen"</formula>
    </cfRule>
  </conditionalFormatting>
  <conditionalFormatting sqref="S587:W648 H587:K648">
    <cfRule type="cellIs" dxfId="451" priority="550" operator="equal">
      <formula>""</formula>
    </cfRule>
  </conditionalFormatting>
  <conditionalFormatting sqref="R546:R586">
    <cfRule type="cellIs" dxfId="450" priority="546" operator="equal">
      <formula>"offen"</formula>
    </cfRule>
  </conditionalFormatting>
  <conditionalFormatting sqref="H546:K586 S546:W586">
    <cfRule type="cellIs" dxfId="449" priority="545" operator="equal">
      <formula>""</formula>
    </cfRule>
  </conditionalFormatting>
  <conditionalFormatting sqref="R505:R545">
    <cfRule type="cellIs" dxfId="448" priority="541" operator="equal">
      <formula>"offen"</formula>
    </cfRule>
  </conditionalFormatting>
  <conditionalFormatting sqref="H505:K545 S505:W545">
    <cfRule type="cellIs" dxfId="447" priority="540" operator="equal">
      <formula>""</formula>
    </cfRule>
  </conditionalFormatting>
  <conditionalFormatting sqref="R443:R504">
    <cfRule type="cellIs" dxfId="446" priority="536" operator="equal">
      <formula>"offen"</formula>
    </cfRule>
  </conditionalFormatting>
  <conditionalFormatting sqref="S443:W504 H443:K504">
    <cfRule type="cellIs" dxfId="445" priority="535" operator="equal">
      <formula>""</formula>
    </cfRule>
  </conditionalFormatting>
  <conditionalFormatting sqref="R402:R442">
    <cfRule type="cellIs" dxfId="444" priority="531" operator="equal">
      <formula>"offen"</formula>
    </cfRule>
  </conditionalFormatting>
  <conditionalFormatting sqref="H402:K442 S402:W442">
    <cfRule type="cellIs" dxfId="443" priority="530" operator="equal">
      <formula>""</formula>
    </cfRule>
  </conditionalFormatting>
  <conditionalFormatting sqref="R361:R401">
    <cfRule type="cellIs" dxfId="442" priority="526" operator="equal">
      <formula>"offen"</formula>
    </cfRule>
  </conditionalFormatting>
  <conditionalFormatting sqref="H361:K401 S361:W401">
    <cfRule type="cellIs" dxfId="441" priority="525" operator="equal">
      <formula>""</formula>
    </cfRule>
  </conditionalFormatting>
  <conditionalFormatting sqref="R287:R351">
    <cfRule type="cellIs" dxfId="440" priority="521" operator="equal">
      <formula>"offen"</formula>
    </cfRule>
  </conditionalFormatting>
  <conditionalFormatting sqref="H287:K351 S287:W351">
    <cfRule type="cellIs" dxfId="439" priority="520" operator="equal">
      <formula>""</formula>
    </cfRule>
  </conditionalFormatting>
  <conditionalFormatting sqref="R1811:R1831">
    <cfRule type="cellIs" dxfId="438" priority="515" operator="equal">
      <formula>"offen"</formula>
    </cfRule>
  </conditionalFormatting>
  <conditionalFormatting sqref="S1823:W1823 H1811:K1831 T1831 S1811:T1822 V1811:W1822 S1830:W1830 S1824:T1829 V1824:W1829 V1831:W1831">
    <cfRule type="cellIs" dxfId="437" priority="514" operator="equal">
      <formula>""</formula>
    </cfRule>
  </conditionalFormatting>
  <conditionalFormatting sqref="A1811:A1831">
    <cfRule type="cellIs" dxfId="436" priority="511" operator="equal">
      <formula>""</formula>
    </cfRule>
    <cfRule type="cellIs" dxfId="435" priority="512" operator="equal">
      <formula>"offen"</formula>
    </cfRule>
  </conditionalFormatting>
  <conditionalFormatting sqref="R1774:R1810">
    <cfRule type="cellIs" dxfId="434" priority="508" operator="equal">
      <formula>"offen"</formula>
    </cfRule>
  </conditionalFormatting>
  <conditionalFormatting sqref="S1778:W1779 H1774:K1810 S1774:T1777 V1774:W1777 S1795:W1795 S1780:T1794 V1780:W1794 S1800:W1800 S1796:T1799 V1796:W1799 S1808:W1808 S1801:T1807 V1801:W1807 S1809:T1810 V1809:W1810">
    <cfRule type="cellIs" dxfId="433" priority="507" operator="equal">
      <formula>""</formula>
    </cfRule>
  </conditionalFormatting>
  <conditionalFormatting sqref="A1774:A1810">
    <cfRule type="cellIs" dxfId="432" priority="504" operator="equal">
      <formula>""</formula>
    </cfRule>
    <cfRule type="cellIs" dxfId="431" priority="505" operator="equal">
      <formula>"offen"</formula>
    </cfRule>
  </conditionalFormatting>
  <conditionalFormatting sqref="U1778:U1779 U1795 U1800 U1808 U1823 U1830">
    <cfRule type="cellIs" dxfId="430" priority="503" operator="equal">
      <formula>"Neue Maßnahme"</formula>
    </cfRule>
  </conditionalFormatting>
  <conditionalFormatting sqref="S1831">
    <cfRule type="cellIs" dxfId="429" priority="502" operator="equal">
      <formula>""</formula>
    </cfRule>
  </conditionalFormatting>
  <conditionalFormatting sqref="U1774">
    <cfRule type="cellIs" dxfId="428" priority="501" operator="equal">
      <formula>0</formula>
    </cfRule>
  </conditionalFormatting>
  <conditionalFormatting sqref="U1775">
    <cfRule type="cellIs" dxfId="427" priority="500" operator="equal">
      <formula>0</formula>
    </cfRule>
  </conditionalFormatting>
  <conditionalFormatting sqref="U1776">
    <cfRule type="cellIs" dxfId="426" priority="499" operator="equal">
      <formula>0</formula>
    </cfRule>
  </conditionalFormatting>
  <conditionalFormatting sqref="U1777">
    <cfRule type="cellIs" dxfId="425" priority="498" operator="equal">
      <formula>0</formula>
    </cfRule>
  </conditionalFormatting>
  <conditionalFormatting sqref="U1780">
    <cfRule type="cellIs" dxfId="424" priority="497" operator="equal">
      <formula>0</formula>
    </cfRule>
  </conditionalFormatting>
  <conditionalFormatting sqref="U1781">
    <cfRule type="cellIs" dxfId="423" priority="496" operator="equal">
      <formula>0</formula>
    </cfRule>
  </conditionalFormatting>
  <conditionalFormatting sqref="U1782">
    <cfRule type="cellIs" dxfId="422" priority="495" operator="equal">
      <formula>0</formula>
    </cfRule>
  </conditionalFormatting>
  <conditionalFormatting sqref="U1783">
    <cfRule type="cellIs" dxfId="421" priority="494" operator="equal">
      <formula>0</formula>
    </cfRule>
  </conditionalFormatting>
  <conditionalFormatting sqref="U1784">
    <cfRule type="cellIs" dxfId="420" priority="493" operator="equal">
      <formula>0</formula>
    </cfRule>
  </conditionalFormatting>
  <conditionalFormatting sqref="U1785">
    <cfRule type="cellIs" dxfId="419" priority="492" operator="equal">
      <formula>0</formula>
    </cfRule>
  </conditionalFormatting>
  <conditionalFormatting sqref="U1786">
    <cfRule type="cellIs" dxfId="418" priority="491" operator="equal">
      <formula>0</formula>
    </cfRule>
  </conditionalFormatting>
  <conditionalFormatting sqref="U1787">
    <cfRule type="cellIs" dxfId="417" priority="490" operator="equal">
      <formula>0</formula>
    </cfRule>
  </conditionalFormatting>
  <conditionalFormatting sqref="U1788">
    <cfRule type="cellIs" dxfId="416" priority="489" operator="equal">
      <formula>0</formula>
    </cfRule>
  </conditionalFormatting>
  <conditionalFormatting sqref="U1789:U1794">
    <cfRule type="cellIs" dxfId="415" priority="488" operator="equal">
      <formula>0</formula>
    </cfRule>
  </conditionalFormatting>
  <conditionalFormatting sqref="U1796:U1799">
    <cfRule type="cellIs" dxfId="414" priority="487" operator="equal">
      <formula>0</formula>
    </cfRule>
  </conditionalFormatting>
  <conditionalFormatting sqref="U1801:U1806">
    <cfRule type="cellIs" dxfId="413" priority="486" operator="equal">
      <formula>0</formula>
    </cfRule>
  </conditionalFormatting>
  <conditionalFormatting sqref="U1807">
    <cfRule type="cellIs" dxfId="412" priority="485" operator="equal">
      <formula>0</formula>
    </cfRule>
  </conditionalFormatting>
  <conditionalFormatting sqref="U1809:U1812">
    <cfRule type="cellIs" dxfId="411" priority="484" operator="equal">
      <formula>0</formula>
    </cfRule>
  </conditionalFormatting>
  <conditionalFormatting sqref="U1813:U1820">
    <cfRule type="cellIs" dxfId="410" priority="483" operator="equal">
      <formula>0</formula>
    </cfRule>
  </conditionalFormatting>
  <conditionalFormatting sqref="U1821:U1822">
    <cfRule type="cellIs" dxfId="409" priority="482" operator="equal">
      <formula>0</formula>
    </cfRule>
  </conditionalFormatting>
  <conditionalFormatting sqref="U1824:U1827">
    <cfRule type="cellIs" dxfId="408" priority="481" operator="equal">
      <formula>0</formula>
    </cfRule>
  </conditionalFormatting>
  <conditionalFormatting sqref="U1828:U1829">
    <cfRule type="cellIs" dxfId="407" priority="480" operator="equal">
      <formula>0</formula>
    </cfRule>
  </conditionalFormatting>
  <conditionalFormatting sqref="U1831">
    <cfRule type="cellIs" dxfId="406" priority="479" operator="equal">
      <formula>0</formula>
    </cfRule>
  </conditionalFormatting>
  <conditionalFormatting sqref="R901:R902 R1232:R1240 R1529:R1548">
    <cfRule type="cellIs" dxfId="405" priority="473" operator="equal">
      <formula>"offen"</formula>
    </cfRule>
  </conditionalFormatting>
  <conditionalFormatting sqref="H901:K902 H1232:K1240 H1529:K1548">
    <cfRule type="cellIs" dxfId="404" priority="472" operator="equal">
      <formula>""</formula>
    </cfRule>
  </conditionalFormatting>
  <conditionalFormatting sqref="A901:A902 A1232:A1240 A1529:A1548">
    <cfRule type="cellIs" dxfId="403" priority="469" operator="equal">
      <formula>""</formula>
    </cfRule>
    <cfRule type="cellIs" dxfId="402" priority="470" operator="equal">
      <formula>"offen"</formula>
    </cfRule>
  </conditionalFormatting>
  <conditionalFormatting sqref="R1467:R1528">
    <cfRule type="cellIs" dxfId="401" priority="466" operator="equal">
      <formula>"offen"</formula>
    </cfRule>
  </conditionalFormatting>
  <conditionalFormatting sqref="H1467:K1528">
    <cfRule type="cellIs" dxfId="400" priority="465" operator="equal">
      <formula>""</formula>
    </cfRule>
  </conditionalFormatting>
  <conditionalFormatting sqref="A1467:A1528">
    <cfRule type="cellIs" dxfId="399" priority="462" operator="equal">
      <formula>""</formula>
    </cfRule>
    <cfRule type="cellIs" dxfId="398" priority="463" operator="equal">
      <formula>"offen"</formula>
    </cfRule>
  </conditionalFormatting>
  <conditionalFormatting sqref="R1426:R1466">
    <cfRule type="cellIs" dxfId="397" priority="459" operator="equal">
      <formula>"offen"</formula>
    </cfRule>
  </conditionalFormatting>
  <conditionalFormatting sqref="H1426:K1466">
    <cfRule type="cellIs" dxfId="396" priority="458" operator="equal">
      <formula>""</formula>
    </cfRule>
  </conditionalFormatting>
  <conditionalFormatting sqref="A1426:A1466">
    <cfRule type="cellIs" dxfId="395" priority="455" operator="equal">
      <formula>""</formula>
    </cfRule>
    <cfRule type="cellIs" dxfId="394" priority="456" operator="equal">
      <formula>"offen"</formula>
    </cfRule>
  </conditionalFormatting>
  <conditionalFormatting sqref="R1385:R1425">
    <cfRule type="cellIs" dxfId="393" priority="452" operator="equal">
      <formula>"offen"</formula>
    </cfRule>
  </conditionalFormatting>
  <conditionalFormatting sqref="H1385:K1425">
    <cfRule type="cellIs" dxfId="392" priority="451" operator="equal">
      <formula>""</formula>
    </cfRule>
  </conditionalFormatting>
  <conditionalFormatting sqref="A1385:A1425">
    <cfRule type="cellIs" dxfId="391" priority="448" operator="equal">
      <formula>""</formula>
    </cfRule>
    <cfRule type="cellIs" dxfId="390" priority="449" operator="equal">
      <formula>"offen"</formula>
    </cfRule>
  </conditionalFormatting>
  <conditionalFormatting sqref="R1323:R1384">
    <cfRule type="cellIs" dxfId="389" priority="445" operator="equal">
      <formula>"offen"</formula>
    </cfRule>
  </conditionalFormatting>
  <conditionalFormatting sqref="H1323:K1384">
    <cfRule type="cellIs" dxfId="388" priority="444" operator="equal">
      <formula>""</formula>
    </cfRule>
  </conditionalFormatting>
  <conditionalFormatting sqref="A1323:A1384">
    <cfRule type="cellIs" dxfId="387" priority="441" operator="equal">
      <formula>""</formula>
    </cfRule>
    <cfRule type="cellIs" dxfId="386" priority="442" operator="equal">
      <formula>"offen"</formula>
    </cfRule>
  </conditionalFormatting>
  <conditionalFormatting sqref="R1282:R1322">
    <cfRule type="cellIs" dxfId="385" priority="438" operator="equal">
      <formula>"offen"</formula>
    </cfRule>
  </conditionalFormatting>
  <conditionalFormatting sqref="H1282:K1322">
    <cfRule type="cellIs" dxfId="384" priority="437" operator="equal">
      <formula>""</formula>
    </cfRule>
  </conditionalFormatting>
  <conditionalFormatting sqref="A1282:A1322">
    <cfRule type="cellIs" dxfId="383" priority="434" operator="equal">
      <formula>""</formula>
    </cfRule>
    <cfRule type="cellIs" dxfId="382" priority="435" operator="equal">
      <formula>"offen"</formula>
    </cfRule>
  </conditionalFormatting>
  <conditionalFormatting sqref="R1241:R1281">
    <cfRule type="cellIs" dxfId="381" priority="431" operator="equal">
      <formula>"offen"</formula>
    </cfRule>
  </conditionalFormatting>
  <conditionalFormatting sqref="H1241:K1281">
    <cfRule type="cellIs" dxfId="380" priority="430" operator="equal">
      <formula>""</formula>
    </cfRule>
  </conditionalFormatting>
  <conditionalFormatting sqref="A1241:A1281">
    <cfRule type="cellIs" dxfId="379" priority="427" operator="equal">
      <formula>""</formula>
    </cfRule>
    <cfRule type="cellIs" dxfId="378" priority="428" operator="equal">
      <formula>"offen"</formula>
    </cfRule>
  </conditionalFormatting>
  <conditionalFormatting sqref="R903:R911">
    <cfRule type="cellIs" dxfId="377" priority="424" operator="equal">
      <formula>"offen"</formula>
    </cfRule>
  </conditionalFormatting>
  <conditionalFormatting sqref="H903:K911">
    <cfRule type="cellIs" dxfId="376" priority="423" operator="equal">
      <formula>""</formula>
    </cfRule>
  </conditionalFormatting>
  <conditionalFormatting sqref="A903:A911">
    <cfRule type="cellIs" dxfId="375" priority="420" operator="equal">
      <formula>""</formula>
    </cfRule>
    <cfRule type="cellIs" dxfId="374" priority="421" operator="equal">
      <formula>"offen"</formula>
    </cfRule>
  </conditionalFormatting>
  <conditionalFormatting sqref="R1227:R1231">
    <cfRule type="cellIs" dxfId="373" priority="417" operator="equal">
      <formula>"offen"</formula>
    </cfRule>
  </conditionalFormatting>
  <conditionalFormatting sqref="H1227:K1231">
    <cfRule type="cellIs" dxfId="372" priority="416" operator="equal">
      <formula>""</formula>
    </cfRule>
  </conditionalFormatting>
  <conditionalFormatting sqref="A1227:A1231">
    <cfRule type="cellIs" dxfId="371" priority="413" operator="equal">
      <formula>""</formula>
    </cfRule>
    <cfRule type="cellIs" dxfId="370" priority="414" operator="equal">
      <formula>"offen"</formula>
    </cfRule>
  </conditionalFormatting>
  <conditionalFormatting sqref="R1186:R1226">
    <cfRule type="cellIs" dxfId="369" priority="410" operator="equal">
      <formula>"offen"</formula>
    </cfRule>
  </conditionalFormatting>
  <conditionalFormatting sqref="H1186:K1226">
    <cfRule type="cellIs" dxfId="368" priority="409" operator="equal">
      <formula>""</formula>
    </cfRule>
  </conditionalFormatting>
  <conditionalFormatting sqref="A1186:A1226">
    <cfRule type="cellIs" dxfId="367" priority="406" operator="equal">
      <formula>""</formula>
    </cfRule>
    <cfRule type="cellIs" dxfId="366" priority="407" operator="equal">
      <formula>"offen"</formula>
    </cfRule>
  </conditionalFormatting>
  <conditionalFormatting sqref="R1124:R1185">
    <cfRule type="cellIs" dxfId="365" priority="403" operator="equal">
      <formula>"offen"</formula>
    </cfRule>
  </conditionalFormatting>
  <conditionalFormatting sqref="H1124:K1185">
    <cfRule type="cellIs" dxfId="364" priority="402" operator="equal">
      <formula>""</formula>
    </cfRule>
  </conditionalFormatting>
  <conditionalFormatting sqref="A1124:A1185">
    <cfRule type="cellIs" dxfId="363" priority="399" operator="equal">
      <formula>""</formula>
    </cfRule>
    <cfRule type="cellIs" dxfId="362" priority="400" operator="equal">
      <formula>"offen"</formula>
    </cfRule>
  </conditionalFormatting>
  <conditionalFormatting sqref="R1086:R1123">
    <cfRule type="cellIs" dxfId="361" priority="396" operator="equal">
      <formula>"offen"</formula>
    </cfRule>
  </conditionalFormatting>
  <conditionalFormatting sqref="H1086:K1123">
    <cfRule type="cellIs" dxfId="360" priority="395" operator="equal">
      <formula>""</formula>
    </cfRule>
  </conditionalFormatting>
  <conditionalFormatting sqref="A1086:A1123">
    <cfRule type="cellIs" dxfId="359" priority="392" operator="equal">
      <formula>""</formula>
    </cfRule>
    <cfRule type="cellIs" dxfId="358" priority="393" operator="equal">
      <formula>"offen"</formula>
    </cfRule>
  </conditionalFormatting>
  <conditionalFormatting sqref="R1055:R1085">
    <cfRule type="cellIs" dxfId="357" priority="389" operator="equal">
      <formula>"offen"</formula>
    </cfRule>
  </conditionalFormatting>
  <conditionalFormatting sqref="H1055:K1085">
    <cfRule type="cellIs" dxfId="356" priority="388" operator="equal">
      <formula>""</formula>
    </cfRule>
  </conditionalFormatting>
  <conditionalFormatting sqref="A1055:A1085">
    <cfRule type="cellIs" dxfId="355" priority="385" operator="equal">
      <formula>""</formula>
    </cfRule>
    <cfRule type="cellIs" dxfId="354" priority="386" operator="equal">
      <formula>"offen"</formula>
    </cfRule>
  </conditionalFormatting>
  <conditionalFormatting sqref="R993:R1054">
    <cfRule type="cellIs" dxfId="353" priority="382" operator="equal">
      <formula>"offen"</formula>
    </cfRule>
  </conditionalFormatting>
  <conditionalFormatting sqref="H993:K1054">
    <cfRule type="cellIs" dxfId="352" priority="381" operator="equal">
      <formula>""</formula>
    </cfRule>
  </conditionalFormatting>
  <conditionalFormatting sqref="A993:A1054">
    <cfRule type="cellIs" dxfId="351" priority="378" operator="equal">
      <formula>""</formula>
    </cfRule>
    <cfRule type="cellIs" dxfId="350" priority="379" operator="equal">
      <formula>"offen"</formula>
    </cfRule>
  </conditionalFormatting>
  <conditionalFormatting sqref="R953:R992">
    <cfRule type="cellIs" dxfId="349" priority="375" operator="equal">
      <formula>"offen"</formula>
    </cfRule>
  </conditionalFormatting>
  <conditionalFormatting sqref="H953:K967 H969:K992 H968:J968">
    <cfRule type="cellIs" dxfId="348" priority="374" operator="equal">
      <formula>""</formula>
    </cfRule>
  </conditionalFormatting>
  <conditionalFormatting sqref="A953:A992">
    <cfRule type="cellIs" dxfId="347" priority="371" operator="equal">
      <formula>""</formula>
    </cfRule>
    <cfRule type="cellIs" dxfId="346" priority="372" operator="equal">
      <formula>"offen"</formula>
    </cfRule>
  </conditionalFormatting>
  <conditionalFormatting sqref="R912:R952">
    <cfRule type="cellIs" dxfId="345" priority="368" operator="equal">
      <formula>"offen"</formula>
    </cfRule>
  </conditionalFormatting>
  <conditionalFormatting sqref="H912:K952">
    <cfRule type="cellIs" dxfId="344" priority="367" operator="equal">
      <formula>""</formula>
    </cfRule>
  </conditionalFormatting>
  <conditionalFormatting sqref="A912:A952">
    <cfRule type="cellIs" dxfId="343" priority="364" operator="equal">
      <formula>""</formula>
    </cfRule>
    <cfRule type="cellIs" dxfId="342" priority="365" operator="equal">
      <formula>"offen"</formula>
    </cfRule>
  </conditionalFormatting>
  <conditionalFormatting sqref="K968">
    <cfRule type="cellIs" dxfId="341" priority="360" operator="equal">
      <formula>""</formula>
    </cfRule>
  </conditionalFormatting>
  <conditionalFormatting sqref="L1886">
    <cfRule type="cellIs" dxfId="340" priority="352" operator="equal">
      <formula>"gestrichen"</formula>
    </cfRule>
    <cfRule type="cellIs" dxfId="339" priority="353" operator="equal">
      <formula>"offen"</formula>
    </cfRule>
  </conditionalFormatting>
  <conditionalFormatting sqref="R1884:R1893 R1832:R1843 R1845:R1861">
    <cfRule type="cellIs" dxfId="338" priority="351" operator="equal">
      <formula>"offen"</formula>
    </cfRule>
  </conditionalFormatting>
  <conditionalFormatting sqref="H1832:K1832 H1833:H1843 K1833:K1840 K1845:K1858 H1845:H1847">
    <cfRule type="cellIs" dxfId="337" priority="350" operator="equal">
      <formula>""</formula>
    </cfRule>
  </conditionalFormatting>
  <conditionalFormatting sqref="M1886:M1893">
    <cfRule type="cellIs" dxfId="336" priority="349" operator="equal">
      <formula>0</formula>
    </cfRule>
  </conditionalFormatting>
  <conditionalFormatting sqref="A1832:A1833">
    <cfRule type="cellIs" dxfId="335" priority="347" operator="equal">
      <formula>""</formula>
    </cfRule>
    <cfRule type="cellIs" dxfId="334" priority="348" operator="equal">
      <formula>"offen"</formula>
    </cfRule>
  </conditionalFormatting>
  <conditionalFormatting sqref="H1885:K1886 H1884 K1884 H1859:K1861 H1893 J1893:K1893">
    <cfRule type="cellIs" dxfId="333" priority="346" operator="equal">
      <formula>""</formula>
    </cfRule>
  </conditionalFormatting>
  <conditionalFormatting sqref="A1859 A1886">
    <cfRule type="cellIs" dxfId="332" priority="343" operator="equal">
      <formula>""</formula>
    </cfRule>
    <cfRule type="cellIs" dxfId="331" priority="344" operator="equal">
      <formula>"offen"</formula>
    </cfRule>
  </conditionalFormatting>
  <conditionalFormatting sqref="A1834:A1837">
    <cfRule type="cellIs" dxfId="330" priority="341" operator="equal">
      <formula>""</formula>
    </cfRule>
    <cfRule type="cellIs" dxfId="329" priority="342" operator="equal">
      <formula>"offen"</formula>
    </cfRule>
  </conditionalFormatting>
  <conditionalFormatting sqref="A1838">
    <cfRule type="cellIs" dxfId="328" priority="339" operator="equal">
      <formula>""</formula>
    </cfRule>
    <cfRule type="cellIs" dxfId="327" priority="340" operator="equal">
      <formula>"offen"</formula>
    </cfRule>
  </conditionalFormatting>
  <conditionalFormatting sqref="A1887:A1888">
    <cfRule type="cellIs" dxfId="326" priority="337" operator="equal">
      <formula>""</formula>
    </cfRule>
    <cfRule type="cellIs" dxfId="325" priority="338" operator="equal">
      <formula>"offen"</formula>
    </cfRule>
  </conditionalFormatting>
  <conditionalFormatting sqref="L1887">
    <cfRule type="cellIs" dxfId="324" priority="335" operator="equal">
      <formula>"gestrichen"</formula>
    </cfRule>
    <cfRule type="cellIs" dxfId="323" priority="336" operator="equal">
      <formula>"offen"</formula>
    </cfRule>
  </conditionalFormatting>
  <conditionalFormatting sqref="H1887:K1887">
    <cfRule type="cellIs" dxfId="322" priority="334" operator="equal">
      <formula>""</formula>
    </cfRule>
  </conditionalFormatting>
  <conditionalFormatting sqref="L1888">
    <cfRule type="cellIs" dxfId="321" priority="332" operator="equal">
      <formula>"gestrichen"</formula>
    </cfRule>
    <cfRule type="cellIs" dxfId="320" priority="333" operator="equal">
      <formula>"offen"</formula>
    </cfRule>
  </conditionalFormatting>
  <conditionalFormatting sqref="H1888:K1888">
    <cfRule type="cellIs" dxfId="319" priority="331" operator="equal">
      <formula>""</formula>
    </cfRule>
  </conditionalFormatting>
  <conditionalFormatting sqref="A1884:A1885">
    <cfRule type="cellIs" dxfId="318" priority="329" operator="equal">
      <formula>""</formula>
    </cfRule>
    <cfRule type="cellIs" dxfId="317" priority="330" operator="equal">
      <formula>"offen"</formula>
    </cfRule>
  </conditionalFormatting>
  <conditionalFormatting sqref="A1839">
    <cfRule type="cellIs" dxfId="316" priority="323" operator="equal">
      <formula>""</formula>
    </cfRule>
    <cfRule type="cellIs" dxfId="315" priority="324" operator="equal">
      <formula>"offen"</formula>
    </cfRule>
  </conditionalFormatting>
  <conditionalFormatting sqref="A1889:A1892">
    <cfRule type="cellIs" dxfId="314" priority="321" operator="equal">
      <formula>""</formula>
    </cfRule>
    <cfRule type="cellIs" dxfId="313" priority="322" operator="equal">
      <formula>"offen"</formula>
    </cfRule>
  </conditionalFormatting>
  <conditionalFormatting sqref="L1889:L1890">
    <cfRule type="cellIs" dxfId="312" priority="319" operator="equal">
      <formula>"gestrichen"</formula>
    </cfRule>
    <cfRule type="cellIs" dxfId="311" priority="320" operator="equal">
      <formula>"offen"</formula>
    </cfRule>
  </conditionalFormatting>
  <conditionalFormatting sqref="H1889:K1890">
    <cfRule type="cellIs" dxfId="310" priority="318" operator="equal">
      <formula>""</formula>
    </cfRule>
  </conditionalFormatting>
  <conditionalFormatting sqref="L1891">
    <cfRule type="cellIs" dxfId="309" priority="316" operator="equal">
      <formula>"gestrichen"</formula>
    </cfRule>
    <cfRule type="cellIs" dxfId="308" priority="317" operator="equal">
      <formula>"offen"</formula>
    </cfRule>
  </conditionalFormatting>
  <conditionalFormatting sqref="H1891:K1891">
    <cfRule type="cellIs" dxfId="307" priority="315" operator="equal">
      <formula>""</formula>
    </cfRule>
  </conditionalFormatting>
  <conditionalFormatting sqref="L1892">
    <cfRule type="cellIs" dxfId="306" priority="313" operator="equal">
      <formula>"gestrichen"</formula>
    </cfRule>
    <cfRule type="cellIs" dxfId="305" priority="314" operator="equal">
      <formula>"offen"</formula>
    </cfRule>
  </conditionalFormatting>
  <conditionalFormatting sqref="H1892:K1892">
    <cfRule type="cellIs" dxfId="304" priority="312" operator="equal">
      <formula>""</formula>
    </cfRule>
  </conditionalFormatting>
  <conditionalFormatting sqref="A1860:A1861">
    <cfRule type="cellIs" dxfId="303" priority="310" operator="equal">
      <formula>""</formula>
    </cfRule>
    <cfRule type="cellIs" dxfId="302" priority="311" operator="equal">
      <formula>"offen"</formula>
    </cfRule>
  </conditionalFormatting>
  <conditionalFormatting sqref="H1848:H1858">
    <cfRule type="cellIs" dxfId="301" priority="309" operator="equal">
      <formula>""</formula>
    </cfRule>
  </conditionalFormatting>
  <conditionalFormatting sqref="A1848:A1852">
    <cfRule type="cellIs" dxfId="300" priority="307" operator="equal">
      <formula>""</formula>
    </cfRule>
    <cfRule type="cellIs" dxfId="299" priority="308" operator="equal">
      <formula>"offen"</formula>
    </cfRule>
  </conditionalFormatting>
  <conditionalFormatting sqref="A1853:A1858">
    <cfRule type="cellIs" dxfId="298" priority="305" operator="equal">
      <formula>""</formula>
    </cfRule>
    <cfRule type="cellIs" dxfId="297" priority="306" operator="equal">
      <formula>"offen"</formula>
    </cfRule>
  </conditionalFormatting>
  <conditionalFormatting sqref="R1862">
    <cfRule type="cellIs" dxfId="296" priority="302" operator="equal">
      <formula>"offen"</formula>
    </cfRule>
  </conditionalFormatting>
  <conditionalFormatting sqref="H1862:K1862">
    <cfRule type="cellIs" dxfId="295" priority="301" operator="equal">
      <formula>""</formula>
    </cfRule>
  </conditionalFormatting>
  <conditionalFormatting sqref="A1862">
    <cfRule type="cellIs" dxfId="294" priority="298" operator="equal">
      <formula>""</formula>
    </cfRule>
    <cfRule type="cellIs" dxfId="293" priority="299" operator="equal">
      <formula>"offen"</formula>
    </cfRule>
  </conditionalFormatting>
  <conditionalFormatting sqref="R1863:R1866">
    <cfRule type="cellIs" dxfId="292" priority="295" operator="equal">
      <formula>"offen"</formula>
    </cfRule>
  </conditionalFormatting>
  <conditionalFormatting sqref="H1863:K1863">
    <cfRule type="cellIs" dxfId="291" priority="294" operator="equal">
      <formula>""</formula>
    </cfRule>
  </conditionalFormatting>
  <conditionalFormatting sqref="A1863">
    <cfRule type="cellIs" dxfId="290" priority="291" operator="equal">
      <formula>""</formula>
    </cfRule>
    <cfRule type="cellIs" dxfId="289" priority="292" operator="equal">
      <formula>"offen"</formula>
    </cfRule>
  </conditionalFormatting>
  <conditionalFormatting sqref="H1864:K1865 H1866:I1866 K1866">
    <cfRule type="cellIs" dxfId="288" priority="290" operator="equal">
      <formula>""</formula>
    </cfRule>
  </conditionalFormatting>
  <conditionalFormatting sqref="A1864">
    <cfRule type="cellIs" dxfId="287" priority="288" operator="equal">
      <formula>""</formula>
    </cfRule>
    <cfRule type="cellIs" dxfId="286" priority="289" operator="equal">
      <formula>"offen"</formula>
    </cfRule>
  </conditionalFormatting>
  <conditionalFormatting sqref="A1865:A1866">
    <cfRule type="cellIs" dxfId="285" priority="286" operator="equal">
      <formula>""</formula>
    </cfRule>
    <cfRule type="cellIs" dxfId="284" priority="287" operator="equal">
      <formula>"offen"</formula>
    </cfRule>
  </conditionalFormatting>
  <conditionalFormatting sqref="J1853:J1856">
    <cfRule type="cellIs" dxfId="283" priority="285" operator="equal">
      <formula>""</formula>
    </cfRule>
  </conditionalFormatting>
  <conditionalFormatting sqref="A1867:A1873">
    <cfRule type="cellIs" dxfId="282" priority="279" operator="equal">
      <formula>""</formula>
    </cfRule>
    <cfRule type="cellIs" dxfId="281" priority="280" operator="equal">
      <formula>"offen"</formula>
    </cfRule>
  </conditionalFormatting>
  <conditionalFormatting sqref="R1867">
    <cfRule type="cellIs" dxfId="280" priority="276" operator="equal">
      <formula>"offen"</formula>
    </cfRule>
  </conditionalFormatting>
  <conditionalFormatting sqref="H1867:K1867">
    <cfRule type="cellIs" dxfId="279" priority="275" operator="equal">
      <formula>""</formula>
    </cfRule>
  </conditionalFormatting>
  <conditionalFormatting sqref="R1868:R1872">
    <cfRule type="cellIs" dxfId="278" priority="271" operator="equal">
      <formula>"offen"</formula>
    </cfRule>
  </conditionalFormatting>
  <conditionalFormatting sqref="H1868:K1868 K1869:K1870">
    <cfRule type="cellIs" dxfId="277" priority="270" operator="equal">
      <formula>""</formula>
    </cfRule>
  </conditionalFormatting>
  <conditionalFormatting sqref="H1869:H1870">
    <cfRule type="cellIs" dxfId="276" priority="264" operator="equal">
      <formula>""</formula>
    </cfRule>
  </conditionalFormatting>
  <conditionalFormatting sqref="I1870:J1870 I1869">
    <cfRule type="cellIs" dxfId="275" priority="263" operator="equal">
      <formula>""</formula>
    </cfRule>
  </conditionalFormatting>
  <conditionalFormatting sqref="H1871:K1871">
    <cfRule type="cellIs" dxfId="274" priority="262" operator="equal">
      <formula>""</formula>
    </cfRule>
  </conditionalFormatting>
  <conditionalFormatting sqref="H1872:K1872">
    <cfRule type="cellIs" dxfId="273" priority="261" operator="equal">
      <formula>""</formula>
    </cfRule>
  </conditionalFormatting>
  <conditionalFormatting sqref="A1874:A1878">
    <cfRule type="cellIs" dxfId="272" priority="258" operator="equal">
      <formula>""</formula>
    </cfRule>
    <cfRule type="cellIs" dxfId="271" priority="259" operator="equal">
      <formula>"offen"</formula>
    </cfRule>
  </conditionalFormatting>
  <conditionalFormatting sqref="R1873:R1876">
    <cfRule type="cellIs" dxfId="270" priority="255" operator="equal">
      <formula>"offen"</formula>
    </cfRule>
  </conditionalFormatting>
  <conditionalFormatting sqref="H1873:K1874">
    <cfRule type="cellIs" dxfId="269" priority="254" operator="equal">
      <formula>""</formula>
    </cfRule>
  </conditionalFormatting>
  <conditionalFormatting sqref="H1875:K1876">
    <cfRule type="cellIs" dxfId="268" priority="250" operator="equal">
      <formula>""</formula>
    </cfRule>
  </conditionalFormatting>
  <conditionalFormatting sqref="H1877:K1878">
    <cfRule type="cellIs" dxfId="267" priority="247" operator="equal">
      <formula>""</formula>
    </cfRule>
  </conditionalFormatting>
  <conditionalFormatting sqref="R1877:R1878">
    <cfRule type="cellIs" dxfId="266" priority="246" operator="equal">
      <formula>"offen"</formula>
    </cfRule>
  </conditionalFormatting>
  <conditionalFormatting sqref="A1846">
    <cfRule type="cellIs" dxfId="265" priority="244" operator="equal">
      <formula>""</formula>
    </cfRule>
    <cfRule type="cellIs" dxfId="264" priority="245" operator="equal">
      <formula>"offen"</formula>
    </cfRule>
  </conditionalFormatting>
  <conditionalFormatting sqref="A1893">
    <cfRule type="cellIs" dxfId="263" priority="242" operator="equal">
      <formula>""</formula>
    </cfRule>
    <cfRule type="cellIs" dxfId="262" priority="243" operator="equal">
      <formula>"offen"</formula>
    </cfRule>
  </conditionalFormatting>
  <conditionalFormatting sqref="I1893">
    <cfRule type="cellIs" dxfId="261" priority="241" operator="equal">
      <formula>""</formula>
    </cfRule>
  </conditionalFormatting>
  <conditionalFormatting sqref="L1893">
    <cfRule type="cellIs" dxfId="260" priority="239" operator="equal">
      <formula>"gestrichen"</formula>
    </cfRule>
    <cfRule type="cellIs" dxfId="259" priority="240" operator="equal">
      <formula>"offen"</formula>
    </cfRule>
  </conditionalFormatting>
  <conditionalFormatting sqref="O1886">
    <cfRule type="cellIs" dxfId="258" priority="238" operator="equal">
      <formula>0</formula>
    </cfRule>
  </conditionalFormatting>
  <conditionalFormatting sqref="Q1886">
    <cfRule type="cellIs" dxfId="257" priority="237" operator="equal">
      <formula>0</formula>
    </cfRule>
  </conditionalFormatting>
  <conditionalFormatting sqref="R1879">
    <cfRule type="cellIs" dxfId="256" priority="229" operator="equal">
      <formula>"offen"</formula>
    </cfRule>
  </conditionalFormatting>
  <conditionalFormatting sqref="H1879:K1879">
    <cfRule type="cellIs" dxfId="255" priority="228" operator="equal">
      <formula>""</formula>
    </cfRule>
  </conditionalFormatting>
  <conditionalFormatting sqref="A1879">
    <cfRule type="cellIs" dxfId="254" priority="225" operator="equal">
      <formula>""</formula>
    </cfRule>
    <cfRule type="cellIs" dxfId="253" priority="226" operator="equal">
      <formula>"offen"</formula>
    </cfRule>
  </conditionalFormatting>
  <conditionalFormatting sqref="R1880:R1883">
    <cfRule type="cellIs" dxfId="252" priority="222" operator="equal">
      <formula>"offen"</formula>
    </cfRule>
  </conditionalFormatting>
  <conditionalFormatting sqref="H1880:K1881">
    <cfRule type="cellIs" dxfId="251" priority="221" operator="equal">
      <formula>""</formula>
    </cfRule>
  </conditionalFormatting>
  <conditionalFormatting sqref="A1880:A1883">
    <cfRule type="cellIs" dxfId="250" priority="218" operator="equal">
      <formula>""</formula>
    </cfRule>
    <cfRule type="cellIs" dxfId="249" priority="219" operator="equal">
      <formula>"offen"</formula>
    </cfRule>
  </conditionalFormatting>
  <conditionalFormatting sqref="I1857:J1857">
    <cfRule type="cellIs" dxfId="248" priority="209" operator="equal">
      <formula>""</formula>
    </cfRule>
  </conditionalFormatting>
  <conditionalFormatting sqref="I1858:J1858">
    <cfRule type="cellIs" dxfId="247" priority="206" operator="equal">
      <formula>""</formula>
    </cfRule>
  </conditionalFormatting>
  <conditionalFormatting sqref="J1869">
    <cfRule type="cellIs" dxfId="246" priority="203" operator="equal">
      <formula>""</formula>
    </cfRule>
  </conditionalFormatting>
  <conditionalFormatting sqref="J1866">
    <cfRule type="cellIs" dxfId="245" priority="200" operator="equal">
      <formula>""</formula>
    </cfRule>
  </conditionalFormatting>
  <conditionalFormatting sqref="H1882:H1883">
    <cfRule type="cellIs" dxfId="244" priority="199" operator="equal">
      <formula>""</formula>
    </cfRule>
  </conditionalFormatting>
  <conditionalFormatting sqref="J1882:K1882 J1883">
    <cfRule type="cellIs" dxfId="243" priority="196" operator="equal">
      <formula>""</formula>
    </cfRule>
  </conditionalFormatting>
  <conditionalFormatting sqref="A1840:A1843">
    <cfRule type="cellIs" dxfId="242" priority="191" operator="equal">
      <formula>""</formula>
    </cfRule>
    <cfRule type="cellIs" dxfId="241" priority="192" operator="equal">
      <formula>"offen"</formula>
    </cfRule>
  </conditionalFormatting>
  <conditionalFormatting sqref="K1841:K1843">
    <cfRule type="cellIs" dxfId="240" priority="188" operator="equal">
      <formula>""</formula>
    </cfRule>
  </conditionalFormatting>
  <conditionalFormatting sqref="A1845">
    <cfRule type="cellIs" dxfId="239" priority="184" operator="equal">
      <formula>""</formula>
    </cfRule>
    <cfRule type="cellIs" dxfId="238" priority="185" operator="equal">
      <formula>"offen"</formula>
    </cfRule>
  </conditionalFormatting>
  <conditionalFormatting sqref="K1883">
    <cfRule type="cellIs" dxfId="237" priority="178" operator="equal">
      <formula>""</formula>
    </cfRule>
  </conditionalFormatting>
  <conditionalFormatting sqref="A1847">
    <cfRule type="cellIs" dxfId="236" priority="174" operator="equal">
      <formula>""</formula>
    </cfRule>
    <cfRule type="cellIs" dxfId="235" priority="175" operator="equal">
      <formula>"offen"</formula>
    </cfRule>
  </conditionalFormatting>
  <conditionalFormatting sqref="R1549:R1581">
    <cfRule type="cellIs" dxfId="234" priority="171" operator="equal">
      <formula>"offen"</formula>
    </cfRule>
  </conditionalFormatting>
  <conditionalFormatting sqref="H1549:K1574 H1580:K1581 H1576:K1577">
    <cfRule type="cellIs" dxfId="233" priority="170" operator="equal">
      <formula>""</formula>
    </cfRule>
  </conditionalFormatting>
  <conditionalFormatting sqref="A1549:A1581">
    <cfRule type="cellIs" dxfId="232" priority="167" operator="equal">
      <formula>""</formula>
    </cfRule>
    <cfRule type="cellIs" dxfId="231" priority="168" operator="equal">
      <formula>"offen"</formula>
    </cfRule>
  </conditionalFormatting>
  <conditionalFormatting sqref="I1575">
    <cfRule type="cellIs" dxfId="230" priority="160" operator="equal">
      <formula>""</formula>
    </cfRule>
  </conditionalFormatting>
  <conditionalFormatting sqref="J1575">
    <cfRule type="cellIs" dxfId="229" priority="159" operator="equal">
      <formula>""</formula>
    </cfRule>
  </conditionalFormatting>
  <conditionalFormatting sqref="K1575">
    <cfRule type="cellIs" dxfId="228" priority="158" operator="equal">
      <formula>""</formula>
    </cfRule>
  </conditionalFormatting>
  <conditionalFormatting sqref="H1578">
    <cfRule type="cellIs" dxfId="227" priority="157" operator="equal">
      <formula>""</formula>
    </cfRule>
  </conditionalFormatting>
  <conditionalFormatting sqref="H1579">
    <cfRule type="cellIs" dxfId="226" priority="156" operator="equal">
      <formula>""</formula>
    </cfRule>
  </conditionalFormatting>
  <conditionalFormatting sqref="I1578">
    <cfRule type="cellIs" dxfId="225" priority="155" operator="equal">
      <formula>""</formula>
    </cfRule>
  </conditionalFormatting>
  <conditionalFormatting sqref="I1579">
    <cfRule type="cellIs" dxfId="224" priority="154" operator="equal">
      <formula>""</formula>
    </cfRule>
  </conditionalFormatting>
  <conditionalFormatting sqref="J1578">
    <cfRule type="cellIs" dxfId="223" priority="153" operator="equal">
      <formula>""</formula>
    </cfRule>
  </conditionalFormatting>
  <conditionalFormatting sqref="J1579">
    <cfRule type="cellIs" dxfId="222" priority="152" operator="equal">
      <formula>""</formula>
    </cfRule>
  </conditionalFormatting>
  <conditionalFormatting sqref="K1578">
    <cfRule type="cellIs" dxfId="221" priority="151" operator="equal">
      <formula>""</formula>
    </cfRule>
  </conditionalFormatting>
  <conditionalFormatting sqref="K1579">
    <cfRule type="cellIs" dxfId="220" priority="150" operator="equal">
      <formula>""</formula>
    </cfRule>
  </conditionalFormatting>
  <conditionalFormatting sqref="L1904:L1908">
    <cfRule type="cellIs" dxfId="219" priority="146" operator="equal">
      <formula>"gestrichen"</formula>
    </cfRule>
    <cfRule type="cellIs" dxfId="218" priority="147" operator="equal">
      <formula>"offen"</formula>
    </cfRule>
  </conditionalFormatting>
  <conditionalFormatting sqref="K1904:K1908">
    <cfRule type="cellIs" dxfId="217" priority="145" operator="equal">
      <formula>""</formula>
    </cfRule>
  </conditionalFormatting>
  <conditionalFormatting sqref="A1903:A1908">
    <cfRule type="cellIs" dxfId="216" priority="143" operator="equal">
      <formula>""</formula>
    </cfRule>
    <cfRule type="cellIs" dxfId="215" priority="144" operator="equal">
      <formula>"offen"</formula>
    </cfRule>
  </conditionalFormatting>
  <conditionalFormatting sqref="L1894">
    <cfRule type="cellIs" dxfId="214" priority="141" operator="equal">
      <formula>"gestrichen"</formula>
    </cfRule>
    <cfRule type="cellIs" dxfId="213" priority="142" operator="equal">
      <formula>"offen"</formula>
    </cfRule>
  </conditionalFormatting>
  <conditionalFormatting sqref="R1894">
    <cfRule type="cellIs" dxfId="212" priority="140" operator="equal">
      <formula>"offen"</formula>
    </cfRule>
  </conditionalFormatting>
  <conditionalFormatting sqref="H1894 J1894:K1894">
    <cfRule type="cellIs" dxfId="211" priority="139" operator="equal">
      <formula>""</formula>
    </cfRule>
  </conditionalFormatting>
  <conditionalFormatting sqref="M1894">
    <cfRule type="cellIs" dxfId="210" priority="138" operator="equal">
      <formula>0</formula>
    </cfRule>
  </conditionalFormatting>
  <conditionalFormatting sqref="A1894">
    <cfRule type="cellIs" dxfId="209" priority="136" operator="equal">
      <formula>""</formula>
    </cfRule>
    <cfRule type="cellIs" dxfId="208" priority="137" operator="equal">
      <formula>"offen"</formula>
    </cfRule>
  </conditionalFormatting>
  <conditionalFormatting sqref="L1895">
    <cfRule type="cellIs" dxfId="207" priority="134" operator="equal">
      <formula>"gestrichen"</formula>
    </cfRule>
    <cfRule type="cellIs" dxfId="206" priority="135" operator="equal">
      <formula>"offen"</formula>
    </cfRule>
  </conditionalFormatting>
  <conditionalFormatting sqref="R1895">
    <cfRule type="cellIs" dxfId="205" priority="133" operator="equal">
      <formula>"offen"</formula>
    </cfRule>
  </conditionalFormatting>
  <conditionalFormatting sqref="H1895:I1895 K1895">
    <cfRule type="cellIs" dxfId="204" priority="132" operator="equal">
      <formula>""</formula>
    </cfRule>
  </conditionalFormatting>
  <conditionalFormatting sqref="A1895">
    <cfRule type="cellIs" dxfId="203" priority="130" operator="equal">
      <formula>""</formula>
    </cfRule>
    <cfRule type="cellIs" dxfId="202" priority="131" operator="equal">
      <formula>"offen"</formula>
    </cfRule>
  </conditionalFormatting>
  <conditionalFormatting sqref="L1896">
    <cfRule type="cellIs" dxfId="201" priority="128" operator="equal">
      <formula>"gestrichen"</formula>
    </cfRule>
    <cfRule type="cellIs" dxfId="200" priority="129" operator="equal">
      <formula>"offen"</formula>
    </cfRule>
  </conditionalFormatting>
  <conditionalFormatting sqref="R1896">
    <cfRule type="cellIs" dxfId="199" priority="127" operator="equal">
      <formula>"offen"</formula>
    </cfRule>
  </conditionalFormatting>
  <conditionalFormatting sqref="H1896 K1896">
    <cfRule type="cellIs" dxfId="198" priority="126" operator="equal">
      <formula>""</formula>
    </cfRule>
  </conditionalFormatting>
  <conditionalFormatting sqref="M1896">
    <cfRule type="cellIs" dxfId="197" priority="125" operator="equal">
      <formula>0</formula>
    </cfRule>
  </conditionalFormatting>
  <conditionalFormatting sqref="A1896">
    <cfRule type="cellIs" dxfId="196" priority="123" operator="equal">
      <formula>""</formula>
    </cfRule>
    <cfRule type="cellIs" dxfId="195" priority="124" operator="equal">
      <formula>"offen"</formula>
    </cfRule>
  </conditionalFormatting>
  <conditionalFormatting sqref="L1897">
    <cfRule type="cellIs" dxfId="194" priority="121" operator="equal">
      <formula>"gestrichen"</formula>
    </cfRule>
    <cfRule type="cellIs" dxfId="193" priority="122" operator="equal">
      <formula>"offen"</formula>
    </cfRule>
  </conditionalFormatting>
  <conditionalFormatting sqref="R1897">
    <cfRule type="cellIs" dxfId="192" priority="120" operator="equal">
      <formula>"offen"</formula>
    </cfRule>
  </conditionalFormatting>
  <conditionalFormatting sqref="H1897 J1897:K1897">
    <cfRule type="cellIs" dxfId="191" priority="119" operator="equal">
      <formula>""</formula>
    </cfRule>
  </conditionalFormatting>
  <conditionalFormatting sqref="A1897">
    <cfRule type="cellIs" dxfId="190" priority="117" operator="equal">
      <formula>""</formula>
    </cfRule>
    <cfRule type="cellIs" dxfId="189" priority="118" operator="equal">
      <formula>"offen"</formula>
    </cfRule>
  </conditionalFormatting>
  <conditionalFormatting sqref="I1899">
    <cfRule type="cellIs" dxfId="188" priority="99" operator="equal">
      <formula>""</formula>
    </cfRule>
  </conditionalFormatting>
  <conditionalFormatting sqref="L1898">
    <cfRule type="cellIs" dxfId="187" priority="115" operator="equal">
      <formula>"gestrichen"</formula>
    </cfRule>
    <cfRule type="cellIs" dxfId="186" priority="116" operator="equal">
      <formula>"offen"</formula>
    </cfRule>
  </conditionalFormatting>
  <conditionalFormatting sqref="R1898">
    <cfRule type="cellIs" dxfId="185" priority="114" operator="equal">
      <formula>"offen"</formula>
    </cfRule>
  </conditionalFormatting>
  <conditionalFormatting sqref="H1898 J1898:K1898">
    <cfRule type="cellIs" dxfId="184" priority="113" operator="equal">
      <formula>""</formula>
    </cfRule>
  </conditionalFormatting>
  <conditionalFormatting sqref="M1897:M1898">
    <cfRule type="cellIs" dxfId="183" priority="112" operator="equal">
      <formula>0</formula>
    </cfRule>
  </conditionalFormatting>
  <conditionalFormatting sqref="A1898">
    <cfRule type="cellIs" dxfId="182" priority="110" operator="equal">
      <formula>""</formula>
    </cfRule>
    <cfRule type="cellIs" dxfId="181" priority="111" operator="equal">
      <formula>"offen"</formula>
    </cfRule>
  </conditionalFormatting>
  <conditionalFormatting sqref="L1899">
    <cfRule type="cellIs" dxfId="180" priority="108" operator="equal">
      <formula>"gestrichen"</formula>
    </cfRule>
    <cfRule type="cellIs" dxfId="179" priority="109" operator="equal">
      <formula>"offen"</formula>
    </cfRule>
  </conditionalFormatting>
  <conditionalFormatting sqref="R1899">
    <cfRule type="cellIs" dxfId="178" priority="107" operator="equal">
      <formula>"offen"</formula>
    </cfRule>
  </conditionalFormatting>
  <conditionalFormatting sqref="H1899 J1899:K1899">
    <cfRule type="cellIs" dxfId="177" priority="106" operator="equal">
      <formula>""</formula>
    </cfRule>
  </conditionalFormatting>
  <conditionalFormatting sqref="M1899">
    <cfRule type="cellIs" dxfId="176" priority="105" operator="equal">
      <formula>0</formula>
    </cfRule>
  </conditionalFormatting>
  <conditionalFormatting sqref="A1899">
    <cfRule type="cellIs" dxfId="175" priority="103" operator="equal">
      <formula>""</formula>
    </cfRule>
    <cfRule type="cellIs" dxfId="174" priority="104" operator="equal">
      <formula>"offen"</formula>
    </cfRule>
  </conditionalFormatting>
  <conditionalFormatting sqref="I1894">
    <cfRule type="cellIs" dxfId="173" priority="102" operator="equal">
      <formula>""</formula>
    </cfRule>
  </conditionalFormatting>
  <conditionalFormatting sqref="I1897">
    <cfRule type="cellIs" dxfId="172" priority="101" operator="equal">
      <formula>""</formula>
    </cfRule>
  </conditionalFormatting>
  <conditionalFormatting sqref="I1898">
    <cfRule type="cellIs" dxfId="171" priority="100" operator="equal">
      <formula>""</formula>
    </cfRule>
  </conditionalFormatting>
  <conditionalFormatting sqref="L1900">
    <cfRule type="cellIs" dxfId="170" priority="97" operator="equal">
      <formula>"gestrichen"</formula>
    </cfRule>
    <cfRule type="cellIs" dxfId="169" priority="98" operator="equal">
      <formula>"offen"</formula>
    </cfRule>
  </conditionalFormatting>
  <conditionalFormatting sqref="R1900">
    <cfRule type="cellIs" dxfId="168" priority="96" operator="equal">
      <formula>"offen"</formula>
    </cfRule>
  </conditionalFormatting>
  <conditionalFormatting sqref="K1900">
    <cfRule type="cellIs" dxfId="167" priority="95" operator="equal">
      <formula>""</formula>
    </cfRule>
  </conditionalFormatting>
  <conditionalFormatting sqref="M1900">
    <cfRule type="cellIs" dxfId="166" priority="94" operator="equal">
      <formula>0</formula>
    </cfRule>
  </conditionalFormatting>
  <conditionalFormatting sqref="A1900">
    <cfRule type="cellIs" dxfId="165" priority="92" operator="equal">
      <formula>""</formula>
    </cfRule>
    <cfRule type="cellIs" dxfId="164" priority="93" operator="equal">
      <formula>"offen"</formula>
    </cfRule>
  </conditionalFormatting>
  <conditionalFormatting sqref="L1901">
    <cfRule type="cellIs" dxfId="163" priority="90" operator="equal">
      <formula>"gestrichen"</formula>
    </cfRule>
    <cfRule type="cellIs" dxfId="162" priority="91" operator="equal">
      <formula>"offen"</formula>
    </cfRule>
  </conditionalFormatting>
  <conditionalFormatting sqref="R1901">
    <cfRule type="cellIs" dxfId="161" priority="89" operator="equal">
      <formula>"offen"</formula>
    </cfRule>
  </conditionalFormatting>
  <conditionalFormatting sqref="K1901">
    <cfRule type="cellIs" dxfId="160" priority="88" operator="equal">
      <formula>""</formula>
    </cfRule>
  </conditionalFormatting>
  <conditionalFormatting sqref="M1901">
    <cfRule type="cellIs" dxfId="159" priority="87" operator="equal">
      <formula>0</formula>
    </cfRule>
  </conditionalFormatting>
  <conditionalFormatting sqref="A1901">
    <cfRule type="cellIs" dxfId="158" priority="85" operator="equal">
      <formula>""</formula>
    </cfRule>
    <cfRule type="cellIs" dxfId="157" priority="86" operator="equal">
      <formula>"offen"</formula>
    </cfRule>
  </conditionalFormatting>
  <conditionalFormatting sqref="H1900">
    <cfRule type="cellIs" dxfId="156" priority="84" operator="equal">
      <formula>""</formula>
    </cfRule>
  </conditionalFormatting>
  <conditionalFormatting sqref="H1901">
    <cfRule type="cellIs" dxfId="155" priority="83" operator="equal">
      <formula>""</formula>
    </cfRule>
  </conditionalFormatting>
  <conditionalFormatting sqref="L1902">
    <cfRule type="cellIs" dxfId="154" priority="81" operator="equal">
      <formula>"gestrichen"</formula>
    </cfRule>
    <cfRule type="cellIs" dxfId="153" priority="82" operator="equal">
      <formula>"offen"</formula>
    </cfRule>
  </conditionalFormatting>
  <conditionalFormatting sqref="R1902">
    <cfRule type="cellIs" dxfId="152" priority="80" operator="equal">
      <formula>"offen"</formula>
    </cfRule>
  </conditionalFormatting>
  <conditionalFormatting sqref="K1902">
    <cfRule type="cellIs" dxfId="151" priority="79" operator="equal">
      <formula>""</formula>
    </cfRule>
  </conditionalFormatting>
  <conditionalFormatting sqref="M1902">
    <cfRule type="cellIs" dxfId="150" priority="78" operator="equal">
      <formula>0</formula>
    </cfRule>
  </conditionalFormatting>
  <conditionalFormatting sqref="A1902">
    <cfRule type="cellIs" dxfId="149" priority="76" operator="equal">
      <formula>""</formula>
    </cfRule>
    <cfRule type="cellIs" dxfId="148" priority="77" operator="equal">
      <formula>"offen"</formula>
    </cfRule>
  </conditionalFormatting>
  <conditionalFormatting sqref="H1902">
    <cfRule type="cellIs" dxfId="147" priority="75" operator="equal">
      <formula>""</formula>
    </cfRule>
  </conditionalFormatting>
  <conditionalFormatting sqref="O1900">
    <cfRule type="cellIs" dxfId="146" priority="74" operator="equal">
      <formula>0</formula>
    </cfRule>
  </conditionalFormatting>
  <conditionalFormatting sqref="O1901">
    <cfRule type="cellIs" dxfId="145" priority="73" operator="equal">
      <formula>0</formula>
    </cfRule>
  </conditionalFormatting>
  <conditionalFormatting sqref="O1902">
    <cfRule type="cellIs" dxfId="144" priority="72" operator="equal">
      <formula>0</formula>
    </cfRule>
  </conditionalFormatting>
  <conditionalFormatting sqref="Q1900">
    <cfRule type="cellIs" dxfId="143" priority="71" operator="equal">
      <formula>0</formula>
    </cfRule>
  </conditionalFormatting>
  <conditionalFormatting sqref="Q1901">
    <cfRule type="cellIs" dxfId="142" priority="70" operator="equal">
      <formula>0</formula>
    </cfRule>
  </conditionalFormatting>
  <conditionalFormatting sqref="Q1902">
    <cfRule type="cellIs" dxfId="141" priority="69" operator="equal">
      <formula>0</formula>
    </cfRule>
  </conditionalFormatting>
  <conditionalFormatting sqref="M1895">
    <cfRule type="cellIs" dxfId="140" priority="68" operator="equal">
      <formula>0</formula>
    </cfRule>
  </conditionalFormatting>
  <conditionalFormatting sqref="J1900">
    <cfRule type="cellIs" dxfId="139" priority="67" operator="equal">
      <formula>""</formula>
    </cfRule>
  </conditionalFormatting>
  <conditionalFormatting sqref="I1900">
    <cfRule type="cellIs" dxfId="138" priority="66" operator="equal">
      <formula>""</formula>
    </cfRule>
  </conditionalFormatting>
  <conditionalFormatting sqref="J1901">
    <cfRule type="cellIs" dxfId="137" priority="65" operator="equal">
      <formula>""</formula>
    </cfRule>
  </conditionalFormatting>
  <conditionalFormatting sqref="I1901">
    <cfRule type="cellIs" dxfId="136" priority="64" operator="equal">
      <formula>""</formula>
    </cfRule>
  </conditionalFormatting>
  <conditionalFormatting sqref="I1902">
    <cfRule type="cellIs" dxfId="135" priority="63" operator="equal">
      <formula>""</formula>
    </cfRule>
  </conditionalFormatting>
  <conditionalFormatting sqref="J1902">
    <cfRule type="cellIs" dxfId="134" priority="62" operator="equal">
      <formula>""</formula>
    </cfRule>
  </conditionalFormatting>
  <conditionalFormatting sqref="L1903">
    <cfRule type="cellIs" dxfId="133" priority="60" operator="equal">
      <formula>"gestrichen"</formula>
    </cfRule>
    <cfRule type="cellIs" dxfId="132" priority="61" operator="equal">
      <formula>"offen"</formula>
    </cfRule>
  </conditionalFormatting>
  <conditionalFormatting sqref="K1903">
    <cfRule type="cellIs" dxfId="131" priority="59" operator="equal">
      <formula>""</formula>
    </cfRule>
  </conditionalFormatting>
  <conditionalFormatting sqref="J1895">
    <cfRule type="cellIs" dxfId="130" priority="58" operator="equal">
      <formula>""</formula>
    </cfRule>
  </conditionalFormatting>
  <conditionalFormatting sqref="O1895">
    <cfRule type="cellIs" dxfId="129" priority="57" operator="equal">
      <formula>0</formula>
    </cfRule>
  </conditionalFormatting>
  <conditionalFormatting sqref="Q1895">
    <cfRule type="cellIs" dxfId="128" priority="56" operator="equal">
      <formula>0</formula>
    </cfRule>
  </conditionalFormatting>
  <conditionalFormatting sqref="I1896:J1896">
    <cfRule type="cellIs" dxfId="127" priority="55" operator="equal">
      <formula>""</formula>
    </cfRule>
  </conditionalFormatting>
  <conditionalFormatting sqref="O1896">
    <cfRule type="cellIs" dxfId="126" priority="54" operator="equal">
      <formula>0</formula>
    </cfRule>
  </conditionalFormatting>
  <conditionalFormatting sqref="Q1896">
    <cfRule type="cellIs" dxfId="125" priority="53" operator="equal">
      <formula>0</formula>
    </cfRule>
  </conditionalFormatting>
  <conditionalFormatting sqref="O1897">
    <cfRule type="cellIs" dxfId="124" priority="52" operator="equal">
      <formula>0</formula>
    </cfRule>
  </conditionalFormatting>
  <conditionalFormatting sqref="Q1897">
    <cfRule type="cellIs" dxfId="123" priority="51" operator="equal">
      <formula>0</formula>
    </cfRule>
  </conditionalFormatting>
  <conditionalFormatting sqref="R900">
    <cfRule type="cellIs" dxfId="122" priority="48" operator="equal">
      <formula>"offen"</formula>
    </cfRule>
  </conditionalFormatting>
  <conditionalFormatting sqref="S900:W900 H900:K900">
    <cfRule type="cellIs" dxfId="121" priority="47" operator="equal">
      <formula>""</formula>
    </cfRule>
  </conditionalFormatting>
  <conditionalFormatting sqref="A900">
    <cfRule type="cellIs" dxfId="120" priority="44" operator="equal">
      <formula>""</formula>
    </cfRule>
    <cfRule type="cellIs" dxfId="119" priority="45" operator="equal">
      <formula>"offen"</formula>
    </cfRule>
  </conditionalFormatting>
  <conditionalFormatting sqref="U900">
    <cfRule type="cellIs" dxfId="118" priority="43" operator="equal">
      <formula>"Neue Maßnahme"</formula>
    </cfRule>
  </conditionalFormatting>
  <conditionalFormatting sqref="R1582:R1583">
    <cfRule type="cellIs" dxfId="117" priority="40" operator="equal">
      <formula>"offen"</formula>
    </cfRule>
  </conditionalFormatting>
  <conditionalFormatting sqref="H1582:K1583">
    <cfRule type="cellIs" dxfId="116" priority="39" operator="equal">
      <formula>""</formula>
    </cfRule>
  </conditionalFormatting>
  <conditionalFormatting sqref="A1582:A1583">
    <cfRule type="cellIs" dxfId="115" priority="36" operator="equal">
      <formula>""</formula>
    </cfRule>
    <cfRule type="cellIs" dxfId="114" priority="37" operator="equal">
      <formula>"offen"</formula>
    </cfRule>
  </conditionalFormatting>
  <conditionalFormatting sqref="A1586:A1723">
    <cfRule type="cellIs" dxfId="113" priority="22" operator="equal">
      <formula>""</formula>
    </cfRule>
    <cfRule type="cellIs" dxfId="112" priority="23" operator="equal">
      <formula>"offen"</formula>
    </cfRule>
  </conditionalFormatting>
  <conditionalFormatting sqref="R1584:R1585">
    <cfRule type="cellIs" dxfId="111" priority="33" operator="equal">
      <formula>"offen"</formula>
    </cfRule>
  </conditionalFormatting>
  <conditionalFormatting sqref="H1584:K1585">
    <cfRule type="cellIs" dxfId="110" priority="32" operator="equal">
      <formula>""</formula>
    </cfRule>
  </conditionalFormatting>
  <conditionalFormatting sqref="A1584:A1585">
    <cfRule type="cellIs" dxfId="109" priority="29" operator="equal">
      <formula>""</formula>
    </cfRule>
    <cfRule type="cellIs" dxfId="108" priority="30" operator="equal">
      <formula>"offen"</formula>
    </cfRule>
  </conditionalFormatting>
  <conditionalFormatting sqref="R1586:R1723">
    <cfRule type="cellIs" dxfId="107" priority="26" operator="equal">
      <formula>"offen"</formula>
    </cfRule>
  </conditionalFormatting>
  <conditionalFormatting sqref="H1723:J1723 H1586:K1722">
    <cfRule type="cellIs" dxfId="106" priority="25" operator="equal">
      <formula>""</formula>
    </cfRule>
  </conditionalFormatting>
  <conditionalFormatting sqref="R1909:R1921">
    <cfRule type="cellIs" dxfId="105" priority="21" operator="equal">
      <formula>"offen"</formula>
    </cfRule>
  </conditionalFormatting>
  <conditionalFormatting sqref="H1909:K1915">
    <cfRule type="cellIs" dxfId="104" priority="20" operator="equal">
      <formula>""</formula>
    </cfRule>
  </conditionalFormatting>
  <conditionalFormatting sqref="M1909:M1921">
    <cfRule type="cellIs" dxfId="103" priority="19" operator="equal">
      <formula>0</formula>
    </cfRule>
  </conditionalFormatting>
  <conditionalFormatting sqref="A1909:A1915">
    <cfRule type="cellIs" dxfId="102" priority="17" operator="equal">
      <formula>""</formula>
    </cfRule>
    <cfRule type="cellIs" dxfId="101" priority="18" operator="equal">
      <formula>"offen"</formula>
    </cfRule>
  </conditionalFormatting>
  <conditionalFormatting sqref="J1920:J1921">
    <cfRule type="cellIs" dxfId="100" priority="16" operator="equal">
      <formula>""</formula>
    </cfRule>
  </conditionalFormatting>
  <conditionalFormatting sqref="A1916:A1921">
    <cfRule type="cellIs" dxfId="99" priority="10" operator="equal">
      <formula>""</formula>
    </cfRule>
    <cfRule type="cellIs" dxfId="98" priority="11" operator="equal">
      <formula>"offen"</formula>
    </cfRule>
  </conditionalFormatting>
  <conditionalFormatting sqref="A1910:A1914">
    <cfRule type="cellIs" dxfId="97" priority="14" operator="equal">
      <formula>""</formula>
    </cfRule>
    <cfRule type="cellIs" dxfId="96" priority="15" operator="equal">
      <formula>"offen"</formula>
    </cfRule>
  </conditionalFormatting>
  <conditionalFormatting sqref="A1915">
    <cfRule type="cellIs" dxfId="95" priority="12" operator="equal">
      <formula>""</formula>
    </cfRule>
    <cfRule type="cellIs" dxfId="94" priority="13" operator="equal">
      <formula>"offen"</formula>
    </cfRule>
  </conditionalFormatting>
  <conditionalFormatting sqref="L1909:L1921">
    <cfRule type="cellIs" dxfId="93" priority="8" operator="equal">
      <formula>"gestrichen"</formula>
    </cfRule>
    <cfRule type="cellIs" dxfId="92" priority="9" operator="equal">
      <formula>"offen"</formula>
    </cfRule>
  </conditionalFormatting>
  <conditionalFormatting sqref="R1844">
    <cfRule type="cellIs" dxfId="91" priority="5" operator="equal">
      <formula>"offen"</formula>
    </cfRule>
  </conditionalFormatting>
  <conditionalFormatting sqref="H1844 K1844">
    <cfRule type="cellIs" dxfId="90" priority="4" operator="equal">
      <formula>""</formula>
    </cfRule>
  </conditionalFormatting>
  <conditionalFormatting sqref="A1844">
    <cfRule type="cellIs" dxfId="89" priority="1" operator="equal">
      <formula>""</formula>
    </cfRule>
    <cfRule type="cellIs" dxfId="88" priority="2" operator="equal">
      <formula>"offen"</formula>
    </cfRule>
  </conditionalFormatting>
  <dataValidations count="7">
    <dataValidation type="list" allowBlank="1" showInputMessage="1" showErrorMessage="1" sqref="H1770:H1771 H1773 I101 H120:H284 H1754:H1755 H1763:H1768 H1747:H1752 H1757:H1761 G1557 I1580">
      <formula1>$W$1:$W$9</formula1>
    </dataValidation>
    <dataValidation type="list" allowBlank="1" showInputMessage="1" showErrorMessage="1" sqref="V12:W15 T12:U12 V31:W284 V1725:W1773 R12:R119 T13:T130 T1922:U1048576 T132:T284 W1922:W1048576 R901:R1746 T901:T1771 V901:W1723 R1832:R1048576 T1832:T1921 V1832:W1921">
      <formula1>"Ja, Nein"</formula1>
    </dataValidation>
    <dataValidation type="list" allowBlank="1" showInputMessage="1" showErrorMessage="1" sqref="H1:H119 H1746 H901:H1574 H1903:H1048576 H1576:H1744 H1832:H1899">
      <formula1>"5.1.2 a), 5.1.2 b), 5.1.2 c), 5.1.2 f), 5.1.2 g), 5.1.2 h), 5.1.2 i), Allgemeine Vergütung für Beauftragte, Sonstiges,"</formula1>
    </dataValidation>
    <dataValidation type="list" allowBlank="1" showInputMessage="1" showErrorMessage="1" sqref="L1:L119 L901:L1746 L1832:L1048576">
      <formula1>"hoch, mittel, niedrig, gestrichen"</formula1>
    </dataValidation>
    <dataValidation type="list" allowBlank="1" showInputMessage="1" showErrorMessage="1" sqref="H1753">
      <formula1>$S$1:$S$9</formula1>
    </dataValidation>
    <dataValidation type="list" allowBlank="1" showInputMessage="1" showErrorMessage="1" sqref="H1762 H1769 H1756 H1772">
      <formula1>#REF!</formula1>
    </dataValidation>
    <dataValidation type="list" allowBlank="1" showInputMessage="1" showErrorMessage="1" sqref="H285:H900 H1774:H1831">
      <formula1>$X$1:$X$9</formula1>
    </dataValidation>
  </dataValidations>
  <pageMargins left="0.7" right="0.7" top="0.78740157499999996" bottom="0.78740157499999996" header="0.3" footer="0.3"/>
  <pageSetup paperSize="8"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74"/>
  <sheetViews>
    <sheetView zoomScale="50" zoomScaleNormal="50" workbookViewId="0">
      <pane ySplit="11" topLeftCell="A12" activePane="bottomLeft" state="frozen"/>
      <selection pane="bottomLeft" activeCell="A972" sqref="A12:XFD972"/>
    </sheetView>
  </sheetViews>
  <sheetFormatPr baseColWidth="10" defaultRowHeight="15" x14ac:dyDescent="0.25"/>
  <cols>
    <col min="1" max="1" width="15.28515625" customWidth="1"/>
    <col min="2" max="2" width="15.5703125" customWidth="1"/>
    <col min="3" max="3" width="19.7109375" style="44" customWidth="1"/>
    <col min="4" max="4" width="21.7109375" customWidth="1"/>
    <col min="5" max="5" width="19.7109375" customWidth="1"/>
    <col min="6" max="6" width="21.140625" customWidth="1"/>
    <col min="7" max="7" width="21.28515625" customWidth="1"/>
    <col min="8" max="8" width="22" customWidth="1"/>
    <col min="9" max="9" width="23.42578125" customWidth="1"/>
    <col min="10" max="11" width="19.28515625" customWidth="1"/>
    <col min="12" max="12" width="20.7109375" customWidth="1"/>
    <col min="13" max="13" width="22.140625" customWidth="1"/>
    <col min="14" max="14" width="16.7109375" customWidth="1"/>
    <col min="15" max="15" width="14.7109375" customWidth="1"/>
    <col min="16" max="16" width="17.7109375" customWidth="1"/>
    <col min="17" max="17" width="13.7109375" customWidth="1"/>
    <col min="18" max="18" width="35.5703125" customWidth="1"/>
    <col min="19" max="19" width="15" style="121" customWidth="1"/>
    <col min="20" max="20" width="57.7109375" style="119" customWidth="1"/>
    <col min="21" max="22" width="15" style="121" customWidth="1"/>
  </cols>
  <sheetData>
    <row r="1" spans="1:22" x14ac:dyDescent="0.25">
      <c r="A1" t="s">
        <v>212</v>
      </c>
    </row>
    <row r="2" spans="1:22" x14ac:dyDescent="0.25">
      <c r="A2" s="17" t="s">
        <v>4371</v>
      </c>
    </row>
    <row r="4" spans="1:22" ht="40.5" x14ac:dyDescent="0.25">
      <c r="A4" s="42" t="s">
        <v>47</v>
      </c>
      <c r="B4" s="8"/>
      <c r="C4" s="45"/>
    </row>
    <row r="8" spans="1:22" ht="25.5" x14ac:dyDescent="0.25">
      <c r="A8" s="11" t="s">
        <v>48</v>
      </c>
      <c r="B8" s="11"/>
      <c r="C8" s="46"/>
    </row>
    <row r="9" spans="1:22" ht="25.9" customHeight="1" x14ac:dyDescent="0.25">
      <c r="A9" s="10" t="s">
        <v>26</v>
      </c>
      <c r="B9" s="11"/>
      <c r="C9" s="46"/>
    </row>
    <row r="10" spans="1:22" ht="15" customHeight="1" thickBot="1" x14ac:dyDescent="0.3">
      <c r="A10" s="11"/>
      <c r="B10" s="11"/>
      <c r="C10" s="46"/>
    </row>
    <row r="11" spans="1:22" ht="110.25" customHeight="1" thickBot="1" x14ac:dyDescent="0.3">
      <c r="A11" s="51" t="s">
        <v>37</v>
      </c>
      <c r="B11" s="43" t="s">
        <v>51</v>
      </c>
      <c r="C11" s="43" t="s">
        <v>39</v>
      </c>
      <c r="D11" s="43" t="s">
        <v>38</v>
      </c>
      <c r="E11" s="43" t="s">
        <v>30</v>
      </c>
      <c r="F11" s="43" t="s">
        <v>53</v>
      </c>
      <c r="G11" s="43" t="s">
        <v>0</v>
      </c>
      <c r="H11" s="43" t="s">
        <v>24</v>
      </c>
      <c r="I11" s="43" t="s">
        <v>25</v>
      </c>
      <c r="J11" s="43" t="s">
        <v>41</v>
      </c>
      <c r="K11" s="43" t="s">
        <v>52</v>
      </c>
      <c r="L11" s="43" t="s">
        <v>54</v>
      </c>
      <c r="M11" s="43" t="s">
        <v>46</v>
      </c>
      <c r="N11" s="43" t="s">
        <v>36</v>
      </c>
      <c r="O11" s="43" t="s">
        <v>55</v>
      </c>
      <c r="P11" s="43" t="s">
        <v>35</v>
      </c>
      <c r="Q11" s="43" t="s">
        <v>40</v>
      </c>
      <c r="R11" s="52" t="s">
        <v>33</v>
      </c>
      <c r="S11" s="57" t="s">
        <v>4365</v>
      </c>
      <c r="T11" s="57" t="s">
        <v>4366</v>
      </c>
      <c r="U11" s="58" t="s">
        <v>4367</v>
      </c>
      <c r="V11" s="58" t="s">
        <v>4368</v>
      </c>
    </row>
    <row r="12" spans="1:22" s="48" customFormat="1" ht="90" x14ac:dyDescent="0.25">
      <c r="A12" s="69">
        <v>131</v>
      </c>
      <c r="B12" s="69" t="s">
        <v>31</v>
      </c>
      <c r="C12" s="69">
        <v>1</v>
      </c>
      <c r="D12" s="69" t="s">
        <v>63</v>
      </c>
      <c r="E12" s="69"/>
      <c r="F12" s="69"/>
      <c r="G12" s="69" t="s">
        <v>176</v>
      </c>
      <c r="H12" s="69" t="s">
        <v>187</v>
      </c>
      <c r="I12" s="69" t="s">
        <v>188</v>
      </c>
      <c r="J12" s="69" t="s">
        <v>189</v>
      </c>
      <c r="K12" s="69" t="s">
        <v>67</v>
      </c>
      <c r="L12" s="73">
        <v>19000000</v>
      </c>
      <c r="M12" s="73" t="s">
        <v>126</v>
      </c>
      <c r="N12" s="73">
        <v>19000000</v>
      </c>
      <c r="O12" s="75">
        <v>1</v>
      </c>
      <c r="P12" s="73">
        <v>19000000</v>
      </c>
      <c r="Q12" s="69" t="s">
        <v>84</v>
      </c>
      <c r="R12" s="69" t="s">
        <v>199</v>
      </c>
      <c r="S12" s="85" t="s">
        <v>68</v>
      </c>
      <c r="T12" s="120" t="s">
        <v>4443</v>
      </c>
      <c r="U12" s="85" t="s">
        <v>68</v>
      </c>
      <c r="V12" s="85" t="s">
        <v>134</v>
      </c>
    </row>
    <row r="13" spans="1:22" s="48" customFormat="1" ht="90" x14ac:dyDescent="0.25">
      <c r="A13" s="77">
        <v>131</v>
      </c>
      <c r="B13" s="77" t="s">
        <v>31</v>
      </c>
      <c r="C13" s="82">
        <v>2</v>
      </c>
      <c r="D13" s="77" t="s">
        <v>63</v>
      </c>
      <c r="E13" s="77"/>
      <c r="F13" s="77"/>
      <c r="G13" s="77" t="s">
        <v>177</v>
      </c>
      <c r="H13" s="77" t="s">
        <v>190</v>
      </c>
      <c r="I13" s="77" t="s">
        <v>188</v>
      </c>
      <c r="J13" s="77" t="s">
        <v>189</v>
      </c>
      <c r="K13" s="71" t="s">
        <v>67</v>
      </c>
      <c r="L13" s="74">
        <v>950000</v>
      </c>
      <c r="M13" s="74" t="s">
        <v>126</v>
      </c>
      <c r="N13" s="74">
        <v>950000</v>
      </c>
      <c r="O13" s="79">
        <v>1</v>
      </c>
      <c r="P13" s="74">
        <v>950000</v>
      </c>
      <c r="Q13" s="77" t="s">
        <v>84</v>
      </c>
      <c r="R13" s="77" t="s">
        <v>199</v>
      </c>
      <c r="S13" s="85" t="s">
        <v>68</v>
      </c>
      <c r="T13" s="120" t="s">
        <v>4443</v>
      </c>
      <c r="U13" s="85" t="s">
        <v>134</v>
      </c>
      <c r="V13" s="85" t="s">
        <v>134</v>
      </c>
    </row>
    <row r="14" spans="1:22" s="48" customFormat="1" ht="90" x14ac:dyDescent="0.25">
      <c r="A14" s="77">
        <v>131</v>
      </c>
      <c r="B14" s="77" t="s">
        <v>31</v>
      </c>
      <c r="C14" s="82">
        <v>3</v>
      </c>
      <c r="D14" s="77" t="s">
        <v>63</v>
      </c>
      <c r="E14" s="77"/>
      <c r="F14" s="77"/>
      <c r="G14" s="77" t="s">
        <v>178</v>
      </c>
      <c r="H14" s="77" t="s">
        <v>191</v>
      </c>
      <c r="I14" s="77" t="s">
        <v>188</v>
      </c>
      <c r="J14" s="77" t="s">
        <v>189</v>
      </c>
      <c r="K14" s="71" t="s">
        <v>67</v>
      </c>
      <c r="L14" s="74">
        <v>3100000</v>
      </c>
      <c r="M14" s="74" t="s">
        <v>126</v>
      </c>
      <c r="N14" s="74">
        <v>3100000</v>
      </c>
      <c r="O14" s="79">
        <v>1</v>
      </c>
      <c r="P14" s="74">
        <v>3100000</v>
      </c>
      <c r="Q14" s="77" t="s">
        <v>68</v>
      </c>
      <c r="R14" s="77" t="s">
        <v>199</v>
      </c>
      <c r="S14" s="85" t="s">
        <v>68</v>
      </c>
      <c r="T14" s="120" t="s">
        <v>4443</v>
      </c>
      <c r="U14" s="85" t="s">
        <v>134</v>
      </c>
      <c r="V14" s="85" t="s">
        <v>134</v>
      </c>
    </row>
    <row r="15" spans="1:22" s="48" customFormat="1" ht="90" x14ac:dyDescent="0.25">
      <c r="A15" s="77">
        <v>131</v>
      </c>
      <c r="B15" s="77" t="s">
        <v>31</v>
      </c>
      <c r="C15" s="82">
        <v>4</v>
      </c>
      <c r="D15" s="77" t="s">
        <v>63</v>
      </c>
      <c r="E15" s="77"/>
      <c r="F15" s="77"/>
      <c r="G15" s="77" t="s">
        <v>179</v>
      </c>
      <c r="H15" s="77" t="s">
        <v>192</v>
      </c>
      <c r="I15" s="77" t="s">
        <v>188</v>
      </c>
      <c r="J15" s="77" t="s">
        <v>189</v>
      </c>
      <c r="K15" s="71" t="s">
        <v>67</v>
      </c>
      <c r="L15" s="74">
        <v>6900000</v>
      </c>
      <c r="M15" s="74" t="s">
        <v>126</v>
      </c>
      <c r="N15" s="74">
        <v>6900000</v>
      </c>
      <c r="O15" s="79">
        <v>1</v>
      </c>
      <c r="P15" s="74">
        <v>6900000</v>
      </c>
      <c r="Q15" s="77" t="s">
        <v>68</v>
      </c>
      <c r="R15" s="77" t="s">
        <v>199</v>
      </c>
      <c r="S15" s="85" t="s">
        <v>68</v>
      </c>
      <c r="T15" s="120" t="s">
        <v>4443</v>
      </c>
      <c r="U15" s="85" t="s">
        <v>134</v>
      </c>
      <c r="V15" s="85" t="s">
        <v>134</v>
      </c>
    </row>
    <row r="16" spans="1:22" s="48" customFormat="1" ht="90" x14ac:dyDescent="0.25">
      <c r="A16" s="77">
        <v>131</v>
      </c>
      <c r="B16" s="77" t="s">
        <v>31</v>
      </c>
      <c r="C16" s="82">
        <v>5</v>
      </c>
      <c r="D16" s="77" t="s">
        <v>63</v>
      </c>
      <c r="E16" s="77"/>
      <c r="F16" s="77"/>
      <c r="G16" s="77" t="s">
        <v>180</v>
      </c>
      <c r="H16" s="77" t="s">
        <v>190</v>
      </c>
      <c r="I16" s="77" t="s">
        <v>188</v>
      </c>
      <c r="J16" s="77" t="s">
        <v>189</v>
      </c>
      <c r="K16" s="71" t="s">
        <v>67</v>
      </c>
      <c r="L16" s="74">
        <v>1900000</v>
      </c>
      <c r="M16" s="74" t="s">
        <v>126</v>
      </c>
      <c r="N16" s="74">
        <v>1900000</v>
      </c>
      <c r="O16" s="79">
        <v>1</v>
      </c>
      <c r="P16" s="74">
        <v>1900000</v>
      </c>
      <c r="Q16" s="77" t="s">
        <v>68</v>
      </c>
      <c r="R16" s="77" t="s">
        <v>199</v>
      </c>
      <c r="S16" s="85" t="s">
        <v>68</v>
      </c>
      <c r="T16" s="120" t="s">
        <v>4443</v>
      </c>
      <c r="U16" s="85" t="s">
        <v>134</v>
      </c>
      <c r="V16" s="85" t="s">
        <v>134</v>
      </c>
    </row>
    <row r="17" spans="1:22" s="48" customFormat="1" ht="90" x14ac:dyDescent="0.25">
      <c r="A17" s="77">
        <v>131</v>
      </c>
      <c r="B17" s="77" t="s">
        <v>31</v>
      </c>
      <c r="C17" s="82">
        <v>6</v>
      </c>
      <c r="D17" s="77" t="s">
        <v>63</v>
      </c>
      <c r="E17" s="77"/>
      <c r="F17" s="77"/>
      <c r="G17" s="77" t="s">
        <v>181</v>
      </c>
      <c r="H17" s="77" t="s">
        <v>193</v>
      </c>
      <c r="I17" s="77" t="s">
        <v>188</v>
      </c>
      <c r="J17" s="77" t="s">
        <v>189</v>
      </c>
      <c r="K17" s="71" t="s">
        <v>67</v>
      </c>
      <c r="L17" s="74">
        <v>1150000</v>
      </c>
      <c r="M17" s="74" t="s">
        <v>126</v>
      </c>
      <c r="N17" s="74">
        <v>1150000</v>
      </c>
      <c r="O17" s="79">
        <v>1</v>
      </c>
      <c r="P17" s="74">
        <v>1150000</v>
      </c>
      <c r="Q17" s="77" t="s">
        <v>68</v>
      </c>
      <c r="R17" s="77" t="s">
        <v>199</v>
      </c>
      <c r="S17" s="85" t="s">
        <v>68</v>
      </c>
      <c r="T17" s="120" t="s">
        <v>4443</v>
      </c>
      <c r="U17" s="85" t="s">
        <v>134</v>
      </c>
      <c r="V17" s="85" t="s">
        <v>134</v>
      </c>
    </row>
    <row r="18" spans="1:22" s="48" customFormat="1" ht="90" x14ac:dyDescent="0.25">
      <c r="A18" s="77">
        <v>131</v>
      </c>
      <c r="B18" s="77" t="s">
        <v>31</v>
      </c>
      <c r="C18" s="82">
        <v>7</v>
      </c>
      <c r="D18" s="77" t="s">
        <v>63</v>
      </c>
      <c r="E18" s="77"/>
      <c r="F18" s="77"/>
      <c r="G18" s="77" t="s">
        <v>182</v>
      </c>
      <c r="H18" s="77" t="s">
        <v>194</v>
      </c>
      <c r="I18" s="77" t="s">
        <v>188</v>
      </c>
      <c r="J18" s="77" t="s">
        <v>189</v>
      </c>
      <c r="K18" s="71" t="s">
        <v>67</v>
      </c>
      <c r="L18" s="74">
        <v>6000000</v>
      </c>
      <c r="M18" s="74" t="s">
        <v>126</v>
      </c>
      <c r="N18" s="74">
        <v>6000000</v>
      </c>
      <c r="O18" s="79">
        <v>1</v>
      </c>
      <c r="P18" s="74">
        <v>6000000</v>
      </c>
      <c r="Q18" s="77" t="s">
        <v>68</v>
      </c>
      <c r="R18" s="77" t="s">
        <v>199</v>
      </c>
      <c r="S18" s="85" t="s">
        <v>68</v>
      </c>
      <c r="T18" s="120" t="s">
        <v>4443</v>
      </c>
      <c r="U18" s="85" t="s">
        <v>134</v>
      </c>
      <c r="V18" s="85" t="s">
        <v>134</v>
      </c>
    </row>
    <row r="19" spans="1:22" s="48" customFormat="1" ht="90" x14ac:dyDescent="0.25">
      <c r="A19" s="77">
        <v>131</v>
      </c>
      <c r="B19" s="77" t="s">
        <v>31</v>
      </c>
      <c r="C19" s="82">
        <v>8</v>
      </c>
      <c r="D19" s="77" t="s">
        <v>63</v>
      </c>
      <c r="E19" s="77"/>
      <c r="F19" s="77"/>
      <c r="G19" s="77" t="s">
        <v>183</v>
      </c>
      <c r="H19" s="77" t="s">
        <v>190</v>
      </c>
      <c r="I19" s="77" t="s">
        <v>188</v>
      </c>
      <c r="J19" s="77" t="s">
        <v>189</v>
      </c>
      <c r="K19" s="71" t="s">
        <v>67</v>
      </c>
      <c r="L19" s="74">
        <v>8400000</v>
      </c>
      <c r="M19" s="74" t="s">
        <v>126</v>
      </c>
      <c r="N19" s="74">
        <v>8400000</v>
      </c>
      <c r="O19" s="79">
        <v>1</v>
      </c>
      <c r="P19" s="74">
        <v>8400000</v>
      </c>
      <c r="Q19" s="77" t="s">
        <v>68</v>
      </c>
      <c r="R19" s="77" t="s">
        <v>199</v>
      </c>
      <c r="S19" s="85" t="s">
        <v>68</v>
      </c>
      <c r="T19" s="120" t="s">
        <v>4443</v>
      </c>
      <c r="U19" s="85" t="s">
        <v>134</v>
      </c>
      <c r="V19" s="85" t="s">
        <v>134</v>
      </c>
    </row>
    <row r="20" spans="1:22" s="48" customFormat="1" ht="90" x14ac:dyDescent="0.25">
      <c r="A20" s="77">
        <v>131</v>
      </c>
      <c r="B20" s="77" t="s">
        <v>31</v>
      </c>
      <c r="C20" s="82">
        <v>9</v>
      </c>
      <c r="D20" s="77" t="s">
        <v>63</v>
      </c>
      <c r="E20" s="77"/>
      <c r="F20" s="77"/>
      <c r="G20" s="77" t="s">
        <v>184</v>
      </c>
      <c r="H20" s="77" t="s">
        <v>195</v>
      </c>
      <c r="I20" s="77" t="s">
        <v>188</v>
      </c>
      <c r="J20" s="77" t="s">
        <v>189</v>
      </c>
      <c r="K20" s="71" t="s">
        <v>67</v>
      </c>
      <c r="L20" s="74">
        <v>170000</v>
      </c>
      <c r="M20" s="74" t="s">
        <v>126</v>
      </c>
      <c r="N20" s="74">
        <v>170000</v>
      </c>
      <c r="O20" s="79">
        <v>1</v>
      </c>
      <c r="P20" s="74">
        <v>170000</v>
      </c>
      <c r="Q20" s="77" t="s">
        <v>84</v>
      </c>
      <c r="R20" s="77" t="s">
        <v>199</v>
      </c>
      <c r="S20" s="85" t="s">
        <v>68</v>
      </c>
      <c r="T20" s="120" t="s">
        <v>4443</v>
      </c>
      <c r="U20" s="85" t="s">
        <v>134</v>
      </c>
      <c r="V20" s="85" t="s">
        <v>134</v>
      </c>
    </row>
    <row r="21" spans="1:22" s="48" customFormat="1" ht="90" x14ac:dyDescent="0.25">
      <c r="A21" s="77">
        <v>131</v>
      </c>
      <c r="B21" s="77" t="s">
        <v>31</v>
      </c>
      <c r="C21" s="82">
        <v>10</v>
      </c>
      <c r="D21" s="77" t="s">
        <v>63</v>
      </c>
      <c r="E21" s="77"/>
      <c r="F21" s="77"/>
      <c r="G21" s="77" t="s">
        <v>185</v>
      </c>
      <c r="H21" s="77" t="s">
        <v>196</v>
      </c>
      <c r="I21" s="77" t="s">
        <v>4444</v>
      </c>
      <c r="J21" s="77" t="s">
        <v>189</v>
      </c>
      <c r="K21" s="71" t="s">
        <v>67</v>
      </c>
      <c r="L21" s="74">
        <v>126000000</v>
      </c>
      <c r="M21" s="74">
        <v>500000</v>
      </c>
      <c r="N21" s="74">
        <v>78000000</v>
      </c>
      <c r="O21" s="79">
        <v>0.62</v>
      </c>
      <c r="P21" s="74">
        <v>78000000</v>
      </c>
      <c r="Q21" s="77" t="s">
        <v>84</v>
      </c>
      <c r="R21" s="77" t="s">
        <v>199</v>
      </c>
      <c r="S21" s="85" t="s">
        <v>68</v>
      </c>
      <c r="T21" s="78" t="s">
        <v>4445</v>
      </c>
      <c r="U21" s="85" t="s">
        <v>134</v>
      </c>
      <c r="V21" s="85" t="s">
        <v>134</v>
      </c>
    </row>
    <row r="22" spans="1:22" s="48" customFormat="1" ht="90" x14ac:dyDescent="0.25">
      <c r="A22" s="77">
        <v>131</v>
      </c>
      <c r="B22" s="77" t="s">
        <v>31</v>
      </c>
      <c r="C22" s="82">
        <v>11</v>
      </c>
      <c r="D22" s="77" t="s">
        <v>63</v>
      </c>
      <c r="E22" s="77"/>
      <c r="F22" s="77"/>
      <c r="G22" s="77" t="s">
        <v>186</v>
      </c>
      <c r="H22" s="77" t="s">
        <v>197</v>
      </c>
      <c r="I22" s="77" t="s">
        <v>198</v>
      </c>
      <c r="J22" s="77" t="s">
        <v>189</v>
      </c>
      <c r="K22" s="71" t="s">
        <v>67</v>
      </c>
      <c r="L22" s="74">
        <v>1650000</v>
      </c>
      <c r="M22" s="74" t="s">
        <v>126</v>
      </c>
      <c r="N22" s="74">
        <v>1650000</v>
      </c>
      <c r="O22" s="79">
        <v>1</v>
      </c>
      <c r="P22" s="74">
        <v>1650000</v>
      </c>
      <c r="Q22" s="77" t="s">
        <v>84</v>
      </c>
      <c r="R22" s="77" t="s">
        <v>199</v>
      </c>
      <c r="S22" s="85" t="s">
        <v>68</v>
      </c>
      <c r="T22" s="120" t="s">
        <v>4443</v>
      </c>
      <c r="U22" s="85" t="s">
        <v>134</v>
      </c>
      <c r="V22" s="85" t="s">
        <v>134</v>
      </c>
    </row>
    <row r="23" spans="1:22" s="48" customFormat="1" ht="105" x14ac:dyDescent="0.25">
      <c r="A23" s="77">
        <v>131</v>
      </c>
      <c r="B23" s="77" t="s">
        <v>31</v>
      </c>
      <c r="C23" s="82">
        <v>12</v>
      </c>
      <c r="D23" s="77" t="s">
        <v>214</v>
      </c>
      <c r="E23" s="77"/>
      <c r="F23" s="77"/>
      <c r="G23" s="77" t="s">
        <v>317</v>
      </c>
      <c r="H23" s="77" t="s">
        <v>318</v>
      </c>
      <c r="I23" s="77" t="s">
        <v>319</v>
      </c>
      <c r="J23" s="77" t="s">
        <v>320</v>
      </c>
      <c r="K23" s="71" t="s">
        <v>67</v>
      </c>
      <c r="L23" s="74">
        <v>800000</v>
      </c>
      <c r="M23" s="74"/>
      <c r="N23" s="74">
        <v>800000</v>
      </c>
      <c r="O23" s="79">
        <v>1</v>
      </c>
      <c r="P23" s="74">
        <v>800000</v>
      </c>
      <c r="Q23" s="77" t="s">
        <v>163</v>
      </c>
      <c r="R23" s="77" t="s">
        <v>315</v>
      </c>
      <c r="S23" s="85" t="s">
        <v>68</v>
      </c>
      <c r="T23" s="78" t="s">
        <v>4446</v>
      </c>
      <c r="U23" s="85" t="s">
        <v>134</v>
      </c>
      <c r="V23" s="85" t="s">
        <v>134</v>
      </c>
    </row>
    <row r="24" spans="1:22" s="48" customFormat="1" ht="60" x14ac:dyDescent="0.25">
      <c r="A24" s="77">
        <v>131</v>
      </c>
      <c r="B24" s="77" t="s">
        <v>31</v>
      </c>
      <c r="C24" s="82">
        <v>13</v>
      </c>
      <c r="D24" s="77" t="s">
        <v>214</v>
      </c>
      <c r="E24" s="77"/>
      <c r="F24" s="77"/>
      <c r="G24" s="77" t="s">
        <v>321</v>
      </c>
      <c r="H24" s="77" t="s">
        <v>322</v>
      </c>
      <c r="I24" s="77" t="s">
        <v>321</v>
      </c>
      <c r="J24" s="77" t="s">
        <v>320</v>
      </c>
      <c r="K24" s="71" t="s">
        <v>4380</v>
      </c>
      <c r="L24" s="74"/>
      <c r="M24" s="74"/>
      <c r="N24" s="74"/>
      <c r="O24" s="79"/>
      <c r="P24" s="74"/>
      <c r="Q24" s="77" t="s">
        <v>163</v>
      </c>
      <c r="R24" s="77" t="s">
        <v>315</v>
      </c>
      <c r="S24" s="85" t="s">
        <v>68</v>
      </c>
      <c r="T24" s="78" t="s">
        <v>4447</v>
      </c>
      <c r="U24" s="85" t="s">
        <v>134</v>
      </c>
      <c r="V24" s="85" t="s">
        <v>134</v>
      </c>
    </row>
    <row r="25" spans="1:22" s="48" customFormat="1" ht="60" x14ac:dyDescent="0.25">
      <c r="A25" s="77">
        <v>131</v>
      </c>
      <c r="B25" s="77" t="s">
        <v>31</v>
      </c>
      <c r="C25" s="82">
        <v>14</v>
      </c>
      <c r="D25" s="77" t="s">
        <v>63</v>
      </c>
      <c r="E25" s="77" t="s">
        <v>204</v>
      </c>
      <c r="F25" s="77" t="s">
        <v>205</v>
      </c>
      <c r="G25" s="77" t="s">
        <v>206</v>
      </c>
      <c r="H25" s="77" t="s">
        <v>207</v>
      </c>
      <c r="I25" s="77" t="s">
        <v>208</v>
      </c>
      <c r="J25" s="77" t="s">
        <v>337</v>
      </c>
      <c r="K25" s="71" t="s">
        <v>4380</v>
      </c>
      <c r="L25" s="74"/>
      <c r="M25" s="74"/>
      <c r="N25" s="74"/>
      <c r="O25" s="79"/>
      <c r="P25" s="74"/>
      <c r="Q25" s="77"/>
      <c r="R25" s="77" t="s">
        <v>203</v>
      </c>
      <c r="S25" s="85" t="s">
        <v>68</v>
      </c>
      <c r="T25" s="78" t="s">
        <v>4448</v>
      </c>
      <c r="U25" s="85" t="s">
        <v>68</v>
      </c>
      <c r="V25" s="85" t="s">
        <v>134</v>
      </c>
    </row>
    <row r="26" spans="1:22" s="48" customFormat="1" ht="45" x14ac:dyDescent="0.25">
      <c r="A26" s="77">
        <v>131</v>
      </c>
      <c r="B26" s="77" t="s">
        <v>31</v>
      </c>
      <c r="C26" s="82">
        <v>15</v>
      </c>
      <c r="D26" s="77" t="s">
        <v>63</v>
      </c>
      <c r="E26" s="77" t="s">
        <v>156</v>
      </c>
      <c r="F26" s="77" t="s">
        <v>209</v>
      </c>
      <c r="G26" s="77" t="s">
        <v>210</v>
      </c>
      <c r="H26" s="77" t="s">
        <v>207</v>
      </c>
      <c r="I26" s="77" t="s">
        <v>211</v>
      </c>
      <c r="J26" s="77" t="s">
        <v>337</v>
      </c>
      <c r="K26" s="71" t="s">
        <v>67</v>
      </c>
      <c r="L26" s="74">
        <v>105000</v>
      </c>
      <c r="M26" s="74"/>
      <c r="N26" s="74">
        <v>105000</v>
      </c>
      <c r="O26" s="79">
        <v>1</v>
      </c>
      <c r="P26" s="74">
        <f t="shared" ref="P26:P49" si="0">N26*O26</f>
        <v>105000</v>
      </c>
      <c r="Q26" s="77" t="s">
        <v>84</v>
      </c>
      <c r="R26" s="77" t="s">
        <v>203</v>
      </c>
      <c r="S26" s="85" t="s">
        <v>68</v>
      </c>
      <c r="T26" s="78" t="s">
        <v>4449</v>
      </c>
      <c r="U26" s="85" t="s">
        <v>68</v>
      </c>
      <c r="V26" s="85" t="s">
        <v>134</v>
      </c>
    </row>
    <row r="27" spans="1:22" s="48" customFormat="1" ht="45" x14ac:dyDescent="0.25">
      <c r="A27" s="77">
        <v>131</v>
      </c>
      <c r="B27" s="77" t="s">
        <v>31</v>
      </c>
      <c r="C27" s="82">
        <v>16</v>
      </c>
      <c r="D27" s="77" t="s">
        <v>63</v>
      </c>
      <c r="E27" s="77" t="s">
        <v>150</v>
      </c>
      <c r="F27" s="77" t="s">
        <v>596</v>
      </c>
      <c r="G27" s="77" t="s">
        <v>200</v>
      </c>
      <c r="H27" s="77" t="s">
        <v>201</v>
      </c>
      <c r="I27" s="77" t="s">
        <v>202</v>
      </c>
      <c r="J27" s="77" t="s">
        <v>337</v>
      </c>
      <c r="K27" s="71" t="s">
        <v>67</v>
      </c>
      <c r="L27" s="74">
        <v>175000</v>
      </c>
      <c r="M27" s="74"/>
      <c r="N27" s="74">
        <v>175000</v>
      </c>
      <c r="O27" s="79">
        <v>1</v>
      </c>
      <c r="P27" s="74">
        <f t="shared" si="0"/>
        <v>175000</v>
      </c>
      <c r="Q27" s="77" t="s">
        <v>84</v>
      </c>
      <c r="R27" s="77" t="s">
        <v>203</v>
      </c>
      <c r="S27" s="85" t="s">
        <v>68</v>
      </c>
      <c r="T27" s="78" t="s">
        <v>4450</v>
      </c>
      <c r="U27" s="85" t="s">
        <v>68</v>
      </c>
      <c r="V27" s="85" t="s">
        <v>134</v>
      </c>
    </row>
    <row r="28" spans="1:22" s="48" customFormat="1" ht="45" x14ac:dyDescent="0.25">
      <c r="A28" s="77">
        <v>131</v>
      </c>
      <c r="B28" s="77" t="s">
        <v>31</v>
      </c>
      <c r="C28" s="82">
        <v>17</v>
      </c>
      <c r="D28" s="77" t="s">
        <v>63</v>
      </c>
      <c r="E28" s="77" t="s">
        <v>150</v>
      </c>
      <c r="F28" s="77" t="s">
        <v>338</v>
      </c>
      <c r="G28" s="77" t="s">
        <v>200</v>
      </c>
      <c r="H28" s="77" t="s">
        <v>201</v>
      </c>
      <c r="I28" s="77" t="s">
        <v>202</v>
      </c>
      <c r="J28" s="77" t="s">
        <v>337</v>
      </c>
      <c r="K28" s="71" t="s">
        <v>67</v>
      </c>
      <c r="L28" s="74">
        <v>150000</v>
      </c>
      <c r="M28" s="74"/>
      <c r="N28" s="74">
        <v>150000</v>
      </c>
      <c r="O28" s="79">
        <v>1</v>
      </c>
      <c r="P28" s="74">
        <f t="shared" si="0"/>
        <v>150000</v>
      </c>
      <c r="Q28" s="77" t="s">
        <v>84</v>
      </c>
      <c r="R28" s="77" t="s">
        <v>203</v>
      </c>
      <c r="S28" s="85" t="s">
        <v>68</v>
      </c>
      <c r="T28" s="78" t="s">
        <v>4450</v>
      </c>
      <c r="U28" s="85" t="s">
        <v>68</v>
      </c>
      <c r="V28" s="85" t="s">
        <v>134</v>
      </c>
    </row>
    <row r="29" spans="1:22" s="48" customFormat="1" ht="45" x14ac:dyDescent="0.25">
      <c r="A29" s="77">
        <v>131</v>
      </c>
      <c r="B29" s="77" t="s">
        <v>31</v>
      </c>
      <c r="C29" s="82">
        <v>18</v>
      </c>
      <c r="D29" s="77" t="s">
        <v>63</v>
      </c>
      <c r="E29" s="77" t="s">
        <v>150</v>
      </c>
      <c r="F29" s="77" t="s">
        <v>339</v>
      </c>
      <c r="G29" s="77" t="s">
        <v>200</v>
      </c>
      <c r="H29" s="77" t="s">
        <v>201</v>
      </c>
      <c r="I29" s="77" t="s">
        <v>202</v>
      </c>
      <c r="J29" s="77" t="s">
        <v>337</v>
      </c>
      <c r="K29" s="71" t="s">
        <v>67</v>
      </c>
      <c r="L29" s="74">
        <v>150000</v>
      </c>
      <c r="M29" s="74"/>
      <c r="N29" s="74">
        <v>150000</v>
      </c>
      <c r="O29" s="79">
        <v>1</v>
      </c>
      <c r="P29" s="74">
        <f t="shared" si="0"/>
        <v>150000</v>
      </c>
      <c r="Q29" s="77" t="s">
        <v>163</v>
      </c>
      <c r="R29" s="77" t="s">
        <v>203</v>
      </c>
      <c r="S29" s="85" t="s">
        <v>68</v>
      </c>
      <c r="T29" s="78" t="s">
        <v>4450</v>
      </c>
      <c r="U29" s="85" t="s">
        <v>68</v>
      </c>
      <c r="V29" s="85" t="s">
        <v>134</v>
      </c>
    </row>
    <row r="30" spans="1:22" s="48" customFormat="1" ht="45" x14ac:dyDescent="0.25">
      <c r="A30" s="77">
        <v>131</v>
      </c>
      <c r="B30" s="77" t="s">
        <v>31</v>
      </c>
      <c r="C30" s="82">
        <v>19</v>
      </c>
      <c r="D30" s="77" t="s">
        <v>63</v>
      </c>
      <c r="E30" s="77" t="s">
        <v>150</v>
      </c>
      <c r="F30" s="77" t="s">
        <v>155</v>
      </c>
      <c r="G30" s="77" t="s">
        <v>200</v>
      </c>
      <c r="H30" s="77" t="s">
        <v>201</v>
      </c>
      <c r="I30" s="77" t="s">
        <v>202</v>
      </c>
      <c r="J30" s="77" t="s">
        <v>337</v>
      </c>
      <c r="K30" s="71" t="s">
        <v>67</v>
      </c>
      <c r="L30" s="74">
        <v>350000</v>
      </c>
      <c r="M30" s="74"/>
      <c r="N30" s="74">
        <v>350000</v>
      </c>
      <c r="O30" s="79">
        <v>1</v>
      </c>
      <c r="P30" s="74">
        <f t="shared" si="0"/>
        <v>350000</v>
      </c>
      <c r="Q30" s="77" t="s">
        <v>84</v>
      </c>
      <c r="R30" s="77" t="s">
        <v>203</v>
      </c>
      <c r="S30" s="85" t="s">
        <v>68</v>
      </c>
      <c r="T30" s="78" t="s">
        <v>4450</v>
      </c>
      <c r="U30" s="85" t="s">
        <v>68</v>
      </c>
      <c r="V30" s="85" t="s">
        <v>134</v>
      </c>
    </row>
    <row r="31" spans="1:22" s="48" customFormat="1" ht="45" x14ac:dyDescent="0.25">
      <c r="A31" s="77">
        <v>131</v>
      </c>
      <c r="B31" s="77" t="s">
        <v>31</v>
      </c>
      <c r="C31" s="82">
        <v>20</v>
      </c>
      <c r="D31" s="77" t="s">
        <v>63</v>
      </c>
      <c r="E31" s="77" t="s">
        <v>150</v>
      </c>
      <c r="F31" s="77" t="s">
        <v>340</v>
      </c>
      <c r="G31" s="77" t="s">
        <v>200</v>
      </c>
      <c r="H31" s="77" t="s">
        <v>201</v>
      </c>
      <c r="I31" s="77" t="s">
        <v>202</v>
      </c>
      <c r="J31" s="77" t="s">
        <v>337</v>
      </c>
      <c r="K31" s="71" t="s">
        <v>67</v>
      </c>
      <c r="L31" s="74">
        <v>210000</v>
      </c>
      <c r="M31" s="74"/>
      <c r="N31" s="74">
        <v>210000</v>
      </c>
      <c r="O31" s="79">
        <v>1</v>
      </c>
      <c r="P31" s="74">
        <f t="shared" si="0"/>
        <v>210000</v>
      </c>
      <c r="Q31" s="77" t="s">
        <v>84</v>
      </c>
      <c r="R31" s="77" t="s">
        <v>203</v>
      </c>
      <c r="S31" s="85" t="s">
        <v>68</v>
      </c>
      <c r="T31" s="78" t="s">
        <v>4450</v>
      </c>
      <c r="U31" s="85" t="s">
        <v>68</v>
      </c>
      <c r="V31" s="85" t="s">
        <v>134</v>
      </c>
    </row>
    <row r="32" spans="1:22" s="48" customFormat="1" ht="45" x14ac:dyDescent="0.25">
      <c r="A32" s="77">
        <v>131</v>
      </c>
      <c r="B32" s="77" t="s">
        <v>31</v>
      </c>
      <c r="C32" s="82">
        <v>21</v>
      </c>
      <c r="D32" s="77" t="s">
        <v>63</v>
      </c>
      <c r="E32" s="77" t="s">
        <v>150</v>
      </c>
      <c r="F32" s="77" t="s">
        <v>341</v>
      </c>
      <c r="G32" s="77" t="s">
        <v>200</v>
      </c>
      <c r="H32" s="77" t="s">
        <v>201</v>
      </c>
      <c r="I32" s="77" t="s">
        <v>202</v>
      </c>
      <c r="J32" s="77" t="s">
        <v>337</v>
      </c>
      <c r="K32" s="71" t="s">
        <v>67</v>
      </c>
      <c r="L32" s="74">
        <v>80000</v>
      </c>
      <c r="M32" s="74"/>
      <c r="N32" s="74">
        <v>80000</v>
      </c>
      <c r="O32" s="79">
        <v>1</v>
      </c>
      <c r="P32" s="74">
        <f t="shared" si="0"/>
        <v>80000</v>
      </c>
      <c r="Q32" s="77" t="s">
        <v>84</v>
      </c>
      <c r="R32" s="77" t="s">
        <v>203</v>
      </c>
      <c r="S32" s="85" t="s">
        <v>68</v>
      </c>
      <c r="T32" s="78" t="s">
        <v>4450</v>
      </c>
      <c r="U32" s="85" t="s">
        <v>68</v>
      </c>
      <c r="V32" s="85" t="s">
        <v>134</v>
      </c>
    </row>
    <row r="33" spans="1:22" s="48" customFormat="1" ht="45" x14ac:dyDescent="0.25">
      <c r="A33" s="77">
        <v>131</v>
      </c>
      <c r="B33" s="77" t="s">
        <v>31</v>
      </c>
      <c r="C33" s="82">
        <v>22</v>
      </c>
      <c r="D33" s="77" t="s">
        <v>63</v>
      </c>
      <c r="E33" s="77" t="s">
        <v>156</v>
      </c>
      <c r="F33" s="77" t="s">
        <v>342</v>
      </c>
      <c r="G33" s="77" t="s">
        <v>200</v>
      </c>
      <c r="H33" s="77" t="s">
        <v>201</v>
      </c>
      <c r="I33" s="77" t="s">
        <v>202</v>
      </c>
      <c r="J33" s="77" t="s">
        <v>337</v>
      </c>
      <c r="K33" s="71" t="s">
        <v>67</v>
      </c>
      <c r="L33" s="74">
        <v>210000</v>
      </c>
      <c r="M33" s="74"/>
      <c r="N33" s="74">
        <v>210000</v>
      </c>
      <c r="O33" s="79">
        <v>1</v>
      </c>
      <c r="P33" s="74">
        <f t="shared" si="0"/>
        <v>210000</v>
      </c>
      <c r="Q33" s="77" t="s">
        <v>84</v>
      </c>
      <c r="R33" s="77" t="s">
        <v>203</v>
      </c>
      <c r="S33" s="85" t="s">
        <v>68</v>
      </c>
      <c r="T33" s="78" t="s">
        <v>4450</v>
      </c>
      <c r="U33" s="85" t="s">
        <v>68</v>
      </c>
      <c r="V33" s="85" t="s">
        <v>134</v>
      </c>
    </row>
    <row r="34" spans="1:22" s="48" customFormat="1" ht="45" x14ac:dyDescent="0.25">
      <c r="A34" s="77">
        <v>131</v>
      </c>
      <c r="B34" s="77" t="s">
        <v>31</v>
      </c>
      <c r="C34" s="82">
        <v>23</v>
      </c>
      <c r="D34" s="77" t="s">
        <v>63</v>
      </c>
      <c r="E34" s="77" t="s">
        <v>156</v>
      </c>
      <c r="F34" s="77" t="s">
        <v>157</v>
      </c>
      <c r="G34" s="77" t="s">
        <v>200</v>
      </c>
      <c r="H34" s="77" t="s">
        <v>201</v>
      </c>
      <c r="I34" s="77" t="s">
        <v>202</v>
      </c>
      <c r="J34" s="77" t="s">
        <v>337</v>
      </c>
      <c r="K34" s="71" t="s">
        <v>67</v>
      </c>
      <c r="L34" s="74">
        <v>200000</v>
      </c>
      <c r="M34" s="74"/>
      <c r="N34" s="74">
        <v>200000</v>
      </c>
      <c r="O34" s="79">
        <v>1</v>
      </c>
      <c r="P34" s="74">
        <f t="shared" si="0"/>
        <v>200000</v>
      </c>
      <c r="Q34" s="77" t="s">
        <v>84</v>
      </c>
      <c r="R34" s="77" t="s">
        <v>203</v>
      </c>
      <c r="S34" s="85" t="s">
        <v>68</v>
      </c>
      <c r="T34" s="78" t="s">
        <v>4450</v>
      </c>
      <c r="U34" s="85" t="s">
        <v>68</v>
      </c>
      <c r="V34" s="85" t="s">
        <v>134</v>
      </c>
    </row>
    <row r="35" spans="1:22" s="48" customFormat="1" ht="45" x14ac:dyDescent="0.25">
      <c r="A35" s="77">
        <v>131</v>
      </c>
      <c r="B35" s="77" t="s">
        <v>31</v>
      </c>
      <c r="C35" s="82">
        <v>24</v>
      </c>
      <c r="D35" s="77" t="s">
        <v>63</v>
      </c>
      <c r="E35" s="77" t="s">
        <v>156</v>
      </c>
      <c r="F35" s="77" t="s">
        <v>156</v>
      </c>
      <c r="G35" s="77" t="s">
        <v>200</v>
      </c>
      <c r="H35" s="77" t="s">
        <v>201</v>
      </c>
      <c r="I35" s="77" t="s">
        <v>202</v>
      </c>
      <c r="J35" s="77" t="s">
        <v>337</v>
      </c>
      <c r="K35" s="71" t="s">
        <v>67</v>
      </c>
      <c r="L35" s="74">
        <v>300000</v>
      </c>
      <c r="M35" s="74"/>
      <c r="N35" s="74">
        <v>300000</v>
      </c>
      <c r="O35" s="79">
        <v>1</v>
      </c>
      <c r="P35" s="74">
        <f t="shared" si="0"/>
        <v>300000</v>
      </c>
      <c r="Q35" s="77" t="s">
        <v>84</v>
      </c>
      <c r="R35" s="77" t="s">
        <v>203</v>
      </c>
      <c r="S35" s="85" t="s">
        <v>68</v>
      </c>
      <c r="T35" s="78" t="s">
        <v>4450</v>
      </c>
      <c r="U35" s="85" t="s">
        <v>68</v>
      </c>
      <c r="V35" s="85" t="s">
        <v>134</v>
      </c>
    </row>
    <row r="36" spans="1:22" s="48" customFormat="1" ht="45" x14ac:dyDescent="0.25">
      <c r="A36" s="77">
        <v>131</v>
      </c>
      <c r="B36" s="77" t="s">
        <v>31</v>
      </c>
      <c r="C36" s="82">
        <v>25</v>
      </c>
      <c r="D36" s="77" t="s">
        <v>63</v>
      </c>
      <c r="E36" s="77" t="s">
        <v>156</v>
      </c>
      <c r="F36" s="77" t="s">
        <v>343</v>
      </c>
      <c r="G36" s="77" t="s">
        <v>200</v>
      </c>
      <c r="H36" s="77" t="s">
        <v>201</v>
      </c>
      <c r="I36" s="77" t="s">
        <v>202</v>
      </c>
      <c r="J36" s="77" t="s">
        <v>337</v>
      </c>
      <c r="K36" s="71" t="s">
        <v>67</v>
      </c>
      <c r="L36" s="74">
        <v>325000</v>
      </c>
      <c r="M36" s="74"/>
      <c r="N36" s="74">
        <v>325000</v>
      </c>
      <c r="O36" s="79">
        <v>1</v>
      </c>
      <c r="P36" s="74">
        <f t="shared" si="0"/>
        <v>325000</v>
      </c>
      <c r="Q36" s="77" t="s">
        <v>84</v>
      </c>
      <c r="R36" s="77" t="s">
        <v>203</v>
      </c>
      <c r="S36" s="85" t="s">
        <v>68</v>
      </c>
      <c r="T36" s="78" t="s">
        <v>4451</v>
      </c>
      <c r="U36" s="85" t="s">
        <v>68</v>
      </c>
      <c r="V36" s="85" t="s">
        <v>134</v>
      </c>
    </row>
    <row r="37" spans="1:22" s="48" customFormat="1" ht="45" x14ac:dyDescent="0.25">
      <c r="A37" s="77">
        <v>131</v>
      </c>
      <c r="B37" s="77" t="s">
        <v>31</v>
      </c>
      <c r="C37" s="82">
        <v>26</v>
      </c>
      <c r="D37" s="77" t="s">
        <v>63</v>
      </c>
      <c r="E37" s="77" t="s">
        <v>156</v>
      </c>
      <c r="F37" s="77" t="s">
        <v>344</v>
      </c>
      <c r="G37" s="77" t="s">
        <v>200</v>
      </c>
      <c r="H37" s="77" t="s">
        <v>201</v>
      </c>
      <c r="I37" s="77" t="s">
        <v>202</v>
      </c>
      <c r="J37" s="77" t="s">
        <v>337</v>
      </c>
      <c r="K37" s="71" t="s">
        <v>67</v>
      </c>
      <c r="L37" s="74">
        <v>300000</v>
      </c>
      <c r="M37" s="74"/>
      <c r="N37" s="74">
        <v>300000</v>
      </c>
      <c r="O37" s="79">
        <v>1</v>
      </c>
      <c r="P37" s="74">
        <f t="shared" si="0"/>
        <v>300000</v>
      </c>
      <c r="Q37" s="77" t="s">
        <v>84</v>
      </c>
      <c r="R37" s="77" t="s">
        <v>203</v>
      </c>
      <c r="S37" s="85" t="s">
        <v>68</v>
      </c>
      <c r="T37" s="78" t="s">
        <v>4450</v>
      </c>
      <c r="U37" s="85" t="s">
        <v>68</v>
      </c>
      <c r="V37" s="85" t="s">
        <v>134</v>
      </c>
    </row>
    <row r="38" spans="1:22" s="48" customFormat="1" ht="45" x14ac:dyDescent="0.25">
      <c r="A38" s="77">
        <v>131</v>
      </c>
      <c r="B38" s="77" t="s">
        <v>31</v>
      </c>
      <c r="C38" s="82">
        <v>27</v>
      </c>
      <c r="D38" s="77" t="s">
        <v>63</v>
      </c>
      <c r="E38" s="77" t="s">
        <v>156</v>
      </c>
      <c r="F38" s="77" t="s">
        <v>345</v>
      </c>
      <c r="G38" s="77" t="s">
        <v>200</v>
      </c>
      <c r="H38" s="77" t="s">
        <v>201</v>
      </c>
      <c r="I38" s="77" t="s">
        <v>202</v>
      </c>
      <c r="J38" s="77" t="s">
        <v>337</v>
      </c>
      <c r="K38" s="71" t="s">
        <v>67</v>
      </c>
      <c r="L38" s="74">
        <v>250000</v>
      </c>
      <c r="M38" s="74"/>
      <c r="N38" s="74">
        <v>250000</v>
      </c>
      <c r="O38" s="79">
        <v>1</v>
      </c>
      <c r="P38" s="74">
        <f t="shared" si="0"/>
        <v>250000</v>
      </c>
      <c r="Q38" s="77" t="s">
        <v>84</v>
      </c>
      <c r="R38" s="77" t="s">
        <v>203</v>
      </c>
      <c r="S38" s="85" t="s">
        <v>68</v>
      </c>
      <c r="T38" s="78" t="s">
        <v>4450</v>
      </c>
      <c r="U38" s="85" t="s">
        <v>68</v>
      </c>
      <c r="V38" s="85" t="s">
        <v>134</v>
      </c>
    </row>
    <row r="39" spans="1:22" s="48" customFormat="1" ht="45" x14ac:dyDescent="0.25">
      <c r="A39" s="77">
        <v>131</v>
      </c>
      <c r="B39" s="77" t="s">
        <v>31</v>
      </c>
      <c r="C39" s="82">
        <v>28</v>
      </c>
      <c r="D39" s="77" t="s">
        <v>63</v>
      </c>
      <c r="E39" s="77" t="s">
        <v>156</v>
      </c>
      <c r="F39" s="77" t="s">
        <v>158</v>
      </c>
      <c r="G39" s="77" t="s">
        <v>200</v>
      </c>
      <c r="H39" s="77" t="s">
        <v>201</v>
      </c>
      <c r="I39" s="77" t="s">
        <v>202</v>
      </c>
      <c r="J39" s="77" t="s">
        <v>337</v>
      </c>
      <c r="K39" s="71" t="s">
        <v>67</v>
      </c>
      <c r="L39" s="74">
        <v>200000</v>
      </c>
      <c r="M39" s="74"/>
      <c r="N39" s="74">
        <v>200000</v>
      </c>
      <c r="O39" s="79">
        <v>1</v>
      </c>
      <c r="P39" s="74">
        <f t="shared" si="0"/>
        <v>200000</v>
      </c>
      <c r="Q39" s="77" t="s">
        <v>84</v>
      </c>
      <c r="R39" s="77" t="s">
        <v>203</v>
      </c>
      <c r="S39" s="85" t="s">
        <v>68</v>
      </c>
      <c r="T39" s="78" t="s">
        <v>4450</v>
      </c>
      <c r="U39" s="85" t="s">
        <v>68</v>
      </c>
      <c r="V39" s="85" t="s">
        <v>134</v>
      </c>
    </row>
    <row r="40" spans="1:22" s="48" customFormat="1" ht="60" x14ac:dyDescent="0.25">
      <c r="A40" s="55">
        <v>13101004</v>
      </c>
      <c r="B40" s="77" t="s">
        <v>31</v>
      </c>
      <c r="C40" s="82">
        <v>1</v>
      </c>
      <c r="D40" s="77" t="s">
        <v>63</v>
      </c>
      <c r="E40" s="77" t="s">
        <v>150</v>
      </c>
      <c r="F40" s="77" t="s">
        <v>338</v>
      </c>
      <c r="G40" s="77" t="s">
        <v>693</v>
      </c>
      <c r="H40" s="77" t="s">
        <v>694</v>
      </c>
      <c r="I40" s="77"/>
      <c r="J40" s="77" t="s">
        <v>695</v>
      </c>
      <c r="K40" s="71" t="s">
        <v>67</v>
      </c>
      <c r="L40" s="74">
        <v>16000</v>
      </c>
      <c r="M40" s="74"/>
      <c r="N40" s="74">
        <f t="shared" ref="N40:N49" si="1">L40-M40</f>
        <v>16000</v>
      </c>
      <c r="O40" s="79">
        <v>1</v>
      </c>
      <c r="P40" s="74">
        <f t="shared" si="0"/>
        <v>16000</v>
      </c>
      <c r="Q40" s="77" t="s">
        <v>84</v>
      </c>
      <c r="R40" s="77" t="s">
        <v>4342</v>
      </c>
      <c r="S40" s="85" t="s">
        <v>134</v>
      </c>
      <c r="T40" s="120"/>
      <c r="U40" s="85" t="s">
        <v>134</v>
      </c>
      <c r="V40" s="85" t="s">
        <v>134</v>
      </c>
    </row>
    <row r="41" spans="1:22" s="48" customFormat="1" ht="60" x14ac:dyDescent="0.25">
      <c r="A41" s="55">
        <v>13101501</v>
      </c>
      <c r="B41" s="77" t="s">
        <v>31</v>
      </c>
      <c r="C41" s="82">
        <v>2</v>
      </c>
      <c r="D41" s="77" t="s">
        <v>63</v>
      </c>
      <c r="E41" s="77" t="s">
        <v>150</v>
      </c>
      <c r="F41" s="77" t="s">
        <v>491</v>
      </c>
      <c r="G41" s="77" t="s">
        <v>696</v>
      </c>
      <c r="H41" s="77" t="s">
        <v>697</v>
      </c>
      <c r="I41" s="77"/>
      <c r="J41" s="77" t="s">
        <v>698</v>
      </c>
      <c r="K41" s="71" t="s">
        <v>67</v>
      </c>
      <c r="L41" s="74">
        <v>100000</v>
      </c>
      <c r="M41" s="74"/>
      <c r="N41" s="74">
        <f t="shared" si="1"/>
        <v>100000</v>
      </c>
      <c r="O41" s="79">
        <v>1</v>
      </c>
      <c r="P41" s="74">
        <f t="shared" si="0"/>
        <v>100000</v>
      </c>
      <c r="Q41" s="77" t="s">
        <v>163</v>
      </c>
      <c r="R41" s="77" t="s">
        <v>4342</v>
      </c>
      <c r="S41" s="85" t="s">
        <v>134</v>
      </c>
      <c r="T41" s="120"/>
      <c r="U41" s="85" t="s">
        <v>134</v>
      </c>
      <c r="V41" s="85" t="s">
        <v>134</v>
      </c>
    </row>
    <row r="42" spans="1:22" s="48" customFormat="1" ht="60" x14ac:dyDescent="0.25">
      <c r="A42" s="55">
        <v>13101501</v>
      </c>
      <c r="B42" s="77" t="s">
        <v>31</v>
      </c>
      <c r="C42" s="82">
        <v>3</v>
      </c>
      <c r="D42" s="77" t="s">
        <v>63</v>
      </c>
      <c r="E42" s="77" t="s">
        <v>150</v>
      </c>
      <c r="F42" s="77" t="s">
        <v>491</v>
      </c>
      <c r="G42" s="77" t="s">
        <v>699</v>
      </c>
      <c r="H42" s="77" t="s">
        <v>700</v>
      </c>
      <c r="I42" s="77"/>
      <c r="J42" s="77" t="s">
        <v>701</v>
      </c>
      <c r="K42" s="71" t="s">
        <v>67</v>
      </c>
      <c r="L42" s="74">
        <v>10000</v>
      </c>
      <c r="M42" s="74"/>
      <c r="N42" s="74">
        <f t="shared" si="1"/>
        <v>10000</v>
      </c>
      <c r="O42" s="79">
        <v>1</v>
      </c>
      <c r="P42" s="74">
        <f t="shared" si="0"/>
        <v>10000</v>
      </c>
      <c r="Q42" s="77" t="s">
        <v>163</v>
      </c>
      <c r="R42" s="77" t="s">
        <v>4342</v>
      </c>
      <c r="S42" s="85" t="s">
        <v>134</v>
      </c>
      <c r="T42" s="120"/>
      <c r="U42" s="85" t="s">
        <v>134</v>
      </c>
      <c r="V42" s="85" t="s">
        <v>134</v>
      </c>
    </row>
    <row r="43" spans="1:22" s="48" customFormat="1" ht="60" x14ac:dyDescent="0.25">
      <c r="A43" s="55">
        <v>13101501</v>
      </c>
      <c r="B43" s="77" t="s">
        <v>31</v>
      </c>
      <c r="C43" s="82">
        <v>4</v>
      </c>
      <c r="D43" s="77" t="s">
        <v>63</v>
      </c>
      <c r="E43" s="77" t="s">
        <v>150</v>
      </c>
      <c r="F43" s="77" t="s">
        <v>491</v>
      </c>
      <c r="G43" s="77" t="s">
        <v>702</v>
      </c>
      <c r="H43" s="77" t="s">
        <v>703</v>
      </c>
      <c r="I43" s="77"/>
      <c r="J43" s="77" t="s">
        <v>472</v>
      </c>
      <c r="K43" s="71" t="s">
        <v>67</v>
      </c>
      <c r="L43" s="74">
        <v>3000</v>
      </c>
      <c r="M43" s="74"/>
      <c r="N43" s="74">
        <f t="shared" si="1"/>
        <v>3000</v>
      </c>
      <c r="O43" s="79">
        <v>1</v>
      </c>
      <c r="P43" s="74">
        <f t="shared" si="0"/>
        <v>3000</v>
      </c>
      <c r="Q43" s="77" t="s">
        <v>84</v>
      </c>
      <c r="R43" s="77" t="s">
        <v>4342</v>
      </c>
      <c r="S43" s="85" t="s">
        <v>134</v>
      </c>
      <c r="T43" s="120"/>
      <c r="U43" s="85" t="s">
        <v>134</v>
      </c>
      <c r="V43" s="85" t="s">
        <v>134</v>
      </c>
    </row>
    <row r="44" spans="1:22" s="48" customFormat="1" ht="60" x14ac:dyDescent="0.25">
      <c r="A44" s="55">
        <v>13101501</v>
      </c>
      <c r="B44" s="77" t="s">
        <v>31</v>
      </c>
      <c r="C44" s="82">
        <v>5</v>
      </c>
      <c r="D44" s="77" t="s">
        <v>63</v>
      </c>
      <c r="E44" s="77" t="s">
        <v>150</v>
      </c>
      <c r="F44" s="77" t="s">
        <v>491</v>
      </c>
      <c r="G44" s="77" t="s">
        <v>704</v>
      </c>
      <c r="H44" s="77" t="s">
        <v>705</v>
      </c>
      <c r="I44" s="77"/>
      <c r="J44" s="77" t="s">
        <v>472</v>
      </c>
      <c r="K44" s="71" t="s">
        <v>67</v>
      </c>
      <c r="L44" s="74">
        <v>3000</v>
      </c>
      <c r="M44" s="74"/>
      <c r="N44" s="74">
        <f t="shared" si="1"/>
        <v>3000</v>
      </c>
      <c r="O44" s="79">
        <v>1</v>
      </c>
      <c r="P44" s="74">
        <f t="shared" si="0"/>
        <v>3000</v>
      </c>
      <c r="Q44" s="77" t="s">
        <v>163</v>
      </c>
      <c r="R44" s="77" t="s">
        <v>4342</v>
      </c>
      <c r="S44" s="85" t="s">
        <v>134</v>
      </c>
      <c r="T44" s="120"/>
      <c r="U44" s="85" t="s">
        <v>134</v>
      </c>
      <c r="V44" s="85" t="s">
        <v>134</v>
      </c>
    </row>
    <row r="45" spans="1:22" s="48" customFormat="1" ht="60" x14ac:dyDescent="0.25">
      <c r="A45" s="55">
        <v>13101501</v>
      </c>
      <c r="B45" s="77" t="s">
        <v>31</v>
      </c>
      <c r="C45" s="82">
        <v>6</v>
      </c>
      <c r="D45" s="77" t="s">
        <v>63</v>
      </c>
      <c r="E45" s="77" t="s">
        <v>150</v>
      </c>
      <c r="F45" s="77" t="s">
        <v>504</v>
      </c>
      <c r="G45" s="77" t="s">
        <v>706</v>
      </c>
      <c r="H45" s="77" t="s">
        <v>707</v>
      </c>
      <c r="I45" s="77"/>
      <c r="J45" s="77" t="s">
        <v>472</v>
      </c>
      <c r="K45" s="71" t="s">
        <v>67</v>
      </c>
      <c r="L45" s="74">
        <v>10000</v>
      </c>
      <c r="M45" s="74"/>
      <c r="N45" s="74">
        <f t="shared" si="1"/>
        <v>10000</v>
      </c>
      <c r="O45" s="79">
        <v>1</v>
      </c>
      <c r="P45" s="74">
        <f t="shared" si="0"/>
        <v>10000</v>
      </c>
      <c r="Q45" s="77" t="s">
        <v>84</v>
      </c>
      <c r="R45" s="77" t="s">
        <v>4342</v>
      </c>
      <c r="S45" s="85" t="s">
        <v>134</v>
      </c>
      <c r="T45" s="120"/>
      <c r="U45" s="85" t="s">
        <v>134</v>
      </c>
      <c r="V45" s="85" t="s">
        <v>134</v>
      </c>
    </row>
    <row r="46" spans="1:22" s="48" customFormat="1" ht="60" x14ac:dyDescent="0.25">
      <c r="A46" s="55">
        <v>13101</v>
      </c>
      <c r="B46" s="77" t="s">
        <v>31</v>
      </c>
      <c r="C46" s="82">
        <v>7</v>
      </c>
      <c r="D46" s="77" t="s">
        <v>63</v>
      </c>
      <c r="E46" s="77" t="s">
        <v>150</v>
      </c>
      <c r="F46" s="77" t="s">
        <v>708</v>
      </c>
      <c r="G46" s="77" t="s">
        <v>709</v>
      </c>
      <c r="H46" s="77"/>
      <c r="I46" s="77"/>
      <c r="J46" s="77" t="s">
        <v>710</v>
      </c>
      <c r="K46" s="71" t="s">
        <v>67</v>
      </c>
      <c r="L46" s="74">
        <v>15000000</v>
      </c>
      <c r="M46" s="74"/>
      <c r="N46" s="74">
        <f t="shared" si="1"/>
        <v>15000000</v>
      </c>
      <c r="O46" s="79">
        <v>1</v>
      </c>
      <c r="P46" s="74">
        <f t="shared" si="0"/>
        <v>15000000</v>
      </c>
      <c r="Q46" s="77" t="s">
        <v>84</v>
      </c>
      <c r="R46" s="77" t="s">
        <v>4342</v>
      </c>
      <c r="S46" s="85" t="s">
        <v>134</v>
      </c>
      <c r="T46" s="120"/>
      <c r="U46" s="85" t="s">
        <v>134</v>
      </c>
      <c r="V46" s="85" t="s">
        <v>134</v>
      </c>
    </row>
    <row r="47" spans="1:22" s="48" customFormat="1" ht="75" x14ac:dyDescent="0.25">
      <c r="A47" s="55">
        <v>13101</v>
      </c>
      <c r="B47" s="77" t="s">
        <v>31</v>
      </c>
      <c r="C47" s="82">
        <v>8</v>
      </c>
      <c r="D47" s="77" t="s">
        <v>63</v>
      </c>
      <c r="E47" s="77" t="s">
        <v>150</v>
      </c>
      <c r="F47" s="77" t="s">
        <v>711</v>
      </c>
      <c r="G47" s="77" t="s">
        <v>712</v>
      </c>
      <c r="H47" s="77"/>
      <c r="I47" s="77"/>
      <c r="J47" s="77" t="s">
        <v>710</v>
      </c>
      <c r="K47" s="71" t="s">
        <v>67</v>
      </c>
      <c r="L47" s="74">
        <v>15000000</v>
      </c>
      <c r="M47" s="74"/>
      <c r="N47" s="74">
        <f t="shared" si="1"/>
        <v>15000000</v>
      </c>
      <c r="O47" s="79">
        <v>1</v>
      </c>
      <c r="P47" s="74">
        <f t="shared" si="0"/>
        <v>15000000</v>
      </c>
      <c r="Q47" s="77" t="s">
        <v>163</v>
      </c>
      <c r="R47" s="77" t="s">
        <v>4342</v>
      </c>
      <c r="S47" s="85" t="s">
        <v>134</v>
      </c>
      <c r="T47" s="120"/>
      <c r="U47" s="85" t="s">
        <v>134</v>
      </c>
      <c r="V47" s="85" t="s">
        <v>134</v>
      </c>
    </row>
    <row r="48" spans="1:22" s="48" customFormat="1" ht="90" x14ac:dyDescent="0.25">
      <c r="A48" s="55">
        <v>13101501</v>
      </c>
      <c r="B48" s="77" t="s">
        <v>31</v>
      </c>
      <c r="C48" s="82">
        <v>9</v>
      </c>
      <c r="D48" s="77" t="s">
        <v>63</v>
      </c>
      <c r="E48" s="77" t="s">
        <v>150</v>
      </c>
      <c r="F48" s="77" t="s">
        <v>341</v>
      </c>
      <c r="G48" s="77" t="s">
        <v>713</v>
      </c>
      <c r="H48" s="77"/>
      <c r="I48" s="77"/>
      <c r="J48" s="77" t="s">
        <v>710</v>
      </c>
      <c r="K48" s="71" t="s">
        <v>67</v>
      </c>
      <c r="L48" s="74">
        <v>15000000</v>
      </c>
      <c r="M48" s="74"/>
      <c r="N48" s="74">
        <f t="shared" si="1"/>
        <v>15000000</v>
      </c>
      <c r="O48" s="79">
        <v>1</v>
      </c>
      <c r="P48" s="74">
        <f t="shared" si="0"/>
        <v>15000000</v>
      </c>
      <c r="Q48" s="77" t="s">
        <v>163</v>
      </c>
      <c r="R48" s="77" t="s">
        <v>4342</v>
      </c>
      <c r="S48" s="85" t="s">
        <v>134</v>
      </c>
      <c r="T48" s="120"/>
      <c r="U48" s="85" t="s">
        <v>134</v>
      </c>
      <c r="V48" s="85" t="s">
        <v>134</v>
      </c>
    </row>
    <row r="49" spans="1:22" s="48" customFormat="1" ht="60" x14ac:dyDescent="0.25">
      <c r="A49" s="55">
        <v>13101</v>
      </c>
      <c r="B49" s="77" t="s">
        <v>31</v>
      </c>
      <c r="C49" s="82">
        <v>10</v>
      </c>
      <c r="D49" s="77" t="s">
        <v>63</v>
      </c>
      <c r="E49" s="77" t="s">
        <v>150</v>
      </c>
      <c r="F49" s="77"/>
      <c r="G49" s="77" t="s">
        <v>714</v>
      </c>
      <c r="H49" s="77"/>
      <c r="I49" s="77"/>
      <c r="J49" s="77" t="s">
        <v>710</v>
      </c>
      <c r="K49" s="71" t="s">
        <v>67</v>
      </c>
      <c r="L49" s="74">
        <v>5000000</v>
      </c>
      <c r="M49" s="74"/>
      <c r="N49" s="74">
        <f t="shared" si="1"/>
        <v>5000000</v>
      </c>
      <c r="O49" s="79">
        <v>1</v>
      </c>
      <c r="P49" s="74">
        <f t="shared" si="0"/>
        <v>5000000</v>
      </c>
      <c r="Q49" s="77" t="s">
        <v>163</v>
      </c>
      <c r="R49" s="77" t="s">
        <v>4342</v>
      </c>
      <c r="S49" s="85" t="s">
        <v>134</v>
      </c>
      <c r="T49" s="120"/>
      <c r="U49" s="85" t="s">
        <v>134</v>
      </c>
      <c r="V49" s="85" t="s">
        <v>134</v>
      </c>
    </row>
    <row r="50" spans="1:22" s="48" customFormat="1" ht="135" x14ac:dyDescent="0.25">
      <c r="A50" s="55">
        <v>13102000</v>
      </c>
      <c r="B50" s="77" t="s">
        <v>31</v>
      </c>
      <c r="C50" s="82">
        <v>2</v>
      </c>
      <c r="D50" s="77" t="s">
        <v>214</v>
      </c>
      <c r="E50" s="77" t="s">
        <v>156</v>
      </c>
      <c r="F50" s="77" t="s">
        <v>1879</v>
      </c>
      <c r="G50" s="77" t="s">
        <v>1880</v>
      </c>
      <c r="H50" s="77" t="s">
        <v>720</v>
      </c>
      <c r="I50" s="77" t="s">
        <v>1881</v>
      </c>
      <c r="J50" s="77" t="s">
        <v>1882</v>
      </c>
      <c r="K50" s="77" t="s">
        <v>4380</v>
      </c>
      <c r="L50" s="111">
        <v>0</v>
      </c>
      <c r="M50" s="111">
        <v>0</v>
      </c>
      <c r="N50" s="111">
        <v>0</v>
      </c>
      <c r="O50" s="126">
        <v>1</v>
      </c>
      <c r="P50" s="111">
        <v>0</v>
      </c>
      <c r="Q50" s="77" t="s">
        <v>68</v>
      </c>
      <c r="R50" s="127" t="s">
        <v>5073</v>
      </c>
      <c r="S50" s="77" t="s">
        <v>68</v>
      </c>
      <c r="T50" s="78" t="s">
        <v>5075</v>
      </c>
      <c r="U50" s="77" t="s">
        <v>68</v>
      </c>
      <c r="V50" s="77" t="s">
        <v>134</v>
      </c>
    </row>
    <row r="51" spans="1:22" s="48" customFormat="1" ht="105" x14ac:dyDescent="0.25">
      <c r="A51" s="55">
        <v>13102000</v>
      </c>
      <c r="B51" s="77" t="s">
        <v>31</v>
      </c>
      <c r="C51" s="82">
        <v>3</v>
      </c>
      <c r="D51" s="77" t="s">
        <v>214</v>
      </c>
      <c r="E51" s="77" t="s">
        <v>156</v>
      </c>
      <c r="F51" s="77" t="s">
        <v>1883</v>
      </c>
      <c r="G51" s="77" t="s">
        <v>1884</v>
      </c>
      <c r="H51" s="77" t="s">
        <v>939</v>
      </c>
      <c r="I51" s="77" t="s">
        <v>1885</v>
      </c>
      <c r="J51" s="77" t="s">
        <v>1882</v>
      </c>
      <c r="K51" s="77" t="s">
        <v>4380</v>
      </c>
      <c r="L51" s="111">
        <v>0</v>
      </c>
      <c r="M51" s="111">
        <v>0</v>
      </c>
      <c r="N51" s="111">
        <v>0</v>
      </c>
      <c r="O51" s="126">
        <v>1</v>
      </c>
      <c r="P51" s="111">
        <v>0</v>
      </c>
      <c r="Q51" s="77" t="s">
        <v>134</v>
      </c>
      <c r="R51" s="127" t="s">
        <v>5073</v>
      </c>
      <c r="S51" s="77" t="s">
        <v>68</v>
      </c>
      <c r="T51" s="78" t="s">
        <v>5076</v>
      </c>
      <c r="U51" s="77" t="s">
        <v>134</v>
      </c>
      <c r="V51" s="77" t="s">
        <v>134</v>
      </c>
    </row>
    <row r="52" spans="1:22" s="48" customFormat="1" ht="105" x14ac:dyDescent="0.25">
      <c r="A52" s="55">
        <v>13102000</v>
      </c>
      <c r="B52" s="77" t="s">
        <v>31</v>
      </c>
      <c r="C52" s="82">
        <v>4</v>
      </c>
      <c r="D52" s="77" t="s">
        <v>214</v>
      </c>
      <c r="E52" s="77" t="s">
        <v>156</v>
      </c>
      <c r="F52" s="77" t="s">
        <v>1886</v>
      </c>
      <c r="G52" s="77" t="s">
        <v>1887</v>
      </c>
      <c r="H52" s="77" t="s">
        <v>939</v>
      </c>
      <c r="I52" s="77" t="s">
        <v>1885</v>
      </c>
      <c r="J52" s="77" t="s">
        <v>1882</v>
      </c>
      <c r="K52" s="77" t="s">
        <v>4380</v>
      </c>
      <c r="L52" s="111">
        <v>0</v>
      </c>
      <c r="M52" s="111">
        <v>0</v>
      </c>
      <c r="N52" s="111">
        <v>0</v>
      </c>
      <c r="O52" s="126">
        <v>1</v>
      </c>
      <c r="P52" s="111">
        <v>0</v>
      </c>
      <c r="Q52" s="77" t="s">
        <v>134</v>
      </c>
      <c r="R52" s="127" t="s">
        <v>5073</v>
      </c>
      <c r="S52" s="77" t="s">
        <v>68</v>
      </c>
      <c r="T52" s="78" t="s">
        <v>5074</v>
      </c>
      <c r="U52" s="77" t="s">
        <v>68</v>
      </c>
      <c r="V52" s="77" t="s">
        <v>134</v>
      </c>
    </row>
    <row r="53" spans="1:22" s="48" customFormat="1" ht="150" x14ac:dyDescent="0.25">
      <c r="A53" s="55">
        <v>13102000</v>
      </c>
      <c r="B53" s="77" t="s">
        <v>31</v>
      </c>
      <c r="C53" s="82">
        <v>5</v>
      </c>
      <c r="D53" s="77" t="s">
        <v>214</v>
      </c>
      <c r="E53" s="77" t="s">
        <v>156</v>
      </c>
      <c r="F53" s="77" t="s">
        <v>1888</v>
      </c>
      <c r="G53" s="77" t="s">
        <v>1889</v>
      </c>
      <c r="H53" s="77" t="s">
        <v>720</v>
      </c>
      <c r="I53" s="77" t="s">
        <v>1890</v>
      </c>
      <c r="J53" s="77" t="s">
        <v>1882</v>
      </c>
      <c r="K53" s="77" t="s">
        <v>4380</v>
      </c>
      <c r="L53" s="111">
        <v>0</v>
      </c>
      <c r="M53" s="111">
        <v>0</v>
      </c>
      <c r="N53" s="111">
        <v>0</v>
      </c>
      <c r="O53" s="126">
        <v>1</v>
      </c>
      <c r="P53" s="111">
        <v>0</v>
      </c>
      <c r="Q53" s="77" t="s">
        <v>68</v>
      </c>
      <c r="R53" s="127" t="s">
        <v>5073</v>
      </c>
      <c r="S53" s="77" t="s">
        <v>68</v>
      </c>
      <c r="T53" s="78" t="s">
        <v>5075</v>
      </c>
      <c r="U53" s="77" t="s">
        <v>68</v>
      </c>
      <c r="V53" s="77" t="s">
        <v>134</v>
      </c>
    </row>
    <row r="54" spans="1:22" s="48" customFormat="1" ht="165" x14ac:dyDescent="0.25">
      <c r="A54" s="55">
        <v>13102000</v>
      </c>
      <c r="B54" s="77" t="s">
        <v>31</v>
      </c>
      <c r="C54" s="82">
        <v>6</v>
      </c>
      <c r="D54" s="77" t="s">
        <v>214</v>
      </c>
      <c r="E54" s="77" t="s">
        <v>156</v>
      </c>
      <c r="F54" s="77" t="s">
        <v>1891</v>
      </c>
      <c r="G54" s="77" t="s">
        <v>1892</v>
      </c>
      <c r="H54" s="77" t="s">
        <v>720</v>
      </c>
      <c r="I54" s="77" t="s">
        <v>1893</v>
      </c>
      <c r="J54" s="77" t="s">
        <v>1882</v>
      </c>
      <c r="K54" s="77" t="s">
        <v>4380</v>
      </c>
      <c r="L54" s="111">
        <v>0</v>
      </c>
      <c r="M54" s="111">
        <v>0</v>
      </c>
      <c r="N54" s="111">
        <v>0</v>
      </c>
      <c r="O54" s="126">
        <v>1</v>
      </c>
      <c r="P54" s="111">
        <v>0</v>
      </c>
      <c r="Q54" s="77" t="s">
        <v>68</v>
      </c>
      <c r="R54" s="127" t="s">
        <v>5073</v>
      </c>
      <c r="S54" s="77" t="s">
        <v>68</v>
      </c>
      <c r="T54" s="78" t="s">
        <v>5077</v>
      </c>
      <c r="U54" s="77" t="s">
        <v>68</v>
      </c>
      <c r="V54" s="77" t="s">
        <v>134</v>
      </c>
    </row>
    <row r="55" spans="1:22" s="48" customFormat="1" ht="120" x14ac:dyDescent="0.25">
      <c r="A55" s="55">
        <v>13102000</v>
      </c>
      <c r="B55" s="77" t="s">
        <v>31</v>
      </c>
      <c r="C55" s="82">
        <v>7</v>
      </c>
      <c r="D55" s="77" t="s">
        <v>214</v>
      </c>
      <c r="E55" s="77" t="s">
        <v>156</v>
      </c>
      <c r="F55" s="77" t="s">
        <v>1894</v>
      </c>
      <c r="G55" s="77" t="s">
        <v>1895</v>
      </c>
      <c r="H55" s="77" t="s">
        <v>720</v>
      </c>
      <c r="I55" s="77" t="s">
        <v>1896</v>
      </c>
      <c r="J55" s="77" t="s">
        <v>1882</v>
      </c>
      <c r="K55" s="77" t="s">
        <v>4380</v>
      </c>
      <c r="L55" s="111">
        <v>0</v>
      </c>
      <c r="M55" s="111">
        <v>0</v>
      </c>
      <c r="N55" s="111">
        <v>0</v>
      </c>
      <c r="O55" s="126">
        <v>1</v>
      </c>
      <c r="P55" s="111">
        <v>0</v>
      </c>
      <c r="Q55" s="77" t="s">
        <v>68</v>
      </c>
      <c r="R55" s="127" t="s">
        <v>5073</v>
      </c>
      <c r="S55" s="77" t="s">
        <v>68</v>
      </c>
      <c r="T55" s="78" t="s">
        <v>5077</v>
      </c>
      <c r="U55" s="77" t="s">
        <v>68</v>
      </c>
      <c r="V55" s="77" t="s">
        <v>134</v>
      </c>
    </row>
    <row r="56" spans="1:22" s="48" customFormat="1" ht="135" x14ac:dyDescent="0.25">
      <c r="A56" s="55">
        <v>13102000</v>
      </c>
      <c r="B56" s="77" t="s">
        <v>31</v>
      </c>
      <c r="C56" s="82">
        <v>8</v>
      </c>
      <c r="D56" s="77" t="s">
        <v>214</v>
      </c>
      <c r="E56" s="77" t="s">
        <v>156</v>
      </c>
      <c r="F56" s="77" t="s">
        <v>1883</v>
      </c>
      <c r="G56" s="77" t="s">
        <v>1897</v>
      </c>
      <c r="H56" s="77" t="s">
        <v>720</v>
      </c>
      <c r="I56" s="77" t="s">
        <v>1881</v>
      </c>
      <c r="J56" s="77" t="s">
        <v>1882</v>
      </c>
      <c r="K56" s="77" t="s">
        <v>4380</v>
      </c>
      <c r="L56" s="111">
        <v>0</v>
      </c>
      <c r="M56" s="111">
        <v>0</v>
      </c>
      <c r="N56" s="111">
        <v>0</v>
      </c>
      <c r="O56" s="126">
        <v>1</v>
      </c>
      <c r="P56" s="111">
        <v>0</v>
      </c>
      <c r="Q56" s="77" t="s">
        <v>68</v>
      </c>
      <c r="R56" s="127" t="s">
        <v>5073</v>
      </c>
      <c r="S56" s="77" t="s">
        <v>68</v>
      </c>
      <c r="T56" s="78" t="s">
        <v>5077</v>
      </c>
      <c r="U56" s="77" t="s">
        <v>68</v>
      </c>
      <c r="V56" s="77" t="s">
        <v>134</v>
      </c>
    </row>
    <row r="57" spans="1:22" s="48" customFormat="1" ht="120" x14ac:dyDescent="0.25">
      <c r="A57" s="55">
        <v>13102000</v>
      </c>
      <c r="B57" s="77" t="s">
        <v>31</v>
      </c>
      <c r="C57" s="82">
        <v>9</v>
      </c>
      <c r="D57" s="77" t="s">
        <v>214</v>
      </c>
      <c r="E57" s="77" t="s">
        <v>156</v>
      </c>
      <c r="F57" s="77" t="s">
        <v>1886</v>
      </c>
      <c r="G57" s="77" t="s">
        <v>1898</v>
      </c>
      <c r="H57" s="77" t="s">
        <v>720</v>
      </c>
      <c r="I57" s="77" t="s">
        <v>1899</v>
      </c>
      <c r="J57" s="77" t="s">
        <v>1882</v>
      </c>
      <c r="K57" s="77" t="s">
        <v>4380</v>
      </c>
      <c r="L57" s="111">
        <v>0</v>
      </c>
      <c r="M57" s="111">
        <v>0</v>
      </c>
      <c r="N57" s="111">
        <v>0</v>
      </c>
      <c r="O57" s="126">
        <v>1</v>
      </c>
      <c r="P57" s="111">
        <v>0</v>
      </c>
      <c r="Q57" s="77" t="s">
        <v>68</v>
      </c>
      <c r="R57" s="127" t="s">
        <v>5073</v>
      </c>
      <c r="S57" s="77" t="s">
        <v>68</v>
      </c>
      <c r="T57" s="78" t="s">
        <v>5077</v>
      </c>
      <c r="U57" s="77" t="s">
        <v>68</v>
      </c>
      <c r="V57" s="77" t="s">
        <v>134</v>
      </c>
    </row>
    <row r="58" spans="1:22" s="48" customFormat="1" ht="105" x14ac:dyDescent="0.25">
      <c r="A58" s="55">
        <v>13102000</v>
      </c>
      <c r="B58" s="77" t="s">
        <v>31</v>
      </c>
      <c r="C58" s="82">
        <v>10</v>
      </c>
      <c r="D58" s="77" t="s">
        <v>214</v>
      </c>
      <c r="E58" s="77" t="s">
        <v>156</v>
      </c>
      <c r="F58" s="77" t="s">
        <v>1900</v>
      </c>
      <c r="G58" s="77" t="s">
        <v>1901</v>
      </c>
      <c r="H58" s="77" t="s">
        <v>1902</v>
      </c>
      <c r="I58" s="77" t="s">
        <v>1903</v>
      </c>
      <c r="J58" s="77" t="s">
        <v>1882</v>
      </c>
      <c r="K58" s="77" t="s">
        <v>4380</v>
      </c>
      <c r="L58" s="111">
        <v>0</v>
      </c>
      <c r="M58" s="111">
        <v>0</v>
      </c>
      <c r="N58" s="111">
        <v>0</v>
      </c>
      <c r="O58" s="126">
        <v>1</v>
      </c>
      <c r="P58" s="111">
        <v>0</v>
      </c>
      <c r="Q58" s="77" t="s">
        <v>134</v>
      </c>
      <c r="R58" s="127" t="s">
        <v>5078</v>
      </c>
      <c r="S58" s="77" t="s">
        <v>68</v>
      </c>
      <c r="T58" s="78" t="s">
        <v>5079</v>
      </c>
      <c r="U58" s="77" t="s">
        <v>68</v>
      </c>
      <c r="V58" s="77" t="s">
        <v>134</v>
      </c>
    </row>
    <row r="59" spans="1:22" s="48" customFormat="1" ht="135" x14ac:dyDescent="0.25">
      <c r="A59" s="55">
        <v>13102000</v>
      </c>
      <c r="B59" s="77" t="s">
        <v>31</v>
      </c>
      <c r="C59" s="82">
        <v>11</v>
      </c>
      <c r="D59" s="77" t="s">
        <v>214</v>
      </c>
      <c r="E59" s="77" t="s">
        <v>156</v>
      </c>
      <c r="F59" s="77" t="s">
        <v>1879</v>
      </c>
      <c r="G59" s="77" t="s">
        <v>1904</v>
      </c>
      <c r="H59" s="77" t="s">
        <v>1905</v>
      </c>
      <c r="I59" s="77" t="s">
        <v>1903</v>
      </c>
      <c r="J59" s="77" t="s">
        <v>1882</v>
      </c>
      <c r="K59" s="77" t="s">
        <v>4380</v>
      </c>
      <c r="L59" s="111">
        <v>0</v>
      </c>
      <c r="M59" s="111">
        <v>0</v>
      </c>
      <c r="N59" s="111">
        <v>0</v>
      </c>
      <c r="O59" s="126">
        <v>1</v>
      </c>
      <c r="P59" s="111">
        <v>0</v>
      </c>
      <c r="Q59" s="77" t="s">
        <v>134</v>
      </c>
      <c r="R59" s="127" t="s">
        <v>5078</v>
      </c>
      <c r="S59" s="77" t="s">
        <v>68</v>
      </c>
      <c r="T59" s="78" t="s">
        <v>5079</v>
      </c>
      <c r="U59" s="77" t="s">
        <v>68</v>
      </c>
      <c r="V59" s="77" t="s">
        <v>134</v>
      </c>
    </row>
    <row r="60" spans="1:22" s="48" customFormat="1" ht="135" x14ac:dyDescent="0.25">
      <c r="A60" s="55">
        <v>13102000</v>
      </c>
      <c r="B60" s="77" t="s">
        <v>31</v>
      </c>
      <c r="C60" s="82">
        <v>12</v>
      </c>
      <c r="D60" s="77" t="s">
        <v>214</v>
      </c>
      <c r="E60" s="77" t="s">
        <v>156</v>
      </c>
      <c r="F60" s="77" t="s">
        <v>1906</v>
      </c>
      <c r="G60" s="77" t="s">
        <v>1907</v>
      </c>
      <c r="H60" s="77" t="s">
        <v>1908</v>
      </c>
      <c r="I60" s="77" t="s">
        <v>1903</v>
      </c>
      <c r="J60" s="77" t="s">
        <v>1882</v>
      </c>
      <c r="K60" s="77" t="s">
        <v>4380</v>
      </c>
      <c r="L60" s="111">
        <v>0</v>
      </c>
      <c r="M60" s="111">
        <v>0</v>
      </c>
      <c r="N60" s="111">
        <v>0</v>
      </c>
      <c r="O60" s="126">
        <v>1</v>
      </c>
      <c r="P60" s="111">
        <v>0</v>
      </c>
      <c r="Q60" s="77" t="s">
        <v>134</v>
      </c>
      <c r="R60" s="127" t="s">
        <v>5078</v>
      </c>
      <c r="S60" s="77" t="s">
        <v>68</v>
      </c>
      <c r="T60" s="78" t="s">
        <v>5080</v>
      </c>
      <c r="U60" s="77" t="s">
        <v>68</v>
      </c>
      <c r="V60" s="77" t="s">
        <v>134</v>
      </c>
    </row>
    <row r="61" spans="1:22" s="48" customFormat="1" ht="111.75" customHeight="1" x14ac:dyDescent="0.25">
      <c r="A61" s="55">
        <v>13102000</v>
      </c>
      <c r="B61" s="77" t="s">
        <v>31</v>
      </c>
      <c r="C61" s="82">
        <v>13</v>
      </c>
      <c r="D61" s="77" t="s">
        <v>214</v>
      </c>
      <c r="E61" s="77" t="s">
        <v>156</v>
      </c>
      <c r="F61" s="77" t="s">
        <v>1888</v>
      </c>
      <c r="G61" s="77" t="s">
        <v>1909</v>
      </c>
      <c r="H61" s="77" t="s">
        <v>1910</v>
      </c>
      <c r="I61" s="77" t="s">
        <v>1903</v>
      </c>
      <c r="J61" s="77" t="s">
        <v>1882</v>
      </c>
      <c r="K61" s="77" t="s">
        <v>4380</v>
      </c>
      <c r="L61" s="111">
        <v>0</v>
      </c>
      <c r="M61" s="111">
        <v>0</v>
      </c>
      <c r="N61" s="111">
        <v>0</v>
      </c>
      <c r="O61" s="126">
        <v>1</v>
      </c>
      <c r="P61" s="111">
        <v>0</v>
      </c>
      <c r="Q61" s="77" t="s">
        <v>134</v>
      </c>
      <c r="R61" s="127" t="s">
        <v>5078</v>
      </c>
      <c r="S61" s="77" t="s">
        <v>68</v>
      </c>
      <c r="T61" s="78" t="s">
        <v>5080</v>
      </c>
      <c r="U61" s="77" t="s">
        <v>68</v>
      </c>
      <c r="V61" s="77" t="s">
        <v>134</v>
      </c>
    </row>
    <row r="62" spans="1:22" s="48" customFormat="1" ht="105" x14ac:dyDescent="0.25">
      <c r="A62" s="55">
        <v>13102000</v>
      </c>
      <c r="B62" s="77" t="s">
        <v>31</v>
      </c>
      <c r="C62" s="82">
        <v>14</v>
      </c>
      <c r="D62" s="77" t="s">
        <v>214</v>
      </c>
      <c r="E62" s="77" t="s">
        <v>156</v>
      </c>
      <c r="F62" s="77" t="s">
        <v>1891</v>
      </c>
      <c r="G62" s="77" t="s">
        <v>1911</v>
      </c>
      <c r="H62" s="77" t="s">
        <v>1912</v>
      </c>
      <c r="I62" s="77" t="s">
        <v>1903</v>
      </c>
      <c r="J62" s="77" t="s">
        <v>1882</v>
      </c>
      <c r="K62" s="77" t="s">
        <v>4380</v>
      </c>
      <c r="L62" s="111">
        <v>0</v>
      </c>
      <c r="M62" s="111">
        <v>0</v>
      </c>
      <c r="N62" s="111">
        <v>0</v>
      </c>
      <c r="O62" s="126">
        <v>1</v>
      </c>
      <c r="P62" s="111">
        <v>0</v>
      </c>
      <c r="Q62" s="77" t="s">
        <v>134</v>
      </c>
      <c r="R62" s="127" t="s">
        <v>5078</v>
      </c>
      <c r="S62" s="77" t="s">
        <v>68</v>
      </c>
      <c r="T62" s="78" t="s">
        <v>5080</v>
      </c>
      <c r="U62" s="77" t="s">
        <v>68</v>
      </c>
      <c r="V62" s="77" t="s">
        <v>134</v>
      </c>
    </row>
    <row r="63" spans="1:22" s="48" customFormat="1" ht="135" x14ac:dyDescent="0.25">
      <c r="A63" s="55">
        <v>13102000</v>
      </c>
      <c r="B63" s="77" t="s">
        <v>31</v>
      </c>
      <c r="C63" s="82">
        <v>15</v>
      </c>
      <c r="D63" s="77" t="s">
        <v>214</v>
      </c>
      <c r="E63" s="77" t="s">
        <v>156</v>
      </c>
      <c r="F63" s="77" t="s">
        <v>1894</v>
      </c>
      <c r="G63" s="77" t="s">
        <v>1913</v>
      </c>
      <c r="H63" s="77" t="s">
        <v>1914</v>
      </c>
      <c r="I63" s="77" t="s">
        <v>1903</v>
      </c>
      <c r="J63" s="77" t="s">
        <v>1882</v>
      </c>
      <c r="K63" s="77" t="s">
        <v>4380</v>
      </c>
      <c r="L63" s="111">
        <v>0</v>
      </c>
      <c r="M63" s="111">
        <v>0</v>
      </c>
      <c r="N63" s="111">
        <v>0</v>
      </c>
      <c r="O63" s="126">
        <v>1</v>
      </c>
      <c r="P63" s="111">
        <v>0</v>
      </c>
      <c r="Q63" s="77" t="s">
        <v>134</v>
      </c>
      <c r="R63" s="127" t="s">
        <v>5078</v>
      </c>
      <c r="S63" s="77" t="s">
        <v>68</v>
      </c>
      <c r="T63" s="78" t="s">
        <v>5081</v>
      </c>
      <c r="U63" s="77" t="s">
        <v>68</v>
      </c>
      <c r="V63" s="77" t="s">
        <v>134</v>
      </c>
    </row>
    <row r="64" spans="1:22" s="48" customFormat="1" ht="165" x14ac:dyDescent="0.25">
      <c r="A64" s="55">
        <v>13102000</v>
      </c>
      <c r="B64" s="77" t="s">
        <v>31</v>
      </c>
      <c r="C64" s="82">
        <v>16</v>
      </c>
      <c r="D64" s="77" t="s">
        <v>214</v>
      </c>
      <c r="E64" s="77" t="s">
        <v>156</v>
      </c>
      <c r="F64" s="77" t="s">
        <v>1886</v>
      </c>
      <c r="G64" s="77" t="s">
        <v>1915</v>
      </c>
      <c r="H64" s="77" t="s">
        <v>1916</v>
      </c>
      <c r="I64" s="77" t="s">
        <v>1903</v>
      </c>
      <c r="J64" s="77" t="s">
        <v>1882</v>
      </c>
      <c r="K64" s="77" t="s">
        <v>4380</v>
      </c>
      <c r="L64" s="111">
        <v>0</v>
      </c>
      <c r="M64" s="111">
        <v>0</v>
      </c>
      <c r="N64" s="111">
        <v>0</v>
      </c>
      <c r="O64" s="126">
        <v>1</v>
      </c>
      <c r="P64" s="111">
        <v>0</v>
      </c>
      <c r="Q64" s="77" t="s">
        <v>134</v>
      </c>
      <c r="R64" s="127" t="s">
        <v>5078</v>
      </c>
      <c r="S64" s="77" t="s">
        <v>68</v>
      </c>
      <c r="T64" s="78" t="s">
        <v>5081</v>
      </c>
      <c r="U64" s="77" t="s">
        <v>68</v>
      </c>
      <c r="V64" s="77" t="s">
        <v>134</v>
      </c>
    </row>
    <row r="65" spans="1:22" s="48" customFormat="1" ht="135" x14ac:dyDescent="0.25">
      <c r="A65" s="55">
        <v>13102000</v>
      </c>
      <c r="B65" s="77" t="s">
        <v>31</v>
      </c>
      <c r="C65" s="82">
        <v>17</v>
      </c>
      <c r="D65" s="77" t="s">
        <v>214</v>
      </c>
      <c r="E65" s="77" t="s">
        <v>156</v>
      </c>
      <c r="F65" s="77" t="s">
        <v>1917</v>
      </c>
      <c r="G65" s="77" t="s">
        <v>1918</v>
      </c>
      <c r="H65" s="77" t="s">
        <v>1919</v>
      </c>
      <c r="I65" s="77" t="s">
        <v>1903</v>
      </c>
      <c r="J65" s="77" t="s">
        <v>1882</v>
      </c>
      <c r="K65" s="77" t="s">
        <v>4380</v>
      </c>
      <c r="L65" s="111">
        <v>0</v>
      </c>
      <c r="M65" s="111">
        <v>0</v>
      </c>
      <c r="N65" s="111">
        <v>0</v>
      </c>
      <c r="O65" s="126">
        <v>1</v>
      </c>
      <c r="P65" s="111">
        <v>0</v>
      </c>
      <c r="Q65" s="77" t="s">
        <v>134</v>
      </c>
      <c r="R65" s="127" t="s">
        <v>5078</v>
      </c>
      <c r="S65" s="77" t="s">
        <v>68</v>
      </c>
      <c r="T65" s="78" t="s">
        <v>5081</v>
      </c>
      <c r="U65" s="77" t="s">
        <v>68</v>
      </c>
      <c r="V65" s="77" t="s">
        <v>134</v>
      </c>
    </row>
    <row r="66" spans="1:22" s="48" customFormat="1" ht="135" x14ac:dyDescent="0.25">
      <c r="A66" s="55">
        <v>13102000</v>
      </c>
      <c r="B66" s="77" t="s">
        <v>31</v>
      </c>
      <c r="C66" s="82">
        <v>18</v>
      </c>
      <c r="D66" s="77" t="s">
        <v>214</v>
      </c>
      <c r="E66" s="77" t="s">
        <v>156</v>
      </c>
      <c r="F66" s="77" t="s">
        <v>1920</v>
      </c>
      <c r="G66" s="77" t="s">
        <v>1921</v>
      </c>
      <c r="H66" s="77" t="s">
        <v>1922</v>
      </c>
      <c r="I66" s="77" t="s">
        <v>1903</v>
      </c>
      <c r="J66" s="77" t="s">
        <v>1882</v>
      </c>
      <c r="K66" s="77" t="s">
        <v>67</v>
      </c>
      <c r="L66" s="111">
        <v>2999999</v>
      </c>
      <c r="M66" s="111">
        <v>0</v>
      </c>
      <c r="N66" s="111">
        <v>2999999</v>
      </c>
      <c r="O66" s="126">
        <v>1</v>
      </c>
      <c r="P66" s="111">
        <v>2999999</v>
      </c>
      <c r="Q66" s="77" t="s">
        <v>68</v>
      </c>
      <c r="R66" s="127" t="s">
        <v>5078</v>
      </c>
      <c r="S66" s="77" t="s">
        <v>68</v>
      </c>
      <c r="T66" s="78" t="s">
        <v>5082</v>
      </c>
      <c r="U66" s="77" t="s">
        <v>68</v>
      </c>
      <c r="V66" s="77" t="s">
        <v>134</v>
      </c>
    </row>
    <row r="67" spans="1:22" s="48" customFormat="1" ht="135" x14ac:dyDescent="0.25">
      <c r="A67" s="55">
        <v>13102000</v>
      </c>
      <c r="B67" s="77" t="s">
        <v>31</v>
      </c>
      <c r="C67" s="82">
        <v>19</v>
      </c>
      <c r="D67" s="77" t="s">
        <v>214</v>
      </c>
      <c r="E67" s="77" t="s">
        <v>156</v>
      </c>
      <c r="F67" s="77" t="s">
        <v>1923</v>
      </c>
      <c r="G67" s="77" t="s">
        <v>1924</v>
      </c>
      <c r="H67" s="77" t="s">
        <v>1925</v>
      </c>
      <c r="I67" s="77" t="s">
        <v>1903</v>
      </c>
      <c r="J67" s="77" t="s">
        <v>1882</v>
      </c>
      <c r="K67" s="77" t="s">
        <v>67</v>
      </c>
      <c r="L67" s="111">
        <v>9298852</v>
      </c>
      <c r="M67" s="111">
        <v>0</v>
      </c>
      <c r="N67" s="111">
        <v>9298852</v>
      </c>
      <c r="O67" s="126">
        <v>1</v>
      </c>
      <c r="P67" s="111">
        <v>9298852</v>
      </c>
      <c r="Q67" s="77" t="s">
        <v>134</v>
      </c>
      <c r="R67" s="127" t="s">
        <v>5078</v>
      </c>
      <c r="S67" s="77" t="s">
        <v>134</v>
      </c>
      <c r="T67" s="78" t="s">
        <v>4679</v>
      </c>
      <c r="U67" s="77" t="s">
        <v>68</v>
      </c>
      <c r="V67" s="77" t="s">
        <v>134</v>
      </c>
    </row>
    <row r="68" spans="1:22" s="48" customFormat="1" ht="105" x14ac:dyDescent="0.25">
      <c r="A68" s="55">
        <v>13102000</v>
      </c>
      <c r="B68" s="77" t="s">
        <v>31</v>
      </c>
      <c r="C68" s="82">
        <v>20</v>
      </c>
      <c r="D68" s="77" t="s">
        <v>214</v>
      </c>
      <c r="E68" s="77" t="s">
        <v>156</v>
      </c>
      <c r="F68" s="77" t="s">
        <v>1926</v>
      </c>
      <c r="G68" s="77" t="s">
        <v>1927</v>
      </c>
      <c r="H68" s="77" t="s">
        <v>1928</v>
      </c>
      <c r="I68" s="77" t="s">
        <v>1903</v>
      </c>
      <c r="J68" s="77" t="s">
        <v>1882</v>
      </c>
      <c r="K68" s="77" t="s">
        <v>67</v>
      </c>
      <c r="L68" s="111">
        <v>1408917</v>
      </c>
      <c r="M68" s="111">
        <v>0</v>
      </c>
      <c r="N68" s="111">
        <v>1408917</v>
      </c>
      <c r="O68" s="126">
        <v>1</v>
      </c>
      <c r="P68" s="111">
        <v>1408917</v>
      </c>
      <c r="Q68" s="77" t="s">
        <v>134</v>
      </c>
      <c r="R68" s="127" t="s">
        <v>5078</v>
      </c>
      <c r="S68" s="77" t="s">
        <v>134</v>
      </c>
      <c r="T68" s="78" t="s">
        <v>4679</v>
      </c>
      <c r="U68" s="77" t="s">
        <v>68</v>
      </c>
      <c r="V68" s="77" t="s">
        <v>134</v>
      </c>
    </row>
    <row r="69" spans="1:22" s="48" customFormat="1" ht="75" x14ac:dyDescent="0.25">
      <c r="A69" s="55">
        <v>13102000</v>
      </c>
      <c r="B69" s="77" t="s">
        <v>31</v>
      </c>
      <c r="C69" s="82">
        <v>21</v>
      </c>
      <c r="D69" s="77" t="s">
        <v>214</v>
      </c>
      <c r="E69" s="77" t="s">
        <v>156</v>
      </c>
      <c r="F69" s="77" t="s">
        <v>1929</v>
      </c>
      <c r="G69" s="77" t="s">
        <v>1930</v>
      </c>
      <c r="H69" s="77" t="s">
        <v>1931</v>
      </c>
      <c r="I69" s="77" t="s">
        <v>1903</v>
      </c>
      <c r="J69" s="77" t="s">
        <v>1882</v>
      </c>
      <c r="K69" s="77" t="s">
        <v>4380</v>
      </c>
      <c r="L69" s="111">
        <v>0</v>
      </c>
      <c r="M69" s="111">
        <v>0</v>
      </c>
      <c r="N69" s="111">
        <v>0</v>
      </c>
      <c r="O69" s="126">
        <v>1</v>
      </c>
      <c r="P69" s="111">
        <v>0</v>
      </c>
      <c r="Q69" s="77" t="s">
        <v>134</v>
      </c>
      <c r="R69" s="127" t="s">
        <v>5078</v>
      </c>
      <c r="S69" s="77" t="s">
        <v>68</v>
      </c>
      <c r="T69" s="78" t="s">
        <v>5081</v>
      </c>
      <c r="U69" s="77" t="s">
        <v>68</v>
      </c>
      <c r="V69" s="77" t="s">
        <v>134</v>
      </c>
    </row>
    <row r="70" spans="1:22" s="48" customFormat="1" ht="105" x14ac:dyDescent="0.25">
      <c r="A70" s="55">
        <v>13102000</v>
      </c>
      <c r="B70" s="77" t="s">
        <v>31</v>
      </c>
      <c r="C70" s="82">
        <v>22</v>
      </c>
      <c r="D70" s="77" t="s">
        <v>214</v>
      </c>
      <c r="E70" s="77" t="s">
        <v>156</v>
      </c>
      <c r="F70" s="77" t="s">
        <v>1883</v>
      </c>
      <c r="G70" s="77" t="s">
        <v>1932</v>
      </c>
      <c r="H70" s="77" t="s">
        <v>1933</v>
      </c>
      <c r="I70" s="77" t="s">
        <v>1903</v>
      </c>
      <c r="J70" s="77" t="s">
        <v>1882</v>
      </c>
      <c r="K70" s="77" t="s">
        <v>67</v>
      </c>
      <c r="L70" s="111">
        <v>1793167</v>
      </c>
      <c r="M70" s="111">
        <v>0</v>
      </c>
      <c r="N70" s="111">
        <v>1793167</v>
      </c>
      <c r="O70" s="126">
        <v>1</v>
      </c>
      <c r="P70" s="111">
        <v>1793167</v>
      </c>
      <c r="Q70" s="77" t="s">
        <v>134</v>
      </c>
      <c r="R70" s="127" t="s">
        <v>5078</v>
      </c>
      <c r="S70" s="77" t="s">
        <v>134</v>
      </c>
      <c r="T70" s="78" t="s">
        <v>4679</v>
      </c>
      <c r="U70" s="77" t="s">
        <v>68</v>
      </c>
      <c r="V70" s="77" t="s">
        <v>134</v>
      </c>
    </row>
    <row r="71" spans="1:22" s="48" customFormat="1" ht="105" x14ac:dyDescent="0.25">
      <c r="A71" s="55">
        <v>13102000</v>
      </c>
      <c r="B71" s="77" t="s">
        <v>31</v>
      </c>
      <c r="C71" s="82">
        <v>23</v>
      </c>
      <c r="D71" s="77" t="s">
        <v>214</v>
      </c>
      <c r="E71" s="77" t="s">
        <v>156</v>
      </c>
      <c r="F71" s="77" t="s">
        <v>1934</v>
      </c>
      <c r="G71" s="77" t="s">
        <v>1935</v>
      </c>
      <c r="H71" s="77" t="s">
        <v>1936</v>
      </c>
      <c r="I71" s="77" t="s">
        <v>1937</v>
      </c>
      <c r="J71" s="77" t="s">
        <v>1882</v>
      </c>
      <c r="K71" s="77" t="s">
        <v>67</v>
      </c>
      <c r="L71" s="111">
        <v>256167</v>
      </c>
      <c r="M71" s="111">
        <v>0</v>
      </c>
      <c r="N71" s="111">
        <v>256167</v>
      </c>
      <c r="O71" s="126">
        <v>1</v>
      </c>
      <c r="P71" s="111">
        <v>256167</v>
      </c>
      <c r="Q71" s="77" t="s">
        <v>134</v>
      </c>
      <c r="R71" s="127" t="s">
        <v>5073</v>
      </c>
      <c r="S71" s="77" t="s">
        <v>134</v>
      </c>
      <c r="T71" s="78" t="s">
        <v>4679</v>
      </c>
      <c r="U71" s="77" t="s">
        <v>68</v>
      </c>
      <c r="V71" s="77" t="s">
        <v>134</v>
      </c>
    </row>
    <row r="72" spans="1:22" s="48" customFormat="1" ht="60" x14ac:dyDescent="0.25">
      <c r="A72" s="55">
        <v>13102000</v>
      </c>
      <c r="B72" s="77" t="s">
        <v>31</v>
      </c>
      <c r="C72" s="82">
        <v>24</v>
      </c>
      <c r="D72" s="77" t="s">
        <v>214</v>
      </c>
      <c r="E72" s="77" t="s">
        <v>156</v>
      </c>
      <c r="F72" s="77" t="s">
        <v>1886</v>
      </c>
      <c r="G72" s="77" t="s">
        <v>1938</v>
      </c>
      <c r="H72" s="77" t="s">
        <v>1939</v>
      </c>
      <c r="I72" s="77" t="s">
        <v>1940</v>
      </c>
      <c r="J72" s="77" t="s">
        <v>1882</v>
      </c>
      <c r="K72" s="77" t="s">
        <v>4380</v>
      </c>
      <c r="L72" s="111">
        <v>0</v>
      </c>
      <c r="M72" s="111">
        <v>0</v>
      </c>
      <c r="N72" s="111">
        <v>0</v>
      </c>
      <c r="O72" s="126">
        <v>1</v>
      </c>
      <c r="P72" s="111">
        <v>0</v>
      </c>
      <c r="Q72" s="77" t="s">
        <v>68</v>
      </c>
      <c r="R72" s="127" t="s">
        <v>5078</v>
      </c>
      <c r="S72" s="77" t="s">
        <v>68</v>
      </c>
      <c r="T72" s="78" t="s">
        <v>5083</v>
      </c>
      <c r="U72" s="77" t="s">
        <v>134</v>
      </c>
      <c r="V72" s="77" t="s">
        <v>134</v>
      </c>
    </row>
    <row r="73" spans="1:22" s="48" customFormat="1" ht="60" x14ac:dyDescent="0.25">
      <c r="A73" s="55">
        <v>13102000</v>
      </c>
      <c r="B73" s="77" t="s">
        <v>31</v>
      </c>
      <c r="C73" s="82">
        <v>25</v>
      </c>
      <c r="D73" s="77" t="s">
        <v>214</v>
      </c>
      <c r="E73" s="77" t="s">
        <v>156</v>
      </c>
      <c r="F73" s="77" t="s">
        <v>1883</v>
      </c>
      <c r="G73" s="77" t="s">
        <v>1941</v>
      </c>
      <c r="H73" s="77" t="s">
        <v>1939</v>
      </c>
      <c r="I73" s="77" t="s">
        <v>1940</v>
      </c>
      <c r="J73" s="77" t="s">
        <v>1882</v>
      </c>
      <c r="K73" s="77" t="s">
        <v>4380</v>
      </c>
      <c r="L73" s="111">
        <v>0</v>
      </c>
      <c r="M73" s="111">
        <v>0</v>
      </c>
      <c r="N73" s="111">
        <v>0</v>
      </c>
      <c r="O73" s="126">
        <v>1</v>
      </c>
      <c r="P73" s="111">
        <v>0</v>
      </c>
      <c r="Q73" s="77" t="s">
        <v>68</v>
      </c>
      <c r="R73" s="127" t="s">
        <v>5078</v>
      </c>
      <c r="S73" s="77" t="s">
        <v>68</v>
      </c>
      <c r="T73" s="78" t="s">
        <v>5083</v>
      </c>
      <c r="U73" s="77" t="s">
        <v>134</v>
      </c>
      <c r="V73" s="77" t="s">
        <v>134</v>
      </c>
    </row>
    <row r="74" spans="1:22" s="48" customFormat="1" ht="60" x14ac:dyDescent="0.25">
      <c r="A74" s="55">
        <v>13102000</v>
      </c>
      <c r="B74" s="77" t="s">
        <v>31</v>
      </c>
      <c r="C74" s="82">
        <v>26</v>
      </c>
      <c r="D74" s="77" t="s">
        <v>214</v>
      </c>
      <c r="E74" s="77" t="s">
        <v>156</v>
      </c>
      <c r="F74" s="77" t="s">
        <v>1906</v>
      </c>
      <c r="G74" s="77" t="s">
        <v>1942</v>
      </c>
      <c r="H74" s="77" t="s">
        <v>1939</v>
      </c>
      <c r="I74" s="77" t="s">
        <v>1940</v>
      </c>
      <c r="J74" s="77" t="s">
        <v>1882</v>
      </c>
      <c r="K74" s="77" t="s">
        <v>4380</v>
      </c>
      <c r="L74" s="111">
        <v>0</v>
      </c>
      <c r="M74" s="111">
        <v>0</v>
      </c>
      <c r="N74" s="111">
        <v>0</v>
      </c>
      <c r="O74" s="126">
        <v>1</v>
      </c>
      <c r="P74" s="111">
        <v>0</v>
      </c>
      <c r="Q74" s="77" t="s">
        <v>68</v>
      </c>
      <c r="R74" s="127" t="s">
        <v>5078</v>
      </c>
      <c r="S74" s="77" t="s">
        <v>68</v>
      </c>
      <c r="T74" s="78" t="s">
        <v>5083</v>
      </c>
      <c r="U74" s="77" t="s">
        <v>134</v>
      </c>
      <c r="V74" s="77" t="s">
        <v>134</v>
      </c>
    </row>
    <row r="75" spans="1:22" s="48" customFormat="1" ht="60" x14ac:dyDescent="0.25">
      <c r="A75" s="55">
        <v>13102000</v>
      </c>
      <c r="B75" s="77" t="s">
        <v>31</v>
      </c>
      <c r="C75" s="82">
        <v>27</v>
      </c>
      <c r="D75" s="77" t="s">
        <v>214</v>
      </c>
      <c r="E75" s="77" t="s">
        <v>156</v>
      </c>
      <c r="F75" s="77" t="s">
        <v>1943</v>
      </c>
      <c r="G75" s="77" t="s">
        <v>1944</v>
      </c>
      <c r="H75" s="77" t="s">
        <v>1939</v>
      </c>
      <c r="I75" s="77" t="s">
        <v>1940</v>
      </c>
      <c r="J75" s="77" t="s">
        <v>1882</v>
      </c>
      <c r="K75" s="77" t="s">
        <v>4380</v>
      </c>
      <c r="L75" s="111">
        <v>0</v>
      </c>
      <c r="M75" s="111">
        <v>0</v>
      </c>
      <c r="N75" s="111">
        <v>0</v>
      </c>
      <c r="O75" s="126">
        <v>1</v>
      </c>
      <c r="P75" s="111">
        <v>0</v>
      </c>
      <c r="Q75" s="77" t="s">
        <v>68</v>
      </c>
      <c r="R75" s="127" t="s">
        <v>5078</v>
      </c>
      <c r="S75" s="77" t="s">
        <v>68</v>
      </c>
      <c r="T75" s="78" t="s">
        <v>5083</v>
      </c>
      <c r="U75" s="77" t="s">
        <v>134</v>
      </c>
      <c r="V75" s="77" t="s">
        <v>134</v>
      </c>
    </row>
    <row r="76" spans="1:22" s="48" customFormat="1" ht="105" x14ac:dyDescent="0.25">
      <c r="A76" s="55">
        <v>13102000</v>
      </c>
      <c r="B76" s="77" t="s">
        <v>31</v>
      </c>
      <c r="C76" s="82">
        <v>28</v>
      </c>
      <c r="D76" s="77" t="s">
        <v>214</v>
      </c>
      <c r="E76" s="77" t="s">
        <v>156</v>
      </c>
      <c r="F76" s="77" t="s">
        <v>1883</v>
      </c>
      <c r="G76" s="77" t="s">
        <v>1945</v>
      </c>
      <c r="H76" s="77" t="s">
        <v>939</v>
      </c>
      <c r="I76" s="77" t="s">
        <v>391</v>
      </c>
      <c r="J76" s="77" t="s">
        <v>1882</v>
      </c>
      <c r="K76" s="77" t="s">
        <v>4380</v>
      </c>
      <c r="L76" s="111">
        <v>0</v>
      </c>
      <c r="M76" s="111">
        <v>0</v>
      </c>
      <c r="N76" s="111">
        <v>0</v>
      </c>
      <c r="O76" s="126">
        <v>1</v>
      </c>
      <c r="P76" s="111">
        <v>0</v>
      </c>
      <c r="Q76" s="77" t="s">
        <v>134</v>
      </c>
      <c r="R76" s="127" t="s">
        <v>5073</v>
      </c>
      <c r="S76" s="77" t="s">
        <v>68</v>
      </c>
      <c r="T76" s="78" t="s">
        <v>5076</v>
      </c>
      <c r="U76" s="77" t="s">
        <v>134</v>
      </c>
      <c r="V76" s="77" t="s">
        <v>134</v>
      </c>
    </row>
    <row r="77" spans="1:22" s="48" customFormat="1" ht="105" x14ac:dyDescent="0.25">
      <c r="A77" s="55">
        <v>13102000</v>
      </c>
      <c r="B77" s="77" t="s">
        <v>31</v>
      </c>
      <c r="C77" s="82">
        <v>29</v>
      </c>
      <c r="D77" s="77" t="s">
        <v>214</v>
      </c>
      <c r="E77" s="77" t="s">
        <v>156</v>
      </c>
      <c r="F77" s="77" t="s">
        <v>1946</v>
      </c>
      <c r="G77" s="77" t="s">
        <v>1947</v>
      </c>
      <c r="H77" s="77" t="s">
        <v>1948</v>
      </c>
      <c r="I77" s="77" t="s">
        <v>391</v>
      </c>
      <c r="J77" s="77" t="s">
        <v>1882</v>
      </c>
      <c r="K77" s="77" t="s">
        <v>4380</v>
      </c>
      <c r="L77" s="111">
        <v>0</v>
      </c>
      <c r="M77" s="111">
        <v>0</v>
      </c>
      <c r="N77" s="111">
        <v>0</v>
      </c>
      <c r="O77" s="126">
        <v>1</v>
      </c>
      <c r="P77" s="111">
        <v>0</v>
      </c>
      <c r="Q77" s="77" t="s">
        <v>68</v>
      </c>
      <c r="R77" s="127" t="s">
        <v>5073</v>
      </c>
      <c r="S77" s="77" t="s">
        <v>68</v>
      </c>
      <c r="T77" s="78" t="s">
        <v>5083</v>
      </c>
      <c r="U77" s="77" t="s">
        <v>134</v>
      </c>
      <c r="V77" s="77" t="s">
        <v>134</v>
      </c>
    </row>
    <row r="78" spans="1:22" s="48" customFormat="1" ht="105" x14ac:dyDescent="0.25">
      <c r="A78" s="55">
        <v>13102000</v>
      </c>
      <c r="B78" s="77" t="s">
        <v>31</v>
      </c>
      <c r="C78" s="82">
        <v>30</v>
      </c>
      <c r="D78" s="77" t="s">
        <v>214</v>
      </c>
      <c r="E78" s="77" t="s">
        <v>156</v>
      </c>
      <c r="F78" s="77" t="s">
        <v>1949</v>
      </c>
      <c r="G78" s="77" t="s">
        <v>1950</v>
      </c>
      <c r="H78" s="77" t="s">
        <v>5084</v>
      </c>
      <c r="I78" s="77" t="s">
        <v>720</v>
      </c>
      <c r="J78" s="77" t="s">
        <v>1882</v>
      </c>
      <c r="K78" s="77" t="s">
        <v>4380</v>
      </c>
      <c r="L78" s="111">
        <v>0</v>
      </c>
      <c r="M78" s="111">
        <v>0</v>
      </c>
      <c r="N78" s="111">
        <v>0</v>
      </c>
      <c r="O78" s="126">
        <v>1</v>
      </c>
      <c r="P78" s="111">
        <v>0</v>
      </c>
      <c r="Q78" s="77" t="s">
        <v>68</v>
      </c>
      <c r="R78" s="127" t="s">
        <v>5073</v>
      </c>
      <c r="S78" s="77" t="s">
        <v>134</v>
      </c>
      <c r="T78" s="78" t="s">
        <v>4679</v>
      </c>
      <c r="U78" s="77" t="s">
        <v>68</v>
      </c>
      <c r="V78" s="77" t="s">
        <v>134</v>
      </c>
    </row>
    <row r="79" spans="1:22" s="48" customFormat="1" ht="75" x14ac:dyDescent="0.25">
      <c r="A79" s="55">
        <v>13102000</v>
      </c>
      <c r="B79" s="77" t="s">
        <v>31</v>
      </c>
      <c r="C79" s="82">
        <v>31</v>
      </c>
      <c r="D79" s="77" t="s">
        <v>214</v>
      </c>
      <c r="E79" s="77" t="s">
        <v>156</v>
      </c>
      <c r="F79" s="77" t="s">
        <v>1951</v>
      </c>
      <c r="G79" s="77" t="s">
        <v>1952</v>
      </c>
      <c r="H79" s="77" t="s">
        <v>1953</v>
      </c>
      <c r="I79" s="77" t="s">
        <v>1903</v>
      </c>
      <c r="J79" s="77" t="s">
        <v>1882</v>
      </c>
      <c r="K79" s="77" t="s">
        <v>4380</v>
      </c>
      <c r="L79" s="111">
        <v>0</v>
      </c>
      <c r="M79" s="111">
        <v>0</v>
      </c>
      <c r="N79" s="111">
        <v>0</v>
      </c>
      <c r="O79" s="126">
        <v>1</v>
      </c>
      <c r="P79" s="111">
        <v>0</v>
      </c>
      <c r="Q79" s="77" t="s">
        <v>68</v>
      </c>
      <c r="R79" s="127" t="s">
        <v>5078</v>
      </c>
      <c r="S79" s="77" t="s">
        <v>68</v>
      </c>
      <c r="T79" s="78" t="s">
        <v>5085</v>
      </c>
      <c r="U79" s="77" t="s">
        <v>68</v>
      </c>
      <c r="V79" s="77" t="s">
        <v>134</v>
      </c>
    </row>
    <row r="80" spans="1:22" s="48" customFormat="1" ht="60" x14ac:dyDescent="0.25">
      <c r="A80" s="55">
        <v>13102000</v>
      </c>
      <c r="B80" s="77" t="s">
        <v>31</v>
      </c>
      <c r="C80" s="82">
        <v>32</v>
      </c>
      <c r="D80" s="77" t="s">
        <v>214</v>
      </c>
      <c r="E80" s="77" t="s">
        <v>156</v>
      </c>
      <c r="F80" s="77" t="s">
        <v>1954</v>
      </c>
      <c r="G80" s="77" t="s">
        <v>1955</v>
      </c>
      <c r="H80" s="77" t="s">
        <v>1956</v>
      </c>
      <c r="I80" s="77" t="s">
        <v>1903</v>
      </c>
      <c r="J80" s="77" t="s">
        <v>1882</v>
      </c>
      <c r="K80" s="77" t="s">
        <v>4380</v>
      </c>
      <c r="L80" s="111">
        <v>0</v>
      </c>
      <c r="M80" s="111">
        <v>0</v>
      </c>
      <c r="N80" s="111">
        <v>0</v>
      </c>
      <c r="O80" s="126">
        <v>1</v>
      </c>
      <c r="P80" s="111">
        <v>0</v>
      </c>
      <c r="Q80" s="77" t="s">
        <v>134</v>
      </c>
      <c r="R80" s="127" t="s">
        <v>5078</v>
      </c>
      <c r="S80" s="77" t="s">
        <v>68</v>
      </c>
      <c r="T80" s="78" t="s">
        <v>5085</v>
      </c>
      <c r="U80" s="77" t="s">
        <v>68</v>
      </c>
      <c r="V80" s="77" t="s">
        <v>134</v>
      </c>
    </row>
    <row r="81" spans="1:22" s="48" customFormat="1" ht="90" x14ac:dyDescent="0.25">
      <c r="A81" s="55">
        <v>13102000</v>
      </c>
      <c r="B81" s="77" t="s">
        <v>31</v>
      </c>
      <c r="C81" s="82">
        <v>33</v>
      </c>
      <c r="D81" s="77" t="s">
        <v>214</v>
      </c>
      <c r="E81" s="77" t="s">
        <v>156</v>
      </c>
      <c r="F81" s="77" t="s">
        <v>1957</v>
      </c>
      <c r="G81" s="77" t="s">
        <v>1958</v>
      </c>
      <c r="H81" s="77" t="s">
        <v>1959</v>
      </c>
      <c r="I81" s="77" t="s">
        <v>1903</v>
      </c>
      <c r="J81" s="77" t="s">
        <v>1882</v>
      </c>
      <c r="K81" s="77" t="s">
        <v>4380</v>
      </c>
      <c r="L81" s="111">
        <v>0</v>
      </c>
      <c r="M81" s="111">
        <v>0</v>
      </c>
      <c r="N81" s="111">
        <v>0</v>
      </c>
      <c r="O81" s="126">
        <v>1</v>
      </c>
      <c r="P81" s="111">
        <v>0</v>
      </c>
      <c r="Q81" s="77" t="s">
        <v>134</v>
      </c>
      <c r="R81" s="127" t="s">
        <v>5078</v>
      </c>
      <c r="S81" s="77" t="s">
        <v>68</v>
      </c>
      <c r="T81" s="78" t="s">
        <v>5086</v>
      </c>
      <c r="U81" s="77" t="s">
        <v>68</v>
      </c>
      <c r="V81" s="77" t="s">
        <v>134</v>
      </c>
    </row>
    <row r="82" spans="1:22" s="48" customFormat="1" ht="75" x14ac:dyDescent="0.25">
      <c r="A82" s="55">
        <v>13102000</v>
      </c>
      <c r="B82" s="77" t="s">
        <v>31</v>
      </c>
      <c r="C82" s="82">
        <v>34</v>
      </c>
      <c r="D82" s="77" t="s">
        <v>214</v>
      </c>
      <c r="E82" s="77" t="s">
        <v>156</v>
      </c>
      <c r="F82" s="77" t="s">
        <v>1960</v>
      </c>
      <c r="G82" s="77" t="s">
        <v>1961</v>
      </c>
      <c r="H82" s="77" t="s">
        <v>1962</v>
      </c>
      <c r="I82" s="77" t="s">
        <v>1903</v>
      </c>
      <c r="J82" s="77" t="s">
        <v>1882</v>
      </c>
      <c r="K82" s="77" t="s">
        <v>4380</v>
      </c>
      <c r="L82" s="111">
        <v>0</v>
      </c>
      <c r="M82" s="111">
        <v>0</v>
      </c>
      <c r="N82" s="111">
        <v>0</v>
      </c>
      <c r="O82" s="126">
        <v>1</v>
      </c>
      <c r="P82" s="111">
        <v>0</v>
      </c>
      <c r="Q82" s="77" t="s">
        <v>134</v>
      </c>
      <c r="R82" s="127" t="s">
        <v>5078</v>
      </c>
      <c r="S82" s="77" t="s">
        <v>68</v>
      </c>
      <c r="T82" s="78" t="s">
        <v>5086</v>
      </c>
      <c r="U82" s="77" t="s">
        <v>68</v>
      </c>
      <c r="V82" s="77" t="s">
        <v>134</v>
      </c>
    </row>
    <row r="83" spans="1:22" s="48" customFormat="1" ht="60" x14ac:dyDescent="0.25">
      <c r="A83" s="55">
        <v>13102000</v>
      </c>
      <c r="B83" s="77" t="s">
        <v>31</v>
      </c>
      <c r="C83" s="82">
        <v>35</v>
      </c>
      <c r="D83" s="77" t="s">
        <v>214</v>
      </c>
      <c r="E83" s="77" t="s">
        <v>156</v>
      </c>
      <c r="F83" s="77" t="s">
        <v>1963</v>
      </c>
      <c r="G83" s="77" t="s">
        <v>1964</v>
      </c>
      <c r="H83" s="77" t="s">
        <v>1965</v>
      </c>
      <c r="I83" s="77" t="s">
        <v>1903</v>
      </c>
      <c r="J83" s="77" t="s">
        <v>1882</v>
      </c>
      <c r="K83" s="77" t="s">
        <v>4380</v>
      </c>
      <c r="L83" s="111">
        <v>0</v>
      </c>
      <c r="M83" s="111">
        <v>0</v>
      </c>
      <c r="N83" s="111">
        <v>0</v>
      </c>
      <c r="O83" s="126">
        <v>1</v>
      </c>
      <c r="P83" s="111">
        <v>0</v>
      </c>
      <c r="Q83" s="77" t="s">
        <v>134</v>
      </c>
      <c r="R83" s="127" t="s">
        <v>5078</v>
      </c>
      <c r="S83" s="77" t="s">
        <v>68</v>
      </c>
      <c r="T83" s="78" t="s">
        <v>5085</v>
      </c>
      <c r="U83" s="77" t="s">
        <v>68</v>
      </c>
      <c r="V83" s="77" t="s">
        <v>134</v>
      </c>
    </row>
    <row r="84" spans="1:22" s="48" customFormat="1" ht="60" x14ac:dyDescent="0.25">
      <c r="A84" s="55">
        <v>13102000</v>
      </c>
      <c r="B84" s="77" t="s">
        <v>31</v>
      </c>
      <c r="C84" s="82">
        <v>36</v>
      </c>
      <c r="D84" s="77" t="s">
        <v>214</v>
      </c>
      <c r="E84" s="77" t="s">
        <v>156</v>
      </c>
      <c r="F84" s="77" t="s">
        <v>1966</v>
      </c>
      <c r="G84" s="77" t="s">
        <v>1967</v>
      </c>
      <c r="H84" s="77" t="s">
        <v>1968</v>
      </c>
      <c r="I84" s="77" t="s">
        <v>1903</v>
      </c>
      <c r="J84" s="77" t="s">
        <v>1882</v>
      </c>
      <c r="K84" s="77" t="s">
        <v>4380</v>
      </c>
      <c r="L84" s="111">
        <v>0</v>
      </c>
      <c r="M84" s="111">
        <v>0</v>
      </c>
      <c r="N84" s="111">
        <v>0</v>
      </c>
      <c r="O84" s="126">
        <v>1</v>
      </c>
      <c r="P84" s="111">
        <v>0</v>
      </c>
      <c r="Q84" s="77" t="s">
        <v>134</v>
      </c>
      <c r="R84" s="127" t="s">
        <v>5078</v>
      </c>
      <c r="S84" s="77" t="s">
        <v>68</v>
      </c>
      <c r="T84" s="78" t="s">
        <v>5085</v>
      </c>
      <c r="U84" s="77" t="s">
        <v>68</v>
      </c>
      <c r="V84" s="77" t="s">
        <v>134</v>
      </c>
    </row>
    <row r="85" spans="1:22" s="48" customFormat="1" ht="60" x14ac:dyDescent="0.25">
      <c r="A85" s="55">
        <v>13102000</v>
      </c>
      <c r="B85" s="77" t="s">
        <v>31</v>
      </c>
      <c r="C85" s="82">
        <v>37</v>
      </c>
      <c r="D85" s="77" t="s">
        <v>214</v>
      </c>
      <c r="E85" s="77" t="s">
        <v>156</v>
      </c>
      <c r="F85" s="77" t="s">
        <v>1969</v>
      </c>
      <c r="G85" s="77" t="s">
        <v>1970</v>
      </c>
      <c r="H85" s="77" t="s">
        <v>1971</v>
      </c>
      <c r="I85" s="77" t="s">
        <v>1903</v>
      </c>
      <c r="J85" s="77" t="s">
        <v>1882</v>
      </c>
      <c r="K85" s="77" t="s">
        <v>4380</v>
      </c>
      <c r="L85" s="111">
        <v>0</v>
      </c>
      <c r="M85" s="111">
        <v>0</v>
      </c>
      <c r="N85" s="111">
        <v>0</v>
      </c>
      <c r="O85" s="126">
        <v>1</v>
      </c>
      <c r="P85" s="111">
        <v>0</v>
      </c>
      <c r="Q85" s="77" t="s">
        <v>134</v>
      </c>
      <c r="R85" s="127" t="s">
        <v>5078</v>
      </c>
      <c r="S85" s="77" t="s">
        <v>68</v>
      </c>
      <c r="T85" s="78" t="s">
        <v>5085</v>
      </c>
      <c r="U85" s="77" t="s">
        <v>68</v>
      </c>
      <c r="V85" s="77" t="s">
        <v>134</v>
      </c>
    </row>
    <row r="86" spans="1:22" s="48" customFormat="1" ht="90" x14ac:dyDescent="0.25">
      <c r="A86" s="55">
        <v>13102000</v>
      </c>
      <c r="B86" s="77" t="s">
        <v>31</v>
      </c>
      <c r="C86" s="82">
        <v>38</v>
      </c>
      <c r="D86" s="77" t="s">
        <v>214</v>
      </c>
      <c r="E86" s="77" t="s">
        <v>156</v>
      </c>
      <c r="F86" s="77" t="s">
        <v>1957</v>
      </c>
      <c r="G86" s="77" t="s">
        <v>1972</v>
      </c>
      <c r="H86" s="77" t="s">
        <v>1973</v>
      </c>
      <c r="I86" s="77" t="s">
        <v>1974</v>
      </c>
      <c r="J86" s="77" t="s">
        <v>1882</v>
      </c>
      <c r="K86" s="77" t="s">
        <v>4380</v>
      </c>
      <c r="L86" s="111">
        <v>0</v>
      </c>
      <c r="M86" s="111">
        <v>0</v>
      </c>
      <c r="N86" s="111">
        <v>0</v>
      </c>
      <c r="O86" s="126">
        <v>1</v>
      </c>
      <c r="P86" s="111">
        <v>0</v>
      </c>
      <c r="Q86" s="77" t="s">
        <v>134</v>
      </c>
      <c r="R86" s="127" t="s">
        <v>5078</v>
      </c>
      <c r="S86" s="77" t="s">
        <v>68</v>
      </c>
      <c r="T86" s="78" t="s">
        <v>5074</v>
      </c>
      <c r="U86" s="77" t="s">
        <v>68</v>
      </c>
      <c r="V86" s="77" t="s">
        <v>134</v>
      </c>
    </row>
    <row r="87" spans="1:22" s="48" customFormat="1" ht="90" x14ac:dyDescent="0.25">
      <c r="A87" s="55">
        <v>13100700</v>
      </c>
      <c r="B87" s="77" t="s">
        <v>31</v>
      </c>
      <c r="C87" s="82">
        <v>79</v>
      </c>
      <c r="D87" s="77" t="s">
        <v>214</v>
      </c>
      <c r="E87" s="77" t="s">
        <v>126</v>
      </c>
      <c r="F87" s="77" t="s">
        <v>79</v>
      </c>
      <c r="G87" s="77" t="s">
        <v>2194</v>
      </c>
      <c r="H87" s="77" t="s">
        <v>2195</v>
      </c>
      <c r="I87" s="77" t="s">
        <v>2196</v>
      </c>
      <c r="J87" s="77" t="s">
        <v>377</v>
      </c>
      <c r="K87" s="71" t="s">
        <v>4380</v>
      </c>
      <c r="L87" s="74"/>
      <c r="M87" s="74"/>
      <c r="N87" s="74"/>
      <c r="O87" s="79"/>
      <c r="P87" s="74"/>
      <c r="Q87" s="77" t="s">
        <v>134</v>
      </c>
      <c r="R87" s="77" t="s">
        <v>2066</v>
      </c>
      <c r="S87" s="85" t="s">
        <v>68</v>
      </c>
      <c r="T87" s="78" t="s">
        <v>5556</v>
      </c>
      <c r="U87" s="85" t="s">
        <v>134</v>
      </c>
      <c r="V87" s="85" t="s">
        <v>134</v>
      </c>
    </row>
    <row r="88" spans="1:22" s="48" customFormat="1" ht="105" x14ac:dyDescent="0.25">
      <c r="A88" s="55">
        <v>13100700</v>
      </c>
      <c r="B88" s="77" t="s">
        <v>31</v>
      </c>
      <c r="C88" s="82">
        <v>3001</v>
      </c>
      <c r="D88" s="77" t="s">
        <v>214</v>
      </c>
      <c r="E88" s="77" t="s">
        <v>126</v>
      </c>
      <c r="F88" s="77" t="s">
        <v>79</v>
      </c>
      <c r="G88" s="77" t="s">
        <v>3124</v>
      </c>
      <c r="H88" s="77" t="s">
        <v>5557</v>
      </c>
      <c r="I88" s="77" t="s">
        <v>3125</v>
      </c>
      <c r="J88" s="77" t="s">
        <v>3126</v>
      </c>
      <c r="K88" s="71" t="s">
        <v>67</v>
      </c>
      <c r="L88" s="74">
        <v>4142216</v>
      </c>
      <c r="M88" s="74">
        <v>0</v>
      </c>
      <c r="N88" s="74">
        <v>4142216</v>
      </c>
      <c r="O88" s="79">
        <v>1</v>
      </c>
      <c r="P88" s="74">
        <v>4142216</v>
      </c>
      <c r="Q88" s="77" t="s">
        <v>68</v>
      </c>
      <c r="R88" s="77" t="s">
        <v>5558</v>
      </c>
      <c r="S88" s="85" t="s">
        <v>68</v>
      </c>
      <c r="T88" s="78" t="s">
        <v>5559</v>
      </c>
      <c r="U88" s="85" t="s">
        <v>134</v>
      </c>
      <c r="V88" s="85" t="s">
        <v>134</v>
      </c>
    </row>
    <row r="89" spans="1:22" s="48" customFormat="1" ht="90" x14ac:dyDescent="0.25">
      <c r="A89" s="55">
        <v>13100700</v>
      </c>
      <c r="B89" s="77" t="s">
        <v>31</v>
      </c>
      <c r="C89" s="82">
        <v>3002</v>
      </c>
      <c r="D89" s="77" t="s">
        <v>214</v>
      </c>
      <c r="E89" s="77" t="s">
        <v>126</v>
      </c>
      <c r="F89" s="77" t="s">
        <v>79</v>
      </c>
      <c r="G89" s="77" t="s">
        <v>3127</v>
      </c>
      <c r="H89" s="77" t="s">
        <v>5560</v>
      </c>
      <c r="I89" s="77" t="s">
        <v>5561</v>
      </c>
      <c r="J89" s="77" t="s">
        <v>3126</v>
      </c>
      <c r="K89" s="71" t="s">
        <v>67</v>
      </c>
      <c r="L89" s="74">
        <v>18107401</v>
      </c>
      <c r="M89" s="74">
        <v>0</v>
      </c>
      <c r="N89" s="74">
        <v>18107401</v>
      </c>
      <c r="O89" s="79">
        <v>1</v>
      </c>
      <c r="P89" s="74">
        <v>18107401</v>
      </c>
      <c r="Q89" s="77" t="s">
        <v>68</v>
      </c>
      <c r="R89" s="77" t="s">
        <v>5558</v>
      </c>
      <c r="S89" s="85" t="s">
        <v>68</v>
      </c>
      <c r="T89" s="78" t="s">
        <v>5562</v>
      </c>
      <c r="U89" s="85" t="s">
        <v>68</v>
      </c>
      <c r="V89" s="85" t="s">
        <v>134</v>
      </c>
    </row>
    <row r="90" spans="1:22" s="48" customFormat="1" ht="75" x14ac:dyDescent="0.25">
      <c r="A90" s="55">
        <v>13100700</v>
      </c>
      <c r="B90" s="77" t="s">
        <v>31</v>
      </c>
      <c r="C90" s="82">
        <v>3003</v>
      </c>
      <c r="D90" s="77" t="s">
        <v>214</v>
      </c>
      <c r="E90" s="77" t="s">
        <v>126</v>
      </c>
      <c r="F90" s="77" t="s">
        <v>79</v>
      </c>
      <c r="G90" s="77" t="s">
        <v>3129</v>
      </c>
      <c r="H90" s="77" t="s">
        <v>5563</v>
      </c>
      <c r="I90" s="77" t="s">
        <v>3130</v>
      </c>
      <c r="J90" s="77" t="s">
        <v>3126</v>
      </c>
      <c r="K90" s="71" t="s">
        <v>4380</v>
      </c>
      <c r="L90" s="74"/>
      <c r="M90" s="74"/>
      <c r="N90" s="74"/>
      <c r="O90" s="79"/>
      <c r="P90" s="74"/>
      <c r="Q90" s="77" t="s">
        <v>68</v>
      </c>
      <c r="R90" s="77" t="s">
        <v>5558</v>
      </c>
      <c r="S90" s="85" t="s">
        <v>68</v>
      </c>
      <c r="T90" s="78" t="s">
        <v>5564</v>
      </c>
      <c r="U90" s="85" t="s">
        <v>134</v>
      </c>
      <c r="V90" s="85" t="s">
        <v>134</v>
      </c>
    </row>
    <row r="91" spans="1:22" s="48" customFormat="1" ht="75" x14ac:dyDescent="0.25">
      <c r="A91" s="55">
        <v>13100700</v>
      </c>
      <c r="B91" s="77" t="s">
        <v>31</v>
      </c>
      <c r="C91" s="82">
        <v>3004</v>
      </c>
      <c r="D91" s="77" t="s">
        <v>214</v>
      </c>
      <c r="E91" s="77" t="s">
        <v>126</v>
      </c>
      <c r="F91" s="77" t="s">
        <v>79</v>
      </c>
      <c r="G91" s="77" t="s">
        <v>3131</v>
      </c>
      <c r="H91" s="77" t="s">
        <v>3132</v>
      </c>
      <c r="I91" s="77" t="s">
        <v>3133</v>
      </c>
      <c r="J91" s="77" t="s">
        <v>3126</v>
      </c>
      <c r="K91" s="71" t="s">
        <v>4380</v>
      </c>
      <c r="L91" s="74"/>
      <c r="M91" s="74"/>
      <c r="N91" s="74"/>
      <c r="O91" s="79"/>
      <c r="P91" s="74"/>
      <c r="Q91" s="77" t="s">
        <v>134</v>
      </c>
      <c r="R91" s="77" t="s">
        <v>5558</v>
      </c>
      <c r="S91" s="85" t="s">
        <v>68</v>
      </c>
      <c r="T91" s="78" t="s">
        <v>5565</v>
      </c>
      <c r="U91" s="85" t="s">
        <v>134</v>
      </c>
      <c r="V91" s="85" t="s">
        <v>134</v>
      </c>
    </row>
    <row r="92" spans="1:22" s="48" customFormat="1" ht="105" x14ac:dyDescent="0.25">
      <c r="A92" s="55">
        <v>13100700</v>
      </c>
      <c r="B92" s="77" t="s">
        <v>31</v>
      </c>
      <c r="C92" s="82">
        <v>3005</v>
      </c>
      <c r="D92" s="77" t="s">
        <v>214</v>
      </c>
      <c r="E92" s="77" t="s">
        <v>126</v>
      </c>
      <c r="F92" s="77" t="s">
        <v>79</v>
      </c>
      <c r="G92" s="77" t="s">
        <v>3134</v>
      </c>
      <c r="H92" s="77" t="s">
        <v>5566</v>
      </c>
      <c r="I92" s="77" t="s">
        <v>3135</v>
      </c>
      <c r="J92" s="77" t="s">
        <v>3126</v>
      </c>
      <c r="K92" s="71" t="s">
        <v>4380</v>
      </c>
      <c r="L92" s="74"/>
      <c r="M92" s="74"/>
      <c r="N92" s="74"/>
      <c r="O92" s="79"/>
      <c r="P92" s="74"/>
      <c r="Q92" s="77" t="s">
        <v>68</v>
      </c>
      <c r="R92" s="77" t="s">
        <v>5558</v>
      </c>
      <c r="S92" s="85" t="s">
        <v>68</v>
      </c>
      <c r="T92" s="78" t="s">
        <v>5567</v>
      </c>
      <c r="U92" s="85" t="s">
        <v>134</v>
      </c>
      <c r="V92" s="85" t="s">
        <v>134</v>
      </c>
    </row>
    <row r="93" spans="1:22" s="48" customFormat="1" ht="120" x14ac:dyDescent="0.25">
      <c r="A93" s="55">
        <v>13100700</v>
      </c>
      <c r="B93" s="77" t="s">
        <v>31</v>
      </c>
      <c r="C93" s="82">
        <v>3006</v>
      </c>
      <c r="D93" s="77" t="s">
        <v>214</v>
      </c>
      <c r="E93" s="77" t="s">
        <v>126</v>
      </c>
      <c r="F93" s="77" t="s">
        <v>79</v>
      </c>
      <c r="G93" s="77" t="s">
        <v>3136</v>
      </c>
      <c r="H93" s="77" t="s">
        <v>5568</v>
      </c>
      <c r="I93" s="77" t="s">
        <v>3137</v>
      </c>
      <c r="J93" s="77" t="s">
        <v>3126</v>
      </c>
      <c r="K93" s="71" t="s">
        <v>67</v>
      </c>
      <c r="L93" s="74">
        <v>387631</v>
      </c>
      <c r="M93" s="74">
        <v>0</v>
      </c>
      <c r="N93" s="74">
        <v>387631</v>
      </c>
      <c r="O93" s="79">
        <v>1</v>
      </c>
      <c r="P93" s="74">
        <v>387631</v>
      </c>
      <c r="Q93" s="77" t="s">
        <v>134</v>
      </c>
      <c r="R93" s="77" t="s">
        <v>5558</v>
      </c>
      <c r="S93" s="85" t="s">
        <v>68</v>
      </c>
      <c r="T93" s="78" t="s">
        <v>5559</v>
      </c>
      <c r="U93" s="85" t="s">
        <v>134</v>
      </c>
      <c r="V93" s="85" t="s">
        <v>134</v>
      </c>
    </row>
    <row r="94" spans="1:22" s="48" customFormat="1" ht="75" x14ac:dyDescent="0.25">
      <c r="A94" s="55">
        <v>13100700</v>
      </c>
      <c r="B94" s="77" t="s">
        <v>31</v>
      </c>
      <c r="C94" s="82">
        <v>3007</v>
      </c>
      <c r="D94" s="77" t="s">
        <v>214</v>
      </c>
      <c r="E94" s="77" t="s">
        <v>126</v>
      </c>
      <c r="F94" s="77" t="s">
        <v>79</v>
      </c>
      <c r="G94" s="77" t="s">
        <v>3138</v>
      </c>
      <c r="H94" s="77" t="s">
        <v>3139</v>
      </c>
      <c r="I94" s="77" t="s">
        <v>3140</v>
      </c>
      <c r="J94" s="77" t="s">
        <v>3126</v>
      </c>
      <c r="K94" s="71" t="s">
        <v>4380</v>
      </c>
      <c r="L94" s="74"/>
      <c r="M94" s="74"/>
      <c r="N94" s="74"/>
      <c r="O94" s="79"/>
      <c r="P94" s="74"/>
      <c r="Q94" s="77" t="s">
        <v>68</v>
      </c>
      <c r="R94" s="77" t="s">
        <v>5558</v>
      </c>
      <c r="S94" s="85" t="s">
        <v>68</v>
      </c>
      <c r="T94" s="78" t="s">
        <v>5569</v>
      </c>
      <c r="U94" s="85" t="s">
        <v>134</v>
      </c>
      <c r="V94" s="85" t="s">
        <v>134</v>
      </c>
    </row>
    <row r="95" spans="1:22" s="48" customFormat="1" ht="75" x14ac:dyDescent="0.25">
      <c r="A95" s="55">
        <v>13100700</v>
      </c>
      <c r="B95" s="77" t="s">
        <v>31</v>
      </c>
      <c r="C95" s="82">
        <v>3008</v>
      </c>
      <c r="D95" s="77" t="s">
        <v>214</v>
      </c>
      <c r="E95" s="77" t="s">
        <v>126</v>
      </c>
      <c r="F95" s="77" t="s">
        <v>79</v>
      </c>
      <c r="G95" s="77" t="s">
        <v>3141</v>
      </c>
      <c r="H95" s="77" t="s">
        <v>3142</v>
      </c>
      <c r="I95" s="77" t="s">
        <v>5570</v>
      </c>
      <c r="J95" s="77" t="s">
        <v>3126</v>
      </c>
      <c r="K95" s="71" t="s">
        <v>4380</v>
      </c>
      <c r="L95" s="74"/>
      <c r="M95" s="74"/>
      <c r="N95" s="74"/>
      <c r="O95" s="79"/>
      <c r="P95" s="74"/>
      <c r="Q95" s="77" t="s">
        <v>68</v>
      </c>
      <c r="R95" s="77" t="s">
        <v>5558</v>
      </c>
      <c r="S95" s="85" t="s">
        <v>68</v>
      </c>
      <c r="T95" s="78" t="s">
        <v>5571</v>
      </c>
      <c r="U95" s="85" t="s">
        <v>134</v>
      </c>
      <c r="V95" s="85" t="s">
        <v>134</v>
      </c>
    </row>
    <row r="96" spans="1:22" s="48" customFormat="1" ht="75" x14ac:dyDescent="0.25">
      <c r="A96" s="55">
        <v>13100700</v>
      </c>
      <c r="B96" s="77" t="s">
        <v>31</v>
      </c>
      <c r="C96" s="82">
        <v>3009</v>
      </c>
      <c r="D96" s="77" t="s">
        <v>214</v>
      </c>
      <c r="E96" s="77" t="s">
        <v>126</v>
      </c>
      <c r="F96" s="77" t="s">
        <v>79</v>
      </c>
      <c r="G96" s="77" t="s">
        <v>3143</v>
      </c>
      <c r="H96" s="77" t="s">
        <v>5572</v>
      </c>
      <c r="I96" s="77" t="s">
        <v>3144</v>
      </c>
      <c r="J96" s="77" t="s">
        <v>3126</v>
      </c>
      <c r="K96" s="71" t="s">
        <v>67</v>
      </c>
      <c r="L96" s="74">
        <v>256167</v>
      </c>
      <c r="M96" s="74">
        <v>0</v>
      </c>
      <c r="N96" s="74">
        <v>256167</v>
      </c>
      <c r="O96" s="79">
        <v>1</v>
      </c>
      <c r="P96" s="74">
        <v>256167</v>
      </c>
      <c r="Q96" s="77" t="s">
        <v>68</v>
      </c>
      <c r="R96" s="77" t="s">
        <v>5558</v>
      </c>
      <c r="S96" s="85" t="s">
        <v>68</v>
      </c>
      <c r="T96" s="78" t="s">
        <v>5559</v>
      </c>
      <c r="U96" s="85" t="s">
        <v>134</v>
      </c>
      <c r="V96" s="85" t="s">
        <v>134</v>
      </c>
    </row>
    <row r="97" spans="1:22" s="48" customFormat="1" ht="75" x14ac:dyDescent="0.25">
      <c r="A97" s="55">
        <v>13100700</v>
      </c>
      <c r="B97" s="77" t="s">
        <v>31</v>
      </c>
      <c r="C97" s="82">
        <v>3010</v>
      </c>
      <c r="D97" s="77" t="s">
        <v>214</v>
      </c>
      <c r="E97" s="77" t="s">
        <v>126</v>
      </c>
      <c r="F97" s="77" t="s">
        <v>79</v>
      </c>
      <c r="G97" s="77" t="s">
        <v>3145</v>
      </c>
      <c r="H97" s="77" t="s">
        <v>3146</v>
      </c>
      <c r="I97" s="77" t="s">
        <v>3147</v>
      </c>
      <c r="J97" s="77" t="s">
        <v>3126</v>
      </c>
      <c r="K97" s="71" t="s">
        <v>73</v>
      </c>
      <c r="L97" s="74">
        <v>1024667</v>
      </c>
      <c r="M97" s="74">
        <v>0</v>
      </c>
      <c r="N97" s="74">
        <v>1024667</v>
      </c>
      <c r="O97" s="79">
        <v>1</v>
      </c>
      <c r="P97" s="74">
        <v>1024667</v>
      </c>
      <c r="Q97" s="77" t="s">
        <v>134</v>
      </c>
      <c r="R97" s="77" t="s">
        <v>5558</v>
      </c>
      <c r="S97" s="85" t="s">
        <v>134</v>
      </c>
      <c r="T97" s="78"/>
      <c r="U97" s="85" t="s">
        <v>134</v>
      </c>
      <c r="V97" s="85" t="s">
        <v>134</v>
      </c>
    </row>
    <row r="98" spans="1:22" s="48" customFormat="1" ht="75" x14ac:dyDescent="0.25">
      <c r="A98" s="55">
        <v>13100700</v>
      </c>
      <c r="B98" s="77" t="s">
        <v>31</v>
      </c>
      <c r="C98" s="82">
        <v>3011</v>
      </c>
      <c r="D98" s="77" t="s">
        <v>214</v>
      </c>
      <c r="E98" s="77" t="s">
        <v>126</v>
      </c>
      <c r="F98" s="77" t="s">
        <v>79</v>
      </c>
      <c r="G98" s="77" t="s">
        <v>3148</v>
      </c>
      <c r="H98" s="77" t="s">
        <v>3149</v>
      </c>
      <c r="I98" s="77" t="s">
        <v>3150</v>
      </c>
      <c r="J98" s="77" t="s">
        <v>3126</v>
      </c>
      <c r="K98" s="71" t="s">
        <v>67</v>
      </c>
      <c r="L98" s="74">
        <v>768502</v>
      </c>
      <c r="M98" s="74">
        <v>0</v>
      </c>
      <c r="N98" s="74">
        <v>768502</v>
      </c>
      <c r="O98" s="79">
        <v>1</v>
      </c>
      <c r="P98" s="74">
        <v>768502</v>
      </c>
      <c r="Q98" s="77" t="s">
        <v>68</v>
      </c>
      <c r="R98" s="77" t="s">
        <v>5558</v>
      </c>
      <c r="S98" s="85" t="s">
        <v>134</v>
      </c>
      <c r="T98" s="78"/>
      <c r="U98" s="85" t="s">
        <v>134</v>
      </c>
      <c r="V98" s="85" t="s">
        <v>134</v>
      </c>
    </row>
    <row r="99" spans="1:22" s="48" customFormat="1" ht="75" x14ac:dyDescent="0.25">
      <c r="A99" s="55">
        <v>13100700</v>
      </c>
      <c r="B99" s="77" t="s">
        <v>31</v>
      </c>
      <c r="C99" s="82">
        <v>3012</v>
      </c>
      <c r="D99" s="77" t="s">
        <v>214</v>
      </c>
      <c r="E99" s="77" t="s">
        <v>126</v>
      </c>
      <c r="F99" s="77" t="s">
        <v>79</v>
      </c>
      <c r="G99" s="77" t="s">
        <v>3151</v>
      </c>
      <c r="H99" s="77" t="s">
        <v>3152</v>
      </c>
      <c r="I99" s="77" t="s">
        <v>5573</v>
      </c>
      <c r="J99" s="77" t="s">
        <v>3126</v>
      </c>
      <c r="K99" s="71" t="s">
        <v>67</v>
      </c>
      <c r="L99" s="74">
        <v>640417</v>
      </c>
      <c r="M99" s="74">
        <v>0</v>
      </c>
      <c r="N99" s="74">
        <v>640417</v>
      </c>
      <c r="O99" s="79">
        <v>1</v>
      </c>
      <c r="P99" s="74">
        <v>640417</v>
      </c>
      <c r="Q99" s="77" t="s">
        <v>68</v>
      </c>
      <c r="R99" s="77" t="s">
        <v>5558</v>
      </c>
      <c r="S99" s="85" t="s">
        <v>68</v>
      </c>
      <c r="T99" s="78" t="s">
        <v>5574</v>
      </c>
      <c r="U99" s="85" t="s">
        <v>134</v>
      </c>
      <c r="V99" s="85" t="s">
        <v>134</v>
      </c>
    </row>
    <row r="100" spans="1:22" s="48" customFormat="1" ht="75" x14ac:dyDescent="0.25">
      <c r="A100" s="55">
        <v>13100700</v>
      </c>
      <c r="B100" s="77" t="s">
        <v>31</v>
      </c>
      <c r="C100" s="82">
        <v>3013</v>
      </c>
      <c r="D100" s="77" t="s">
        <v>214</v>
      </c>
      <c r="E100" s="77" t="s">
        <v>126</v>
      </c>
      <c r="F100" s="77" t="s">
        <v>79</v>
      </c>
      <c r="G100" s="77" t="s">
        <v>3153</v>
      </c>
      <c r="H100" s="77" t="s">
        <v>3154</v>
      </c>
      <c r="I100" s="77" t="s">
        <v>3155</v>
      </c>
      <c r="J100" s="77" t="s">
        <v>3126</v>
      </c>
      <c r="K100" s="71" t="s">
        <v>67</v>
      </c>
      <c r="L100" s="74">
        <v>1152750</v>
      </c>
      <c r="M100" s="74">
        <v>0</v>
      </c>
      <c r="N100" s="74">
        <v>1152750</v>
      </c>
      <c r="O100" s="79">
        <v>1</v>
      </c>
      <c r="P100" s="74">
        <v>1152750</v>
      </c>
      <c r="Q100" s="77" t="s">
        <v>68</v>
      </c>
      <c r="R100" s="77" t="s">
        <v>5558</v>
      </c>
      <c r="S100" s="85" t="s">
        <v>134</v>
      </c>
      <c r="T100" s="78"/>
      <c r="U100" s="85" t="s">
        <v>134</v>
      </c>
      <c r="V100" s="85" t="s">
        <v>134</v>
      </c>
    </row>
    <row r="101" spans="1:22" s="48" customFormat="1" ht="75" x14ac:dyDescent="0.25">
      <c r="A101" s="55">
        <v>13100700</v>
      </c>
      <c r="B101" s="77" t="s">
        <v>31</v>
      </c>
      <c r="C101" s="82">
        <v>3014</v>
      </c>
      <c r="D101" s="77" t="s">
        <v>214</v>
      </c>
      <c r="E101" s="77" t="s">
        <v>126</v>
      </c>
      <c r="F101" s="77" t="s">
        <v>79</v>
      </c>
      <c r="G101" s="77" t="s">
        <v>3156</v>
      </c>
      <c r="H101" s="77" t="s">
        <v>3157</v>
      </c>
      <c r="I101" s="77" t="s">
        <v>5575</v>
      </c>
      <c r="J101" s="77" t="s">
        <v>3126</v>
      </c>
      <c r="K101" s="71" t="s">
        <v>67</v>
      </c>
      <c r="L101" s="74">
        <v>4867169</v>
      </c>
      <c r="M101" s="74">
        <v>0</v>
      </c>
      <c r="N101" s="74">
        <v>4867169</v>
      </c>
      <c r="O101" s="79">
        <v>1</v>
      </c>
      <c r="P101" s="74">
        <v>4867169</v>
      </c>
      <c r="Q101" s="77" t="s">
        <v>68</v>
      </c>
      <c r="R101" s="77" t="s">
        <v>5558</v>
      </c>
      <c r="S101" s="85" t="s">
        <v>68</v>
      </c>
      <c r="T101" s="78" t="s">
        <v>5576</v>
      </c>
      <c r="U101" s="85" t="s">
        <v>68</v>
      </c>
      <c r="V101" s="85" t="s">
        <v>134</v>
      </c>
    </row>
    <row r="102" spans="1:22" s="48" customFormat="1" ht="90" x14ac:dyDescent="0.25">
      <c r="A102" s="55">
        <v>13100700</v>
      </c>
      <c r="B102" s="77" t="s">
        <v>31</v>
      </c>
      <c r="C102" s="82">
        <v>3015</v>
      </c>
      <c r="D102" s="77" t="s">
        <v>214</v>
      </c>
      <c r="E102" s="77" t="s">
        <v>126</v>
      </c>
      <c r="F102" s="77" t="s">
        <v>79</v>
      </c>
      <c r="G102" s="77" t="s">
        <v>3158</v>
      </c>
      <c r="H102" s="77" t="s">
        <v>5577</v>
      </c>
      <c r="I102" s="77" t="s">
        <v>5578</v>
      </c>
      <c r="J102" s="77" t="s">
        <v>3126</v>
      </c>
      <c r="K102" s="71" t="s">
        <v>67</v>
      </c>
      <c r="L102" s="74">
        <v>1998100</v>
      </c>
      <c r="M102" s="74">
        <v>0</v>
      </c>
      <c r="N102" s="74">
        <v>1998100</v>
      </c>
      <c r="O102" s="79">
        <v>1</v>
      </c>
      <c r="P102" s="74">
        <v>1998100</v>
      </c>
      <c r="Q102" s="77" t="s">
        <v>68</v>
      </c>
      <c r="R102" s="77" t="s">
        <v>5558</v>
      </c>
      <c r="S102" s="85" t="s">
        <v>68</v>
      </c>
      <c r="T102" s="78" t="s">
        <v>5579</v>
      </c>
      <c r="U102" s="85" t="s">
        <v>134</v>
      </c>
      <c r="V102" s="85" t="s">
        <v>134</v>
      </c>
    </row>
    <row r="103" spans="1:22" s="48" customFormat="1" ht="75" x14ac:dyDescent="0.25">
      <c r="A103" s="55">
        <v>13100700</v>
      </c>
      <c r="B103" s="77" t="s">
        <v>31</v>
      </c>
      <c r="C103" s="82">
        <v>3016</v>
      </c>
      <c r="D103" s="77" t="s">
        <v>214</v>
      </c>
      <c r="E103" s="77" t="s">
        <v>126</v>
      </c>
      <c r="F103" s="77" t="s">
        <v>79</v>
      </c>
      <c r="G103" s="77" t="s">
        <v>3160</v>
      </c>
      <c r="H103" s="77" t="s">
        <v>5577</v>
      </c>
      <c r="I103" s="77" t="s">
        <v>5578</v>
      </c>
      <c r="J103" s="77" t="s">
        <v>3126</v>
      </c>
      <c r="K103" s="71" t="s">
        <v>67</v>
      </c>
      <c r="L103" s="74">
        <v>4662234</v>
      </c>
      <c r="M103" s="74">
        <v>0</v>
      </c>
      <c r="N103" s="74">
        <v>4662234</v>
      </c>
      <c r="O103" s="79">
        <v>1</v>
      </c>
      <c r="P103" s="74">
        <v>4662234</v>
      </c>
      <c r="Q103" s="77" t="s">
        <v>68</v>
      </c>
      <c r="R103" s="77" t="s">
        <v>5558</v>
      </c>
      <c r="S103" s="85" t="s">
        <v>68</v>
      </c>
      <c r="T103" s="78" t="s">
        <v>5579</v>
      </c>
      <c r="U103" s="85" t="s">
        <v>134</v>
      </c>
      <c r="V103" s="85" t="s">
        <v>134</v>
      </c>
    </row>
    <row r="104" spans="1:22" s="48" customFormat="1" ht="75" x14ac:dyDescent="0.25">
      <c r="A104" s="55">
        <v>13100700</v>
      </c>
      <c r="B104" s="77" t="s">
        <v>31</v>
      </c>
      <c r="C104" s="82">
        <v>3017</v>
      </c>
      <c r="D104" s="77" t="s">
        <v>214</v>
      </c>
      <c r="E104" s="77" t="s">
        <v>126</v>
      </c>
      <c r="F104" s="77" t="s">
        <v>79</v>
      </c>
      <c r="G104" s="77" t="s">
        <v>3161</v>
      </c>
      <c r="H104" s="77" t="s">
        <v>3162</v>
      </c>
      <c r="I104" s="77" t="s">
        <v>3163</v>
      </c>
      <c r="J104" s="77" t="s">
        <v>3126</v>
      </c>
      <c r="K104" s="71" t="s">
        <v>67</v>
      </c>
      <c r="L104" s="74">
        <v>1921250</v>
      </c>
      <c r="M104" s="74">
        <v>0</v>
      </c>
      <c r="N104" s="74">
        <v>1921250</v>
      </c>
      <c r="O104" s="79">
        <v>1</v>
      </c>
      <c r="P104" s="74">
        <v>1921250</v>
      </c>
      <c r="Q104" s="77" t="s">
        <v>134</v>
      </c>
      <c r="R104" s="77" t="s">
        <v>5558</v>
      </c>
      <c r="S104" s="85" t="s">
        <v>134</v>
      </c>
      <c r="T104" s="78"/>
      <c r="U104" s="85" t="s">
        <v>134</v>
      </c>
      <c r="V104" s="85" t="s">
        <v>134</v>
      </c>
    </row>
    <row r="105" spans="1:22" s="48" customFormat="1" ht="75" x14ac:dyDescent="0.25">
      <c r="A105" s="55">
        <v>13100700</v>
      </c>
      <c r="B105" s="77" t="s">
        <v>31</v>
      </c>
      <c r="C105" s="82">
        <v>3018</v>
      </c>
      <c r="D105" s="77" t="s">
        <v>214</v>
      </c>
      <c r="E105" s="77" t="s">
        <v>126</v>
      </c>
      <c r="F105" s="77" t="s">
        <v>79</v>
      </c>
      <c r="G105" s="77" t="s">
        <v>3164</v>
      </c>
      <c r="H105" s="77" t="s">
        <v>3165</v>
      </c>
      <c r="I105" s="77" t="s">
        <v>3166</v>
      </c>
      <c r="J105" s="77" t="s">
        <v>3126</v>
      </c>
      <c r="K105" s="71" t="s">
        <v>67</v>
      </c>
      <c r="L105" s="74">
        <v>512334</v>
      </c>
      <c r="M105" s="74">
        <v>0</v>
      </c>
      <c r="N105" s="74">
        <v>512334</v>
      </c>
      <c r="O105" s="79">
        <v>1</v>
      </c>
      <c r="P105" s="74">
        <v>512334</v>
      </c>
      <c r="Q105" s="77" t="s">
        <v>68</v>
      </c>
      <c r="R105" s="77" t="s">
        <v>5558</v>
      </c>
      <c r="S105" s="85" t="s">
        <v>134</v>
      </c>
      <c r="T105" s="78"/>
      <c r="U105" s="85" t="s">
        <v>134</v>
      </c>
      <c r="V105" s="85" t="s">
        <v>134</v>
      </c>
    </row>
    <row r="106" spans="1:22" s="48" customFormat="1" ht="75" x14ac:dyDescent="0.25">
      <c r="A106" s="55">
        <v>13100700</v>
      </c>
      <c r="B106" s="77" t="s">
        <v>31</v>
      </c>
      <c r="C106" s="82">
        <v>3019</v>
      </c>
      <c r="D106" s="77" t="s">
        <v>214</v>
      </c>
      <c r="E106" s="77" t="s">
        <v>126</v>
      </c>
      <c r="F106" s="77" t="s">
        <v>79</v>
      </c>
      <c r="G106" s="77" t="s">
        <v>3167</v>
      </c>
      <c r="H106" s="77" t="s">
        <v>3168</v>
      </c>
      <c r="I106" s="77" t="s">
        <v>3159</v>
      </c>
      <c r="J106" s="77" t="s">
        <v>3126</v>
      </c>
      <c r="K106" s="71" t="s">
        <v>67</v>
      </c>
      <c r="L106" s="74">
        <v>38425</v>
      </c>
      <c r="M106" s="74">
        <v>0</v>
      </c>
      <c r="N106" s="74">
        <v>38425</v>
      </c>
      <c r="O106" s="79">
        <v>1</v>
      </c>
      <c r="P106" s="74">
        <v>38425</v>
      </c>
      <c r="Q106" s="77" t="s">
        <v>68</v>
      </c>
      <c r="R106" s="77" t="s">
        <v>5558</v>
      </c>
      <c r="S106" s="85" t="s">
        <v>134</v>
      </c>
      <c r="T106" s="78"/>
      <c r="U106" s="85" t="s">
        <v>134</v>
      </c>
      <c r="V106" s="85" t="s">
        <v>134</v>
      </c>
    </row>
    <row r="107" spans="1:22" s="48" customFormat="1" ht="180" x14ac:dyDescent="0.25">
      <c r="A107" s="55">
        <v>13100700</v>
      </c>
      <c r="B107" s="77" t="s">
        <v>31</v>
      </c>
      <c r="C107" s="82">
        <v>3020</v>
      </c>
      <c r="D107" s="77" t="s">
        <v>214</v>
      </c>
      <c r="E107" s="77" t="s">
        <v>126</v>
      </c>
      <c r="F107" s="77" t="s">
        <v>79</v>
      </c>
      <c r="G107" s="77" t="s">
        <v>3169</v>
      </c>
      <c r="H107" s="77" t="s">
        <v>3170</v>
      </c>
      <c r="I107" s="77" t="s">
        <v>3171</v>
      </c>
      <c r="J107" s="77" t="s">
        <v>3126</v>
      </c>
      <c r="K107" s="71" t="s">
        <v>67</v>
      </c>
      <c r="L107" s="74">
        <v>179317</v>
      </c>
      <c r="M107" s="74">
        <v>0</v>
      </c>
      <c r="N107" s="74">
        <v>179317</v>
      </c>
      <c r="O107" s="79">
        <v>1</v>
      </c>
      <c r="P107" s="74">
        <v>179317</v>
      </c>
      <c r="Q107" s="77" t="s">
        <v>68</v>
      </c>
      <c r="R107" s="77" t="s">
        <v>5558</v>
      </c>
      <c r="S107" s="85" t="s">
        <v>134</v>
      </c>
      <c r="T107" s="78"/>
      <c r="U107" s="85" t="s">
        <v>134</v>
      </c>
      <c r="V107" s="85" t="s">
        <v>134</v>
      </c>
    </row>
    <row r="108" spans="1:22" s="48" customFormat="1" ht="75" x14ac:dyDescent="0.25">
      <c r="A108" s="55">
        <v>13100700</v>
      </c>
      <c r="B108" s="77" t="s">
        <v>31</v>
      </c>
      <c r="C108" s="82">
        <v>3021</v>
      </c>
      <c r="D108" s="77" t="s">
        <v>214</v>
      </c>
      <c r="E108" s="77" t="s">
        <v>126</v>
      </c>
      <c r="F108" s="77" t="s">
        <v>79</v>
      </c>
      <c r="G108" s="77" t="s">
        <v>3172</v>
      </c>
      <c r="H108" s="77" t="s">
        <v>3173</v>
      </c>
      <c r="I108" s="77" t="s">
        <v>3174</v>
      </c>
      <c r="J108" s="77" t="s">
        <v>3126</v>
      </c>
      <c r="K108" s="71" t="s">
        <v>67</v>
      </c>
      <c r="L108" s="74">
        <v>896584</v>
      </c>
      <c r="M108" s="74">
        <v>0</v>
      </c>
      <c r="N108" s="74">
        <v>896584</v>
      </c>
      <c r="O108" s="79">
        <v>1</v>
      </c>
      <c r="P108" s="74">
        <v>896584</v>
      </c>
      <c r="Q108" s="77" t="s">
        <v>68</v>
      </c>
      <c r="R108" s="77" t="s">
        <v>5558</v>
      </c>
      <c r="S108" s="85" t="s">
        <v>134</v>
      </c>
      <c r="T108" s="78"/>
      <c r="U108" s="85" t="s">
        <v>134</v>
      </c>
      <c r="V108" s="85" t="s">
        <v>134</v>
      </c>
    </row>
    <row r="109" spans="1:22" s="48" customFormat="1" ht="105" x14ac:dyDescent="0.25">
      <c r="A109" s="55">
        <v>13100700</v>
      </c>
      <c r="B109" s="77" t="s">
        <v>31</v>
      </c>
      <c r="C109" s="82">
        <v>3022</v>
      </c>
      <c r="D109" s="77" t="s">
        <v>214</v>
      </c>
      <c r="E109" s="77" t="s">
        <v>126</v>
      </c>
      <c r="F109" s="77" t="s">
        <v>79</v>
      </c>
      <c r="G109" s="77" t="s">
        <v>3175</v>
      </c>
      <c r="H109" s="77" t="s">
        <v>3176</v>
      </c>
      <c r="I109" s="77" t="s">
        <v>5580</v>
      </c>
      <c r="J109" s="77" t="s">
        <v>3126</v>
      </c>
      <c r="K109" s="71" t="s">
        <v>825</v>
      </c>
      <c r="L109" s="74">
        <v>1280834</v>
      </c>
      <c r="M109" s="74">
        <v>0</v>
      </c>
      <c r="N109" s="74">
        <v>1280834</v>
      </c>
      <c r="O109" s="79">
        <v>1</v>
      </c>
      <c r="P109" s="74">
        <v>1280834</v>
      </c>
      <c r="Q109" s="77" t="s">
        <v>134</v>
      </c>
      <c r="R109" s="77" t="s">
        <v>5558</v>
      </c>
      <c r="S109" s="85" t="s">
        <v>68</v>
      </c>
      <c r="T109" s="78" t="s">
        <v>5559</v>
      </c>
      <c r="U109" s="85" t="s">
        <v>134</v>
      </c>
      <c r="V109" s="85" t="s">
        <v>134</v>
      </c>
    </row>
    <row r="110" spans="1:22" s="48" customFormat="1" ht="105" x14ac:dyDescent="0.25">
      <c r="A110" s="55">
        <v>13100700</v>
      </c>
      <c r="B110" s="77" t="s">
        <v>31</v>
      </c>
      <c r="C110" s="82">
        <v>3023</v>
      </c>
      <c r="D110" s="77" t="s">
        <v>214</v>
      </c>
      <c r="E110" s="77" t="s">
        <v>126</v>
      </c>
      <c r="F110" s="77" t="s">
        <v>79</v>
      </c>
      <c r="G110" s="77" t="s">
        <v>3177</v>
      </c>
      <c r="H110" s="77" t="s">
        <v>3176</v>
      </c>
      <c r="I110" s="77" t="s">
        <v>5581</v>
      </c>
      <c r="J110" s="77" t="s">
        <v>3126</v>
      </c>
      <c r="K110" s="71" t="s">
        <v>67</v>
      </c>
      <c r="L110" s="74">
        <v>1426336</v>
      </c>
      <c r="M110" s="74">
        <v>0</v>
      </c>
      <c r="N110" s="74">
        <v>1426336</v>
      </c>
      <c r="O110" s="79">
        <v>1</v>
      </c>
      <c r="P110" s="74">
        <v>1426336</v>
      </c>
      <c r="Q110" s="77" t="s">
        <v>68</v>
      </c>
      <c r="R110" s="77" t="s">
        <v>5558</v>
      </c>
      <c r="S110" s="85" t="s">
        <v>68</v>
      </c>
      <c r="T110" s="78" t="s">
        <v>5574</v>
      </c>
      <c r="U110" s="85" t="s">
        <v>134</v>
      </c>
      <c r="V110" s="85" t="s">
        <v>134</v>
      </c>
    </row>
    <row r="111" spans="1:22" s="48" customFormat="1" ht="75" x14ac:dyDescent="0.25">
      <c r="A111" s="55">
        <v>13100700</v>
      </c>
      <c r="B111" s="77" t="s">
        <v>31</v>
      </c>
      <c r="C111" s="82">
        <v>3025</v>
      </c>
      <c r="D111" s="77" t="s">
        <v>214</v>
      </c>
      <c r="E111" s="77" t="s">
        <v>126</v>
      </c>
      <c r="F111" s="77" t="s">
        <v>79</v>
      </c>
      <c r="G111" s="77" t="s">
        <v>3178</v>
      </c>
      <c r="H111" s="77" t="s">
        <v>3179</v>
      </c>
      <c r="I111" s="77" t="s">
        <v>3180</v>
      </c>
      <c r="J111" s="77" t="s">
        <v>3126</v>
      </c>
      <c r="K111" s="71" t="s">
        <v>67</v>
      </c>
      <c r="L111" s="74">
        <v>263192</v>
      </c>
      <c r="M111" s="74">
        <v>0</v>
      </c>
      <c r="N111" s="74">
        <v>263192</v>
      </c>
      <c r="O111" s="79">
        <v>1</v>
      </c>
      <c r="P111" s="74">
        <v>263192</v>
      </c>
      <c r="Q111" s="77" t="s">
        <v>134</v>
      </c>
      <c r="R111" s="77" t="s">
        <v>5558</v>
      </c>
      <c r="S111" s="85" t="s">
        <v>134</v>
      </c>
      <c r="T111" s="78"/>
      <c r="U111" s="85" t="s">
        <v>134</v>
      </c>
      <c r="V111" s="85" t="s">
        <v>134</v>
      </c>
    </row>
    <row r="112" spans="1:22" s="48" customFormat="1" ht="75" x14ac:dyDescent="0.25">
      <c r="A112" s="55">
        <v>13100700</v>
      </c>
      <c r="B112" s="77" t="s">
        <v>31</v>
      </c>
      <c r="C112" s="82">
        <v>3026</v>
      </c>
      <c r="D112" s="77" t="s">
        <v>214</v>
      </c>
      <c r="E112" s="77" t="s">
        <v>126</v>
      </c>
      <c r="F112" s="77" t="s">
        <v>79</v>
      </c>
      <c r="G112" s="77" t="s">
        <v>3181</v>
      </c>
      <c r="H112" s="77" t="s">
        <v>3179</v>
      </c>
      <c r="I112" s="77" t="s">
        <v>3180</v>
      </c>
      <c r="J112" s="77" t="s">
        <v>3126</v>
      </c>
      <c r="K112" s="71" t="s">
        <v>67</v>
      </c>
      <c r="L112" s="74">
        <v>516415</v>
      </c>
      <c r="M112" s="74">
        <v>0</v>
      </c>
      <c r="N112" s="74">
        <v>516415</v>
      </c>
      <c r="O112" s="79">
        <v>1</v>
      </c>
      <c r="P112" s="74">
        <v>516415</v>
      </c>
      <c r="Q112" s="77" t="s">
        <v>134</v>
      </c>
      <c r="R112" s="77" t="s">
        <v>5558</v>
      </c>
      <c r="S112" s="85" t="s">
        <v>134</v>
      </c>
      <c r="T112" s="78"/>
      <c r="U112" s="85" t="s">
        <v>134</v>
      </c>
      <c r="V112" s="85" t="s">
        <v>134</v>
      </c>
    </row>
    <row r="113" spans="1:22" s="48" customFormat="1" ht="75" x14ac:dyDescent="0.25">
      <c r="A113" s="55">
        <v>13100700</v>
      </c>
      <c r="B113" s="77" t="s">
        <v>31</v>
      </c>
      <c r="C113" s="82">
        <v>3027</v>
      </c>
      <c r="D113" s="77" t="s">
        <v>214</v>
      </c>
      <c r="E113" s="77" t="s">
        <v>126</v>
      </c>
      <c r="F113" s="77" t="s">
        <v>79</v>
      </c>
      <c r="G113" s="77" t="s">
        <v>3182</v>
      </c>
      <c r="H113" s="77" t="s">
        <v>3179</v>
      </c>
      <c r="I113" s="77" t="s">
        <v>3180</v>
      </c>
      <c r="J113" s="77" t="s">
        <v>3126</v>
      </c>
      <c r="K113" s="71" t="s">
        <v>67</v>
      </c>
      <c r="L113" s="74">
        <v>49847</v>
      </c>
      <c r="M113" s="74">
        <v>0</v>
      </c>
      <c r="N113" s="74">
        <v>49847</v>
      </c>
      <c r="O113" s="79">
        <v>1</v>
      </c>
      <c r="P113" s="74">
        <v>49847</v>
      </c>
      <c r="Q113" s="77" t="s">
        <v>134</v>
      </c>
      <c r="R113" s="77" t="s">
        <v>5558</v>
      </c>
      <c r="S113" s="85" t="s">
        <v>134</v>
      </c>
      <c r="T113" s="78"/>
      <c r="U113" s="85" t="s">
        <v>134</v>
      </c>
      <c r="V113" s="85" t="s">
        <v>134</v>
      </c>
    </row>
    <row r="114" spans="1:22" s="48" customFormat="1" ht="75" x14ac:dyDescent="0.25">
      <c r="A114" s="55">
        <v>13100700</v>
      </c>
      <c r="B114" s="77" t="s">
        <v>31</v>
      </c>
      <c r="C114" s="82">
        <v>3028</v>
      </c>
      <c r="D114" s="77" t="s">
        <v>214</v>
      </c>
      <c r="E114" s="77" t="s">
        <v>126</v>
      </c>
      <c r="F114" s="77" t="s">
        <v>79</v>
      </c>
      <c r="G114" s="77" t="s">
        <v>3182</v>
      </c>
      <c r="H114" s="77" t="s">
        <v>3179</v>
      </c>
      <c r="I114" s="77" t="s">
        <v>3180</v>
      </c>
      <c r="J114" s="77" t="s">
        <v>3126</v>
      </c>
      <c r="K114" s="71" t="s">
        <v>67</v>
      </c>
      <c r="L114" s="74">
        <v>414727</v>
      </c>
      <c r="M114" s="74">
        <v>0</v>
      </c>
      <c r="N114" s="74">
        <v>414727</v>
      </c>
      <c r="O114" s="79">
        <v>1</v>
      </c>
      <c r="P114" s="74">
        <v>414727</v>
      </c>
      <c r="Q114" s="77" t="s">
        <v>134</v>
      </c>
      <c r="R114" s="77" t="s">
        <v>5558</v>
      </c>
      <c r="S114" s="85" t="s">
        <v>134</v>
      </c>
      <c r="T114" s="78"/>
      <c r="U114" s="85" t="s">
        <v>134</v>
      </c>
      <c r="V114" s="85" t="s">
        <v>134</v>
      </c>
    </row>
    <row r="115" spans="1:22" s="48" customFormat="1" ht="75" x14ac:dyDescent="0.25">
      <c r="A115" s="55">
        <v>13100700</v>
      </c>
      <c r="B115" s="77" t="s">
        <v>31</v>
      </c>
      <c r="C115" s="82">
        <v>3029</v>
      </c>
      <c r="D115" s="77" t="s">
        <v>214</v>
      </c>
      <c r="E115" s="77" t="s">
        <v>126</v>
      </c>
      <c r="F115" s="77" t="s">
        <v>79</v>
      </c>
      <c r="G115" s="77" t="s">
        <v>3183</v>
      </c>
      <c r="H115" s="77" t="s">
        <v>3179</v>
      </c>
      <c r="I115" s="77" t="s">
        <v>3184</v>
      </c>
      <c r="J115" s="77" t="s">
        <v>3126</v>
      </c>
      <c r="K115" s="71" t="s">
        <v>4380</v>
      </c>
      <c r="L115" s="74"/>
      <c r="M115" s="74"/>
      <c r="N115" s="74"/>
      <c r="O115" s="79"/>
      <c r="P115" s="74"/>
      <c r="Q115" s="77" t="s">
        <v>134</v>
      </c>
      <c r="R115" s="77" t="s">
        <v>5558</v>
      </c>
      <c r="S115" s="85" t="s">
        <v>68</v>
      </c>
      <c r="T115" s="78" t="s">
        <v>5582</v>
      </c>
      <c r="U115" s="85" t="s">
        <v>134</v>
      </c>
      <c r="V115" s="85" t="s">
        <v>134</v>
      </c>
    </row>
    <row r="116" spans="1:22" s="48" customFormat="1" ht="75" x14ac:dyDescent="0.25">
      <c r="A116" s="55">
        <v>13100700</v>
      </c>
      <c r="B116" s="77" t="s">
        <v>31</v>
      </c>
      <c r="C116" s="82">
        <v>3030</v>
      </c>
      <c r="D116" s="77" t="s">
        <v>214</v>
      </c>
      <c r="E116" s="77" t="s">
        <v>126</v>
      </c>
      <c r="F116" s="77" t="s">
        <v>79</v>
      </c>
      <c r="G116" s="77" t="s">
        <v>3185</v>
      </c>
      <c r="H116" s="77" t="s">
        <v>3179</v>
      </c>
      <c r="I116" s="77" t="s">
        <v>3184</v>
      </c>
      <c r="J116" s="77" t="s">
        <v>3126</v>
      </c>
      <c r="K116" s="71" t="s">
        <v>67</v>
      </c>
      <c r="L116" s="74">
        <v>237272</v>
      </c>
      <c r="M116" s="74">
        <v>0</v>
      </c>
      <c r="N116" s="74">
        <v>237272</v>
      </c>
      <c r="O116" s="79">
        <v>1</v>
      </c>
      <c r="P116" s="74">
        <v>237272</v>
      </c>
      <c r="Q116" s="77" t="s">
        <v>134</v>
      </c>
      <c r="R116" s="77" t="s">
        <v>5558</v>
      </c>
      <c r="S116" s="85" t="s">
        <v>134</v>
      </c>
      <c r="T116" s="78"/>
      <c r="U116" s="85" t="s">
        <v>134</v>
      </c>
      <c r="V116" s="85" t="s">
        <v>134</v>
      </c>
    </row>
    <row r="117" spans="1:22" s="48" customFormat="1" ht="75" x14ac:dyDescent="0.25">
      <c r="A117" s="55">
        <v>13100700</v>
      </c>
      <c r="B117" s="77" t="s">
        <v>31</v>
      </c>
      <c r="C117" s="82">
        <v>3031</v>
      </c>
      <c r="D117" s="77" t="s">
        <v>214</v>
      </c>
      <c r="E117" s="77" t="s">
        <v>126</v>
      </c>
      <c r="F117" s="77" t="s">
        <v>79</v>
      </c>
      <c r="G117" s="77" t="s">
        <v>3186</v>
      </c>
      <c r="H117" s="77" t="s">
        <v>3179</v>
      </c>
      <c r="I117" s="77" t="s">
        <v>3184</v>
      </c>
      <c r="J117" s="77" t="s">
        <v>3126</v>
      </c>
      <c r="K117" s="71" t="s">
        <v>67</v>
      </c>
      <c r="L117" s="74">
        <v>352917</v>
      </c>
      <c r="M117" s="74">
        <v>0</v>
      </c>
      <c r="N117" s="74">
        <v>352917</v>
      </c>
      <c r="O117" s="79">
        <v>1</v>
      </c>
      <c r="P117" s="74">
        <v>352917</v>
      </c>
      <c r="Q117" s="77" t="s">
        <v>134</v>
      </c>
      <c r="R117" s="77" t="s">
        <v>5558</v>
      </c>
      <c r="S117" s="85" t="s">
        <v>134</v>
      </c>
      <c r="T117" s="78"/>
      <c r="U117" s="85" t="s">
        <v>134</v>
      </c>
      <c r="V117" s="85" t="s">
        <v>134</v>
      </c>
    </row>
    <row r="118" spans="1:22" s="48" customFormat="1" ht="75" x14ac:dyDescent="0.25">
      <c r="A118" s="55">
        <v>13100700</v>
      </c>
      <c r="B118" s="77" t="s">
        <v>31</v>
      </c>
      <c r="C118" s="82">
        <v>3032</v>
      </c>
      <c r="D118" s="77" t="s">
        <v>214</v>
      </c>
      <c r="E118" s="77" t="s">
        <v>126</v>
      </c>
      <c r="F118" s="77" t="s">
        <v>79</v>
      </c>
      <c r="G118" s="77" t="s">
        <v>3187</v>
      </c>
      <c r="H118" s="77" t="s">
        <v>3179</v>
      </c>
      <c r="I118" s="77" t="s">
        <v>3184</v>
      </c>
      <c r="J118" s="77" t="s">
        <v>3126</v>
      </c>
      <c r="K118" s="71" t="s">
        <v>67</v>
      </c>
      <c r="L118" s="74">
        <v>476537</v>
      </c>
      <c r="M118" s="74">
        <v>0</v>
      </c>
      <c r="N118" s="74">
        <v>476537</v>
      </c>
      <c r="O118" s="79">
        <v>1</v>
      </c>
      <c r="P118" s="74">
        <v>476537</v>
      </c>
      <c r="Q118" s="77" t="s">
        <v>134</v>
      </c>
      <c r="R118" s="77" t="s">
        <v>5558</v>
      </c>
      <c r="S118" s="85" t="s">
        <v>134</v>
      </c>
      <c r="T118" s="78"/>
      <c r="U118" s="85" t="s">
        <v>134</v>
      </c>
      <c r="V118" s="85" t="s">
        <v>134</v>
      </c>
    </row>
    <row r="119" spans="1:22" s="48" customFormat="1" ht="75" x14ac:dyDescent="0.25">
      <c r="A119" s="55">
        <v>13100700</v>
      </c>
      <c r="B119" s="77" t="s">
        <v>31</v>
      </c>
      <c r="C119" s="82">
        <v>3033</v>
      </c>
      <c r="D119" s="77" t="s">
        <v>214</v>
      </c>
      <c r="E119" s="77" t="s">
        <v>126</v>
      </c>
      <c r="F119" s="77" t="s">
        <v>79</v>
      </c>
      <c r="G119" s="77" t="s">
        <v>3188</v>
      </c>
      <c r="H119" s="77" t="s">
        <v>3179</v>
      </c>
      <c r="I119" s="77" t="s">
        <v>3184</v>
      </c>
      <c r="J119" s="77" t="s">
        <v>3126</v>
      </c>
      <c r="K119" s="71" t="s">
        <v>67</v>
      </c>
      <c r="L119" s="74">
        <v>29908</v>
      </c>
      <c r="M119" s="74">
        <v>0</v>
      </c>
      <c r="N119" s="74">
        <v>29908</v>
      </c>
      <c r="O119" s="79">
        <v>1</v>
      </c>
      <c r="P119" s="74">
        <v>29908</v>
      </c>
      <c r="Q119" s="77" t="s">
        <v>134</v>
      </c>
      <c r="R119" s="77" t="s">
        <v>5558</v>
      </c>
      <c r="S119" s="85" t="s">
        <v>134</v>
      </c>
      <c r="T119" s="78"/>
      <c r="U119" s="85" t="s">
        <v>134</v>
      </c>
      <c r="V119" s="85" t="s">
        <v>134</v>
      </c>
    </row>
    <row r="120" spans="1:22" s="48" customFormat="1" ht="75" x14ac:dyDescent="0.25">
      <c r="A120" s="55">
        <v>13100700</v>
      </c>
      <c r="B120" s="77" t="s">
        <v>31</v>
      </c>
      <c r="C120" s="82">
        <v>3034</v>
      </c>
      <c r="D120" s="77" t="s">
        <v>214</v>
      </c>
      <c r="E120" s="77" t="s">
        <v>126</v>
      </c>
      <c r="F120" s="77" t="s">
        <v>79</v>
      </c>
      <c r="G120" s="77" t="s">
        <v>3189</v>
      </c>
      <c r="H120" s="77" t="s">
        <v>3179</v>
      </c>
      <c r="I120" s="77" t="s">
        <v>3180</v>
      </c>
      <c r="J120" s="77" t="s">
        <v>3126</v>
      </c>
      <c r="K120" s="71" t="s">
        <v>67</v>
      </c>
      <c r="L120" s="74">
        <v>1124549</v>
      </c>
      <c r="M120" s="74">
        <v>0</v>
      </c>
      <c r="N120" s="74">
        <v>1124549</v>
      </c>
      <c r="O120" s="79">
        <v>1</v>
      </c>
      <c r="P120" s="74">
        <v>1124549</v>
      </c>
      <c r="Q120" s="77" t="s">
        <v>134</v>
      </c>
      <c r="R120" s="77" t="s">
        <v>5558</v>
      </c>
      <c r="S120" s="85" t="s">
        <v>134</v>
      </c>
      <c r="T120" s="78"/>
      <c r="U120" s="85" t="s">
        <v>134</v>
      </c>
      <c r="V120" s="85" t="s">
        <v>134</v>
      </c>
    </row>
    <row r="121" spans="1:22" s="48" customFormat="1" ht="75" x14ac:dyDescent="0.25">
      <c r="A121" s="55">
        <v>13100700</v>
      </c>
      <c r="B121" s="77" t="s">
        <v>31</v>
      </c>
      <c r="C121" s="82">
        <v>3035</v>
      </c>
      <c r="D121" s="77" t="s">
        <v>214</v>
      </c>
      <c r="E121" s="77" t="s">
        <v>126</v>
      </c>
      <c r="F121" s="77" t="s">
        <v>79</v>
      </c>
      <c r="G121" s="77" t="s">
        <v>3190</v>
      </c>
      <c r="H121" s="77" t="s">
        <v>3179</v>
      </c>
      <c r="I121" s="77" t="s">
        <v>3184</v>
      </c>
      <c r="J121" s="77" t="s">
        <v>3126</v>
      </c>
      <c r="K121" s="71" t="s">
        <v>67</v>
      </c>
      <c r="L121" s="74">
        <v>590189</v>
      </c>
      <c r="M121" s="74">
        <v>0</v>
      </c>
      <c r="N121" s="74">
        <v>590189</v>
      </c>
      <c r="O121" s="79">
        <v>1</v>
      </c>
      <c r="P121" s="74">
        <v>590189</v>
      </c>
      <c r="Q121" s="77" t="s">
        <v>134</v>
      </c>
      <c r="R121" s="77" t="s">
        <v>5558</v>
      </c>
      <c r="S121" s="85" t="s">
        <v>134</v>
      </c>
      <c r="T121" s="78"/>
      <c r="U121" s="85" t="s">
        <v>134</v>
      </c>
      <c r="V121" s="85" t="s">
        <v>134</v>
      </c>
    </row>
    <row r="122" spans="1:22" s="48" customFormat="1" ht="75" x14ac:dyDescent="0.25">
      <c r="A122" s="55">
        <v>13100700</v>
      </c>
      <c r="B122" s="77" t="s">
        <v>31</v>
      </c>
      <c r="C122" s="82">
        <v>3036</v>
      </c>
      <c r="D122" s="77" t="s">
        <v>214</v>
      </c>
      <c r="E122" s="77" t="s">
        <v>126</v>
      </c>
      <c r="F122" s="77" t="s">
        <v>79</v>
      </c>
      <c r="G122" s="77" t="s">
        <v>3191</v>
      </c>
      <c r="H122" s="77" t="s">
        <v>3179</v>
      </c>
      <c r="I122" s="77" t="s">
        <v>3184</v>
      </c>
      <c r="J122" s="77" t="s">
        <v>3126</v>
      </c>
      <c r="K122" s="71" t="s">
        <v>67</v>
      </c>
      <c r="L122" s="74">
        <v>376843</v>
      </c>
      <c r="M122" s="74">
        <v>0</v>
      </c>
      <c r="N122" s="74">
        <v>376843</v>
      </c>
      <c r="O122" s="79">
        <v>1</v>
      </c>
      <c r="P122" s="74">
        <v>376843</v>
      </c>
      <c r="Q122" s="77" t="s">
        <v>134</v>
      </c>
      <c r="R122" s="77" t="s">
        <v>5558</v>
      </c>
      <c r="S122" s="85" t="s">
        <v>134</v>
      </c>
      <c r="T122" s="78"/>
      <c r="U122" s="85" t="s">
        <v>134</v>
      </c>
      <c r="V122" s="85" t="s">
        <v>134</v>
      </c>
    </row>
    <row r="123" spans="1:22" s="48" customFormat="1" ht="75" x14ac:dyDescent="0.25">
      <c r="A123" s="55">
        <v>13100700</v>
      </c>
      <c r="B123" s="77" t="s">
        <v>31</v>
      </c>
      <c r="C123" s="82">
        <v>3037</v>
      </c>
      <c r="D123" s="77" t="s">
        <v>214</v>
      </c>
      <c r="E123" s="77" t="s">
        <v>126</v>
      </c>
      <c r="F123" s="77" t="s">
        <v>79</v>
      </c>
      <c r="G123" s="77" t="s">
        <v>3192</v>
      </c>
      <c r="H123" s="77" t="s">
        <v>3179</v>
      </c>
      <c r="I123" s="77" t="s">
        <v>3184</v>
      </c>
      <c r="J123" s="77" t="s">
        <v>3126</v>
      </c>
      <c r="K123" s="71" t="s">
        <v>67</v>
      </c>
      <c r="L123" s="74">
        <v>326996</v>
      </c>
      <c r="M123" s="74">
        <v>0</v>
      </c>
      <c r="N123" s="74">
        <v>326996</v>
      </c>
      <c r="O123" s="79">
        <v>1</v>
      </c>
      <c r="P123" s="74">
        <v>326996</v>
      </c>
      <c r="Q123" s="77" t="s">
        <v>134</v>
      </c>
      <c r="R123" s="77" t="s">
        <v>5558</v>
      </c>
      <c r="S123" s="85" t="s">
        <v>134</v>
      </c>
      <c r="T123" s="78"/>
      <c r="U123" s="85" t="s">
        <v>134</v>
      </c>
      <c r="V123" s="85" t="s">
        <v>134</v>
      </c>
    </row>
    <row r="124" spans="1:22" s="48" customFormat="1" ht="75" x14ac:dyDescent="0.25">
      <c r="A124" s="55">
        <v>13100700</v>
      </c>
      <c r="B124" s="77" t="s">
        <v>31</v>
      </c>
      <c r="C124" s="82">
        <v>3038</v>
      </c>
      <c r="D124" s="77" t="s">
        <v>214</v>
      </c>
      <c r="E124" s="77" t="s">
        <v>126</v>
      </c>
      <c r="F124" s="77" t="s">
        <v>79</v>
      </c>
      <c r="G124" s="77" t="s">
        <v>3193</v>
      </c>
      <c r="H124" s="77" t="s">
        <v>3179</v>
      </c>
      <c r="I124" s="77" t="s">
        <v>3180</v>
      </c>
      <c r="J124" s="77" t="s">
        <v>3126</v>
      </c>
      <c r="K124" s="71" t="s">
        <v>67</v>
      </c>
      <c r="L124" s="74">
        <v>303070</v>
      </c>
      <c r="M124" s="74">
        <v>0</v>
      </c>
      <c r="N124" s="74">
        <v>303070</v>
      </c>
      <c r="O124" s="79">
        <v>1</v>
      </c>
      <c r="P124" s="74">
        <v>303070</v>
      </c>
      <c r="Q124" s="77" t="s">
        <v>134</v>
      </c>
      <c r="R124" s="77" t="s">
        <v>5558</v>
      </c>
      <c r="S124" s="85" t="s">
        <v>134</v>
      </c>
      <c r="T124" s="78"/>
      <c r="U124" s="85" t="s">
        <v>134</v>
      </c>
      <c r="V124" s="85" t="s">
        <v>134</v>
      </c>
    </row>
    <row r="125" spans="1:22" s="48" customFormat="1" ht="75" x14ac:dyDescent="0.25">
      <c r="A125" s="55">
        <v>13100700</v>
      </c>
      <c r="B125" s="77" t="s">
        <v>31</v>
      </c>
      <c r="C125" s="82">
        <v>3039</v>
      </c>
      <c r="D125" s="77" t="s">
        <v>214</v>
      </c>
      <c r="E125" s="77" t="s">
        <v>126</v>
      </c>
      <c r="F125" s="77" t="s">
        <v>79</v>
      </c>
      <c r="G125" s="77" t="s">
        <v>3194</v>
      </c>
      <c r="H125" s="77" t="s">
        <v>3179</v>
      </c>
      <c r="I125" s="77" t="s">
        <v>3184</v>
      </c>
      <c r="J125" s="77" t="s">
        <v>3126</v>
      </c>
      <c r="K125" s="71" t="s">
        <v>67</v>
      </c>
      <c r="L125" s="74">
        <v>502458</v>
      </c>
      <c r="M125" s="74">
        <v>0</v>
      </c>
      <c r="N125" s="74">
        <v>502458</v>
      </c>
      <c r="O125" s="79">
        <v>1</v>
      </c>
      <c r="P125" s="74">
        <v>502458</v>
      </c>
      <c r="Q125" s="77" t="s">
        <v>134</v>
      </c>
      <c r="R125" s="77" t="s">
        <v>5558</v>
      </c>
      <c r="S125" s="85" t="s">
        <v>134</v>
      </c>
      <c r="T125" s="78"/>
      <c r="U125" s="85" t="s">
        <v>134</v>
      </c>
      <c r="V125" s="85" t="s">
        <v>134</v>
      </c>
    </row>
    <row r="126" spans="1:22" s="48" customFormat="1" ht="75" x14ac:dyDescent="0.25">
      <c r="A126" s="55">
        <v>13100700</v>
      </c>
      <c r="B126" s="77" t="s">
        <v>31</v>
      </c>
      <c r="C126" s="82">
        <v>3040</v>
      </c>
      <c r="D126" s="77" t="s">
        <v>214</v>
      </c>
      <c r="E126" s="77" t="s">
        <v>126</v>
      </c>
      <c r="F126" s="77" t="s">
        <v>79</v>
      </c>
      <c r="G126" s="77" t="s">
        <v>3195</v>
      </c>
      <c r="H126" s="77" t="s">
        <v>3179</v>
      </c>
      <c r="I126" s="77" t="s">
        <v>3184</v>
      </c>
      <c r="J126" s="77" t="s">
        <v>3126</v>
      </c>
      <c r="K126" s="71" t="s">
        <v>67</v>
      </c>
      <c r="L126" s="74">
        <v>544329</v>
      </c>
      <c r="M126" s="74">
        <v>0</v>
      </c>
      <c r="N126" s="74">
        <v>544329</v>
      </c>
      <c r="O126" s="79">
        <v>1</v>
      </c>
      <c r="P126" s="74">
        <v>544329</v>
      </c>
      <c r="Q126" s="77" t="s">
        <v>134</v>
      </c>
      <c r="R126" s="77" t="s">
        <v>5558</v>
      </c>
      <c r="S126" s="85" t="s">
        <v>134</v>
      </c>
      <c r="T126" s="78"/>
      <c r="U126" s="85" t="s">
        <v>134</v>
      </c>
      <c r="V126" s="85" t="s">
        <v>134</v>
      </c>
    </row>
    <row r="127" spans="1:22" s="48" customFormat="1" ht="75" x14ac:dyDescent="0.25">
      <c r="A127" s="55">
        <v>13100700</v>
      </c>
      <c r="B127" s="77" t="s">
        <v>31</v>
      </c>
      <c r="C127" s="82">
        <v>3041</v>
      </c>
      <c r="D127" s="77" t="s">
        <v>214</v>
      </c>
      <c r="E127" s="77" t="s">
        <v>126</v>
      </c>
      <c r="F127" s="77" t="s">
        <v>79</v>
      </c>
      <c r="G127" s="77" t="s">
        <v>3196</v>
      </c>
      <c r="H127" s="77" t="s">
        <v>3179</v>
      </c>
      <c r="I127" s="77" t="s">
        <v>3184</v>
      </c>
      <c r="J127" s="77" t="s">
        <v>3126</v>
      </c>
      <c r="K127" s="71" t="s">
        <v>67</v>
      </c>
      <c r="L127" s="74">
        <v>382825</v>
      </c>
      <c r="M127" s="74">
        <v>0</v>
      </c>
      <c r="N127" s="74">
        <v>382825</v>
      </c>
      <c r="O127" s="79">
        <v>1</v>
      </c>
      <c r="P127" s="74">
        <v>382825</v>
      </c>
      <c r="Q127" s="77" t="s">
        <v>134</v>
      </c>
      <c r="R127" s="77" t="s">
        <v>5558</v>
      </c>
      <c r="S127" s="85" t="s">
        <v>134</v>
      </c>
      <c r="T127" s="78"/>
      <c r="U127" s="85" t="s">
        <v>134</v>
      </c>
      <c r="V127" s="85" t="s">
        <v>134</v>
      </c>
    </row>
    <row r="128" spans="1:22" s="48" customFormat="1" ht="75" x14ac:dyDescent="0.25">
      <c r="A128" s="55">
        <v>13100700</v>
      </c>
      <c r="B128" s="77" t="s">
        <v>31</v>
      </c>
      <c r="C128" s="82">
        <v>3042</v>
      </c>
      <c r="D128" s="77" t="s">
        <v>214</v>
      </c>
      <c r="E128" s="77" t="s">
        <v>126</v>
      </c>
      <c r="F128" s="77" t="s">
        <v>79</v>
      </c>
      <c r="G128" s="77" t="s">
        <v>3197</v>
      </c>
      <c r="H128" s="77" t="s">
        <v>3179</v>
      </c>
      <c r="I128" s="77" t="s">
        <v>3184</v>
      </c>
      <c r="J128" s="77" t="s">
        <v>3126</v>
      </c>
      <c r="K128" s="71" t="s">
        <v>67</v>
      </c>
      <c r="L128" s="74">
        <v>819485</v>
      </c>
      <c r="M128" s="74">
        <v>0</v>
      </c>
      <c r="N128" s="74">
        <v>819485</v>
      </c>
      <c r="O128" s="79">
        <v>1</v>
      </c>
      <c r="P128" s="74">
        <v>819485</v>
      </c>
      <c r="Q128" s="77" t="s">
        <v>134</v>
      </c>
      <c r="R128" s="77" t="s">
        <v>5558</v>
      </c>
      <c r="S128" s="85" t="s">
        <v>134</v>
      </c>
      <c r="T128" s="78"/>
      <c r="U128" s="85" t="s">
        <v>134</v>
      </c>
      <c r="V128" s="85" t="s">
        <v>134</v>
      </c>
    </row>
    <row r="129" spans="1:22" s="48" customFormat="1" ht="75" x14ac:dyDescent="0.25">
      <c r="A129" s="55">
        <v>13100700</v>
      </c>
      <c r="B129" s="77" t="s">
        <v>31</v>
      </c>
      <c r="C129" s="82">
        <v>3043</v>
      </c>
      <c r="D129" s="77" t="s">
        <v>214</v>
      </c>
      <c r="E129" s="77" t="s">
        <v>126</v>
      </c>
      <c r="F129" s="77" t="s">
        <v>79</v>
      </c>
      <c r="G129" s="77" t="s">
        <v>3198</v>
      </c>
      <c r="H129" s="77" t="s">
        <v>3179</v>
      </c>
      <c r="I129" s="77" t="s">
        <v>3180</v>
      </c>
      <c r="J129" s="77" t="s">
        <v>3126</v>
      </c>
      <c r="K129" s="71" t="s">
        <v>67</v>
      </c>
      <c r="L129" s="74">
        <v>454605</v>
      </c>
      <c r="M129" s="74">
        <v>0</v>
      </c>
      <c r="N129" s="74">
        <v>454605</v>
      </c>
      <c r="O129" s="79">
        <v>1</v>
      </c>
      <c r="P129" s="74">
        <v>454605</v>
      </c>
      <c r="Q129" s="77" t="s">
        <v>134</v>
      </c>
      <c r="R129" s="77" t="s">
        <v>5558</v>
      </c>
      <c r="S129" s="85" t="s">
        <v>134</v>
      </c>
      <c r="T129" s="78"/>
      <c r="U129" s="85" t="s">
        <v>134</v>
      </c>
      <c r="V129" s="85" t="s">
        <v>134</v>
      </c>
    </row>
    <row r="130" spans="1:22" s="48" customFormat="1" ht="75" x14ac:dyDescent="0.25">
      <c r="A130" s="55">
        <v>13100700</v>
      </c>
      <c r="B130" s="77" t="s">
        <v>31</v>
      </c>
      <c r="C130" s="82">
        <v>3044</v>
      </c>
      <c r="D130" s="77" t="s">
        <v>214</v>
      </c>
      <c r="E130" s="77" t="s">
        <v>126</v>
      </c>
      <c r="F130" s="77" t="s">
        <v>79</v>
      </c>
      <c r="G130" s="77" t="s">
        <v>3199</v>
      </c>
      <c r="H130" s="77" t="s">
        <v>3179</v>
      </c>
      <c r="I130" s="77" t="s">
        <v>3184</v>
      </c>
      <c r="J130" s="77" t="s">
        <v>3126</v>
      </c>
      <c r="K130" s="71" t="s">
        <v>67</v>
      </c>
      <c r="L130" s="74">
        <v>2402720</v>
      </c>
      <c r="M130" s="74">
        <v>0</v>
      </c>
      <c r="N130" s="74">
        <v>2402720</v>
      </c>
      <c r="O130" s="79">
        <v>1</v>
      </c>
      <c r="P130" s="74">
        <v>2402720</v>
      </c>
      <c r="Q130" s="77" t="s">
        <v>134</v>
      </c>
      <c r="R130" s="77" t="s">
        <v>5558</v>
      </c>
      <c r="S130" s="85" t="s">
        <v>134</v>
      </c>
      <c r="T130" s="78"/>
      <c r="U130" s="85" t="s">
        <v>134</v>
      </c>
      <c r="V130" s="85" t="s">
        <v>134</v>
      </c>
    </row>
    <row r="131" spans="1:22" s="48" customFormat="1" ht="75" x14ac:dyDescent="0.25">
      <c r="A131" s="55">
        <v>13100700</v>
      </c>
      <c r="B131" s="77" t="s">
        <v>31</v>
      </c>
      <c r="C131" s="82">
        <v>3045</v>
      </c>
      <c r="D131" s="77" t="s">
        <v>214</v>
      </c>
      <c r="E131" s="77" t="s">
        <v>126</v>
      </c>
      <c r="F131" s="77" t="s">
        <v>79</v>
      </c>
      <c r="G131" s="77" t="s">
        <v>3200</v>
      </c>
      <c r="H131" s="77" t="s">
        <v>3179</v>
      </c>
      <c r="I131" s="77" t="s">
        <v>3184</v>
      </c>
      <c r="J131" s="77" t="s">
        <v>3126</v>
      </c>
      <c r="K131" s="71" t="s">
        <v>67</v>
      </c>
      <c r="L131" s="74">
        <v>845405</v>
      </c>
      <c r="M131" s="74">
        <v>0</v>
      </c>
      <c r="N131" s="74">
        <v>845405</v>
      </c>
      <c r="O131" s="79">
        <v>1</v>
      </c>
      <c r="P131" s="74">
        <v>845405</v>
      </c>
      <c r="Q131" s="77" t="s">
        <v>134</v>
      </c>
      <c r="R131" s="77" t="s">
        <v>5558</v>
      </c>
      <c r="S131" s="85" t="s">
        <v>134</v>
      </c>
      <c r="T131" s="78"/>
      <c r="U131" s="85" t="s">
        <v>134</v>
      </c>
      <c r="V131" s="85" t="s">
        <v>134</v>
      </c>
    </row>
    <row r="132" spans="1:22" s="48" customFormat="1" ht="75" x14ac:dyDescent="0.25">
      <c r="A132" s="55">
        <v>13100700</v>
      </c>
      <c r="B132" s="77" t="s">
        <v>31</v>
      </c>
      <c r="C132" s="82">
        <v>3046</v>
      </c>
      <c r="D132" s="77" t="s">
        <v>214</v>
      </c>
      <c r="E132" s="77" t="s">
        <v>126</v>
      </c>
      <c r="F132" s="77" t="s">
        <v>79</v>
      </c>
      <c r="G132" s="77" t="s">
        <v>3201</v>
      </c>
      <c r="H132" s="77" t="s">
        <v>3179</v>
      </c>
      <c r="I132" s="77" t="s">
        <v>3184</v>
      </c>
      <c r="J132" s="77" t="s">
        <v>3126</v>
      </c>
      <c r="K132" s="71" t="s">
        <v>67</v>
      </c>
      <c r="L132" s="74">
        <v>701846</v>
      </c>
      <c r="M132" s="74">
        <v>0</v>
      </c>
      <c r="N132" s="74">
        <v>701846</v>
      </c>
      <c r="O132" s="79">
        <v>1</v>
      </c>
      <c r="P132" s="74">
        <v>701846</v>
      </c>
      <c r="Q132" s="77" t="s">
        <v>134</v>
      </c>
      <c r="R132" s="77" t="s">
        <v>5558</v>
      </c>
      <c r="S132" s="85" t="s">
        <v>134</v>
      </c>
      <c r="T132" s="78"/>
      <c r="U132" s="85" t="s">
        <v>134</v>
      </c>
      <c r="V132" s="85" t="s">
        <v>134</v>
      </c>
    </row>
    <row r="133" spans="1:22" s="48" customFormat="1" ht="75" x14ac:dyDescent="0.25">
      <c r="A133" s="55">
        <v>13100700</v>
      </c>
      <c r="B133" s="77" t="s">
        <v>31</v>
      </c>
      <c r="C133" s="82">
        <v>3047</v>
      </c>
      <c r="D133" s="77" t="s">
        <v>214</v>
      </c>
      <c r="E133" s="77" t="s">
        <v>126</v>
      </c>
      <c r="F133" s="77" t="s">
        <v>79</v>
      </c>
      <c r="G133" s="77" t="s">
        <v>3202</v>
      </c>
      <c r="H133" s="77" t="s">
        <v>3179</v>
      </c>
      <c r="I133" s="77" t="s">
        <v>3184</v>
      </c>
      <c r="J133" s="77" t="s">
        <v>3126</v>
      </c>
      <c r="K133" s="71" t="s">
        <v>67</v>
      </c>
      <c r="L133" s="74">
        <v>588195</v>
      </c>
      <c r="M133" s="74">
        <v>0</v>
      </c>
      <c r="N133" s="74">
        <v>588195</v>
      </c>
      <c r="O133" s="79">
        <v>1</v>
      </c>
      <c r="P133" s="74">
        <v>588195</v>
      </c>
      <c r="Q133" s="77" t="s">
        <v>134</v>
      </c>
      <c r="R133" s="77" t="s">
        <v>5558</v>
      </c>
      <c r="S133" s="85" t="s">
        <v>134</v>
      </c>
      <c r="T133" s="78"/>
      <c r="U133" s="85" t="s">
        <v>134</v>
      </c>
      <c r="V133" s="85" t="s">
        <v>134</v>
      </c>
    </row>
    <row r="134" spans="1:22" s="48" customFormat="1" ht="75" x14ac:dyDescent="0.25">
      <c r="A134" s="55">
        <v>13100700</v>
      </c>
      <c r="B134" s="77" t="s">
        <v>31</v>
      </c>
      <c r="C134" s="82">
        <v>3048</v>
      </c>
      <c r="D134" s="77" t="s">
        <v>214</v>
      </c>
      <c r="E134" s="77" t="s">
        <v>126</v>
      </c>
      <c r="F134" s="77" t="s">
        <v>79</v>
      </c>
      <c r="G134" s="77" t="s">
        <v>3203</v>
      </c>
      <c r="H134" s="77" t="s">
        <v>3179</v>
      </c>
      <c r="I134" s="77" t="s">
        <v>3184</v>
      </c>
      <c r="J134" s="77" t="s">
        <v>3126</v>
      </c>
      <c r="K134" s="71" t="s">
        <v>67</v>
      </c>
      <c r="L134" s="74">
        <v>1064732</v>
      </c>
      <c r="M134" s="74">
        <v>0</v>
      </c>
      <c r="N134" s="74">
        <v>1064732</v>
      </c>
      <c r="O134" s="79">
        <v>1</v>
      </c>
      <c r="P134" s="74">
        <v>1064732</v>
      </c>
      <c r="Q134" s="77" t="s">
        <v>134</v>
      </c>
      <c r="R134" s="77" t="s">
        <v>5558</v>
      </c>
      <c r="S134" s="85" t="s">
        <v>134</v>
      </c>
      <c r="T134" s="78"/>
      <c r="U134" s="85" t="s">
        <v>134</v>
      </c>
      <c r="V134" s="85" t="s">
        <v>134</v>
      </c>
    </row>
    <row r="135" spans="1:22" s="48" customFormat="1" ht="75" x14ac:dyDescent="0.25">
      <c r="A135" s="55">
        <v>13100700</v>
      </c>
      <c r="B135" s="77" t="s">
        <v>31</v>
      </c>
      <c r="C135" s="82">
        <v>3049</v>
      </c>
      <c r="D135" s="77" t="s">
        <v>214</v>
      </c>
      <c r="E135" s="77" t="s">
        <v>126</v>
      </c>
      <c r="F135" s="77" t="s">
        <v>79</v>
      </c>
      <c r="G135" s="77" t="s">
        <v>3204</v>
      </c>
      <c r="H135" s="77" t="s">
        <v>3179</v>
      </c>
      <c r="I135" s="77" t="s">
        <v>3184</v>
      </c>
      <c r="J135" s="77" t="s">
        <v>3126</v>
      </c>
      <c r="K135" s="71" t="s">
        <v>67</v>
      </c>
      <c r="L135" s="74">
        <v>1284059</v>
      </c>
      <c r="M135" s="74">
        <v>0</v>
      </c>
      <c r="N135" s="74">
        <v>1284059</v>
      </c>
      <c r="O135" s="79">
        <v>1</v>
      </c>
      <c r="P135" s="74">
        <v>1284059</v>
      </c>
      <c r="Q135" s="77" t="s">
        <v>134</v>
      </c>
      <c r="R135" s="77" t="s">
        <v>5558</v>
      </c>
      <c r="S135" s="85" t="s">
        <v>134</v>
      </c>
      <c r="T135" s="78"/>
      <c r="U135" s="85" t="s">
        <v>134</v>
      </c>
      <c r="V135" s="85" t="s">
        <v>134</v>
      </c>
    </row>
    <row r="136" spans="1:22" s="48" customFormat="1" ht="75" x14ac:dyDescent="0.25">
      <c r="A136" s="55">
        <v>13100700</v>
      </c>
      <c r="B136" s="77" t="s">
        <v>31</v>
      </c>
      <c r="C136" s="82">
        <v>3050</v>
      </c>
      <c r="D136" s="77" t="s">
        <v>214</v>
      </c>
      <c r="E136" s="77" t="s">
        <v>126</v>
      </c>
      <c r="F136" s="77" t="s">
        <v>79</v>
      </c>
      <c r="G136" s="77" t="s">
        <v>3205</v>
      </c>
      <c r="H136" s="77" t="s">
        <v>3179</v>
      </c>
      <c r="I136" s="77" t="s">
        <v>3184</v>
      </c>
      <c r="J136" s="77" t="s">
        <v>3126</v>
      </c>
      <c r="K136" s="71" t="s">
        <v>67</v>
      </c>
      <c r="L136" s="74">
        <v>813503</v>
      </c>
      <c r="M136" s="74">
        <v>0</v>
      </c>
      <c r="N136" s="74">
        <v>813503</v>
      </c>
      <c r="O136" s="79">
        <v>1</v>
      </c>
      <c r="P136" s="74">
        <v>813503</v>
      </c>
      <c r="Q136" s="77" t="s">
        <v>134</v>
      </c>
      <c r="R136" s="77" t="s">
        <v>5558</v>
      </c>
      <c r="S136" s="85" t="s">
        <v>134</v>
      </c>
      <c r="T136" s="78"/>
      <c r="U136" s="85" t="s">
        <v>134</v>
      </c>
      <c r="V136" s="85" t="s">
        <v>134</v>
      </c>
    </row>
    <row r="137" spans="1:22" s="48" customFormat="1" ht="75" x14ac:dyDescent="0.25">
      <c r="A137" s="55">
        <v>13100700</v>
      </c>
      <c r="B137" s="77" t="s">
        <v>31</v>
      </c>
      <c r="C137" s="82">
        <v>3051</v>
      </c>
      <c r="D137" s="77" t="s">
        <v>214</v>
      </c>
      <c r="E137" s="77" t="s">
        <v>126</v>
      </c>
      <c r="F137" s="77" t="s">
        <v>79</v>
      </c>
      <c r="G137" s="77" t="s">
        <v>3206</v>
      </c>
      <c r="H137" s="77" t="s">
        <v>3179</v>
      </c>
      <c r="I137" s="77" t="s">
        <v>3180</v>
      </c>
      <c r="J137" s="77" t="s">
        <v>3126</v>
      </c>
      <c r="K137" s="71" t="s">
        <v>67</v>
      </c>
      <c r="L137" s="74">
        <v>239266</v>
      </c>
      <c r="M137" s="74">
        <v>0</v>
      </c>
      <c r="N137" s="74">
        <v>239266</v>
      </c>
      <c r="O137" s="79">
        <v>1</v>
      </c>
      <c r="P137" s="74">
        <v>239266</v>
      </c>
      <c r="Q137" s="77" t="s">
        <v>134</v>
      </c>
      <c r="R137" s="77" t="s">
        <v>5558</v>
      </c>
      <c r="S137" s="85" t="s">
        <v>134</v>
      </c>
      <c r="T137" s="78"/>
      <c r="U137" s="85" t="s">
        <v>134</v>
      </c>
      <c r="V137" s="85" t="s">
        <v>134</v>
      </c>
    </row>
    <row r="138" spans="1:22" s="48" customFormat="1" ht="75" x14ac:dyDescent="0.25">
      <c r="A138" s="55">
        <v>13100700</v>
      </c>
      <c r="B138" s="77" t="s">
        <v>31</v>
      </c>
      <c r="C138" s="82">
        <v>3052</v>
      </c>
      <c r="D138" s="77" t="s">
        <v>214</v>
      </c>
      <c r="E138" s="77" t="s">
        <v>126</v>
      </c>
      <c r="F138" s="77" t="s">
        <v>79</v>
      </c>
      <c r="G138" s="77" t="s">
        <v>3207</v>
      </c>
      <c r="H138" s="77" t="s">
        <v>3179</v>
      </c>
      <c r="I138" s="77" t="s">
        <v>3184</v>
      </c>
      <c r="J138" s="77" t="s">
        <v>3126</v>
      </c>
      <c r="K138" s="71" t="s">
        <v>67</v>
      </c>
      <c r="L138" s="74">
        <v>516415</v>
      </c>
      <c r="M138" s="74">
        <v>0</v>
      </c>
      <c r="N138" s="74">
        <v>516415</v>
      </c>
      <c r="O138" s="79">
        <v>1</v>
      </c>
      <c r="P138" s="74">
        <v>516415</v>
      </c>
      <c r="Q138" s="77" t="s">
        <v>134</v>
      </c>
      <c r="R138" s="77" t="s">
        <v>5558</v>
      </c>
      <c r="S138" s="85" t="s">
        <v>134</v>
      </c>
      <c r="T138" s="78"/>
      <c r="U138" s="85" t="s">
        <v>134</v>
      </c>
      <c r="V138" s="85" t="s">
        <v>134</v>
      </c>
    </row>
    <row r="139" spans="1:22" s="48" customFormat="1" ht="75" x14ac:dyDescent="0.25">
      <c r="A139" s="55">
        <v>13100700</v>
      </c>
      <c r="B139" s="77" t="s">
        <v>31</v>
      </c>
      <c r="C139" s="82">
        <v>3053</v>
      </c>
      <c r="D139" s="77" t="s">
        <v>214</v>
      </c>
      <c r="E139" s="77" t="s">
        <v>126</v>
      </c>
      <c r="F139" s="77" t="s">
        <v>79</v>
      </c>
      <c r="G139" s="77" t="s">
        <v>3208</v>
      </c>
      <c r="H139" s="77" t="s">
        <v>3179</v>
      </c>
      <c r="I139" s="77" t="s">
        <v>3184</v>
      </c>
      <c r="J139" s="77" t="s">
        <v>3126</v>
      </c>
      <c r="K139" s="71" t="s">
        <v>4380</v>
      </c>
      <c r="L139" s="74"/>
      <c r="M139" s="74"/>
      <c r="N139" s="74"/>
      <c r="O139" s="79"/>
      <c r="P139" s="74"/>
      <c r="Q139" s="77" t="s">
        <v>134</v>
      </c>
      <c r="R139" s="77" t="s">
        <v>5558</v>
      </c>
      <c r="S139" s="85" t="s">
        <v>68</v>
      </c>
      <c r="T139" s="78" t="s">
        <v>5583</v>
      </c>
      <c r="U139" s="85" t="s">
        <v>134</v>
      </c>
      <c r="V139" s="85" t="s">
        <v>134</v>
      </c>
    </row>
    <row r="140" spans="1:22" s="48" customFormat="1" ht="75" x14ac:dyDescent="0.25">
      <c r="A140" s="55">
        <v>13100700</v>
      </c>
      <c r="B140" s="77" t="s">
        <v>31</v>
      </c>
      <c r="C140" s="82">
        <v>3054</v>
      </c>
      <c r="D140" s="77" t="s">
        <v>214</v>
      </c>
      <c r="E140" s="77" t="s">
        <v>126</v>
      </c>
      <c r="F140" s="77" t="s">
        <v>79</v>
      </c>
      <c r="G140" s="77" t="s">
        <v>3209</v>
      </c>
      <c r="H140" s="77" t="s">
        <v>3179</v>
      </c>
      <c r="I140" s="77" t="s">
        <v>3184</v>
      </c>
      <c r="J140" s="77" t="s">
        <v>3126</v>
      </c>
      <c r="K140" s="71" t="s">
        <v>67</v>
      </c>
      <c r="L140" s="74">
        <v>2047715</v>
      </c>
      <c r="M140" s="74">
        <v>0</v>
      </c>
      <c r="N140" s="74">
        <v>2047715</v>
      </c>
      <c r="O140" s="79">
        <v>1</v>
      </c>
      <c r="P140" s="74">
        <v>2047715</v>
      </c>
      <c r="Q140" s="77" t="s">
        <v>134</v>
      </c>
      <c r="R140" s="77" t="s">
        <v>5558</v>
      </c>
      <c r="S140" s="85" t="s">
        <v>134</v>
      </c>
      <c r="T140" s="78"/>
      <c r="U140" s="85" t="s">
        <v>134</v>
      </c>
      <c r="V140" s="85" t="s">
        <v>134</v>
      </c>
    </row>
    <row r="141" spans="1:22" s="48" customFormat="1" ht="75" x14ac:dyDescent="0.25">
      <c r="A141" s="55">
        <v>13100700</v>
      </c>
      <c r="B141" s="77" t="s">
        <v>31</v>
      </c>
      <c r="C141" s="82">
        <v>3055</v>
      </c>
      <c r="D141" s="77" t="s">
        <v>214</v>
      </c>
      <c r="E141" s="77" t="s">
        <v>126</v>
      </c>
      <c r="F141" s="77" t="s">
        <v>79</v>
      </c>
      <c r="G141" s="77" t="s">
        <v>3210</v>
      </c>
      <c r="H141" s="77" t="s">
        <v>3179</v>
      </c>
      <c r="I141" s="77" t="s">
        <v>3180</v>
      </c>
      <c r="J141" s="77" t="s">
        <v>3126</v>
      </c>
      <c r="K141" s="71" t="s">
        <v>67</v>
      </c>
      <c r="L141" s="74">
        <v>93712</v>
      </c>
      <c r="M141" s="74">
        <v>0</v>
      </c>
      <c r="N141" s="74">
        <v>93712</v>
      </c>
      <c r="O141" s="79">
        <v>1</v>
      </c>
      <c r="P141" s="74">
        <v>93712</v>
      </c>
      <c r="Q141" s="77" t="s">
        <v>134</v>
      </c>
      <c r="R141" s="77" t="s">
        <v>5558</v>
      </c>
      <c r="S141" s="85" t="s">
        <v>134</v>
      </c>
      <c r="T141" s="78"/>
      <c r="U141" s="85" t="s">
        <v>134</v>
      </c>
      <c r="V141" s="85" t="s">
        <v>134</v>
      </c>
    </row>
    <row r="142" spans="1:22" s="48" customFormat="1" ht="75" x14ac:dyDescent="0.25">
      <c r="A142" s="55">
        <v>13100700</v>
      </c>
      <c r="B142" s="77" t="s">
        <v>31</v>
      </c>
      <c r="C142" s="82">
        <v>3056</v>
      </c>
      <c r="D142" s="77" t="s">
        <v>214</v>
      </c>
      <c r="E142" s="77" t="s">
        <v>126</v>
      </c>
      <c r="F142" s="77" t="s">
        <v>79</v>
      </c>
      <c r="G142" s="77" t="s">
        <v>3211</v>
      </c>
      <c r="H142" s="77" t="s">
        <v>3179</v>
      </c>
      <c r="I142" s="77" t="s">
        <v>3184</v>
      </c>
      <c r="J142" s="77" t="s">
        <v>3126</v>
      </c>
      <c r="K142" s="71" t="s">
        <v>4380</v>
      </c>
      <c r="L142" s="74"/>
      <c r="M142" s="74"/>
      <c r="N142" s="74"/>
      <c r="O142" s="79"/>
      <c r="P142" s="74"/>
      <c r="Q142" s="77" t="s">
        <v>134</v>
      </c>
      <c r="R142" s="77" t="s">
        <v>5558</v>
      </c>
      <c r="S142" s="85" t="s">
        <v>68</v>
      </c>
      <c r="T142" s="78" t="s">
        <v>5584</v>
      </c>
      <c r="U142" s="85" t="s">
        <v>134</v>
      </c>
      <c r="V142" s="85" t="s">
        <v>134</v>
      </c>
    </row>
    <row r="143" spans="1:22" s="48" customFormat="1" ht="75" x14ac:dyDescent="0.25">
      <c r="A143" s="55">
        <v>13100700</v>
      </c>
      <c r="B143" s="77" t="s">
        <v>31</v>
      </c>
      <c r="C143" s="82">
        <v>3057</v>
      </c>
      <c r="D143" s="77" t="s">
        <v>214</v>
      </c>
      <c r="E143" s="77" t="s">
        <v>126</v>
      </c>
      <c r="F143" s="77" t="s">
        <v>79</v>
      </c>
      <c r="G143" s="77" t="s">
        <v>3212</v>
      </c>
      <c r="H143" s="77" t="s">
        <v>3179</v>
      </c>
      <c r="I143" s="77" t="s">
        <v>3184</v>
      </c>
      <c r="J143" s="77" t="s">
        <v>3126</v>
      </c>
      <c r="K143" s="71" t="s">
        <v>67</v>
      </c>
      <c r="L143" s="74">
        <v>1313967</v>
      </c>
      <c r="M143" s="74">
        <v>0</v>
      </c>
      <c r="N143" s="74">
        <v>1313967</v>
      </c>
      <c r="O143" s="79">
        <v>1</v>
      </c>
      <c r="P143" s="74">
        <v>1313967</v>
      </c>
      <c r="Q143" s="77" t="s">
        <v>134</v>
      </c>
      <c r="R143" s="77" t="s">
        <v>5558</v>
      </c>
      <c r="S143" s="85" t="s">
        <v>134</v>
      </c>
      <c r="T143" s="78"/>
      <c r="U143" s="85" t="s">
        <v>134</v>
      </c>
      <c r="V143" s="85" t="s">
        <v>134</v>
      </c>
    </row>
    <row r="144" spans="1:22" s="48" customFormat="1" ht="75" x14ac:dyDescent="0.25">
      <c r="A144" s="55">
        <v>13100700</v>
      </c>
      <c r="B144" s="77" t="s">
        <v>31</v>
      </c>
      <c r="C144" s="82">
        <v>3058</v>
      </c>
      <c r="D144" s="77" t="s">
        <v>214</v>
      </c>
      <c r="E144" s="77" t="s">
        <v>126</v>
      </c>
      <c r="F144" s="77" t="s">
        <v>79</v>
      </c>
      <c r="G144" s="77" t="s">
        <v>3213</v>
      </c>
      <c r="H144" s="77" t="s">
        <v>3179</v>
      </c>
      <c r="I144" s="77" t="s">
        <v>3184</v>
      </c>
      <c r="J144" s="77" t="s">
        <v>3126</v>
      </c>
      <c r="K144" s="71" t="s">
        <v>67</v>
      </c>
      <c r="L144" s="74">
        <v>709821</v>
      </c>
      <c r="M144" s="74">
        <v>0</v>
      </c>
      <c r="N144" s="74">
        <v>709821</v>
      </c>
      <c r="O144" s="79">
        <v>1</v>
      </c>
      <c r="P144" s="74">
        <v>709821</v>
      </c>
      <c r="Q144" s="77" t="s">
        <v>134</v>
      </c>
      <c r="R144" s="77" t="s">
        <v>5558</v>
      </c>
      <c r="S144" s="85" t="s">
        <v>134</v>
      </c>
      <c r="T144" s="78"/>
      <c r="U144" s="85" t="s">
        <v>134</v>
      </c>
      <c r="V144" s="85" t="s">
        <v>134</v>
      </c>
    </row>
    <row r="145" spans="1:22" s="48" customFormat="1" ht="75" x14ac:dyDescent="0.25">
      <c r="A145" s="55">
        <v>13100700</v>
      </c>
      <c r="B145" s="77" t="s">
        <v>31</v>
      </c>
      <c r="C145" s="82">
        <v>3059</v>
      </c>
      <c r="D145" s="77" t="s">
        <v>214</v>
      </c>
      <c r="E145" s="77" t="s">
        <v>126</v>
      </c>
      <c r="F145" s="77" t="s">
        <v>79</v>
      </c>
      <c r="G145" s="77" t="s">
        <v>3214</v>
      </c>
      <c r="H145" s="77" t="s">
        <v>3179</v>
      </c>
      <c r="I145" s="77" t="s">
        <v>3184</v>
      </c>
      <c r="J145" s="77" t="s">
        <v>3126</v>
      </c>
      <c r="K145" s="71" t="s">
        <v>4380</v>
      </c>
      <c r="L145" s="74"/>
      <c r="M145" s="74"/>
      <c r="N145" s="74"/>
      <c r="O145" s="79"/>
      <c r="P145" s="74"/>
      <c r="Q145" s="77" t="s">
        <v>134</v>
      </c>
      <c r="R145" s="77" t="s">
        <v>5558</v>
      </c>
      <c r="S145" s="85" t="s">
        <v>68</v>
      </c>
      <c r="T145" s="78" t="s">
        <v>5584</v>
      </c>
      <c r="U145" s="85" t="s">
        <v>134</v>
      </c>
      <c r="V145" s="85" t="s">
        <v>134</v>
      </c>
    </row>
    <row r="146" spans="1:22" s="48" customFormat="1" ht="75" x14ac:dyDescent="0.25">
      <c r="A146" s="55">
        <v>13100700</v>
      </c>
      <c r="B146" s="77" t="s">
        <v>31</v>
      </c>
      <c r="C146" s="82">
        <v>3060</v>
      </c>
      <c r="D146" s="77" t="s">
        <v>214</v>
      </c>
      <c r="E146" s="77" t="s">
        <v>126</v>
      </c>
      <c r="F146" s="77" t="s">
        <v>79</v>
      </c>
      <c r="G146" s="77" t="s">
        <v>3215</v>
      </c>
      <c r="H146" s="77" t="s">
        <v>3179</v>
      </c>
      <c r="I146" s="77" t="s">
        <v>3184</v>
      </c>
      <c r="J146" s="77" t="s">
        <v>3126</v>
      </c>
      <c r="K146" s="71" t="s">
        <v>67</v>
      </c>
      <c r="L146" s="74">
        <v>1258139</v>
      </c>
      <c r="M146" s="74">
        <v>0</v>
      </c>
      <c r="N146" s="74">
        <v>1258139</v>
      </c>
      <c r="O146" s="79">
        <v>1</v>
      </c>
      <c r="P146" s="74">
        <v>1258139</v>
      </c>
      <c r="Q146" s="77" t="s">
        <v>134</v>
      </c>
      <c r="R146" s="77" t="s">
        <v>5558</v>
      </c>
      <c r="S146" s="85" t="s">
        <v>134</v>
      </c>
      <c r="T146" s="78"/>
      <c r="U146" s="85" t="s">
        <v>134</v>
      </c>
      <c r="V146" s="85" t="s">
        <v>134</v>
      </c>
    </row>
    <row r="147" spans="1:22" s="48" customFormat="1" ht="75" x14ac:dyDescent="0.25">
      <c r="A147" s="55">
        <v>13100700</v>
      </c>
      <c r="B147" s="77" t="s">
        <v>31</v>
      </c>
      <c r="C147" s="82">
        <v>3061</v>
      </c>
      <c r="D147" s="77" t="s">
        <v>214</v>
      </c>
      <c r="E147" s="77" t="s">
        <v>126</v>
      </c>
      <c r="F147" s="77" t="s">
        <v>79</v>
      </c>
      <c r="G147" s="77" t="s">
        <v>3216</v>
      </c>
      <c r="H147" s="77" t="s">
        <v>3179</v>
      </c>
      <c r="I147" s="77" t="s">
        <v>3180</v>
      </c>
      <c r="J147" s="77" t="s">
        <v>3126</v>
      </c>
      <c r="K147" s="71" t="s">
        <v>67</v>
      </c>
      <c r="L147" s="74">
        <v>63804</v>
      </c>
      <c r="M147" s="74">
        <v>0</v>
      </c>
      <c r="N147" s="74">
        <v>63804</v>
      </c>
      <c r="O147" s="79">
        <v>1</v>
      </c>
      <c r="P147" s="74">
        <v>63804</v>
      </c>
      <c r="Q147" s="77" t="s">
        <v>134</v>
      </c>
      <c r="R147" s="77" t="s">
        <v>5558</v>
      </c>
      <c r="S147" s="85" t="s">
        <v>134</v>
      </c>
      <c r="T147" s="78"/>
      <c r="U147" s="85" t="s">
        <v>134</v>
      </c>
      <c r="V147" s="85" t="s">
        <v>134</v>
      </c>
    </row>
    <row r="148" spans="1:22" s="48" customFormat="1" ht="75" x14ac:dyDescent="0.25">
      <c r="A148" s="55">
        <v>13100700</v>
      </c>
      <c r="B148" s="77" t="s">
        <v>31</v>
      </c>
      <c r="C148" s="82">
        <v>3062</v>
      </c>
      <c r="D148" s="77" t="s">
        <v>214</v>
      </c>
      <c r="E148" s="77" t="s">
        <v>126</v>
      </c>
      <c r="F148" s="77" t="s">
        <v>79</v>
      </c>
      <c r="G148" s="77" t="s">
        <v>3217</v>
      </c>
      <c r="H148" s="77" t="s">
        <v>3179</v>
      </c>
      <c r="I148" s="77" t="s">
        <v>3184</v>
      </c>
      <c r="J148" s="77" t="s">
        <v>3126</v>
      </c>
      <c r="K148" s="71" t="s">
        <v>67</v>
      </c>
      <c r="L148" s="74">
        <v>217333</v>
      </c>
      <c r="M148" s="74">
        <v>0</v>
      </c>
      <c r="N148" s="74">
        <v>217333</v>
      </c>
      <c r="O148" s="79">
        <v>1</v>
      </c>
      <c r="P148" s="74">
        <v>217333</v>
      </c>
      <c r="Q148" s="77" t="s">
        <v>134</v>
      </c>
      <c r="R148" s="77" t="s">
        <v>5558</v>
      </c>
      <c r="S148" s="85" t="s">
        <v>134</v>
      </c>
      <c r="T148" s="78"/>
      <c r="U148" s="85" t="s">
        <v>134</v>
      </c>
      <c r="V148" s="85" t="s">
        <v>134</v>
      </c>
    </row>
    <row r="149" spans="1:22" s="48" customFormat="1" ht="75" x14ac:dyDescent="0.25">
      <c r="A149" s="55">
        <v>13100700</v>
      </c>
      <c r="B149" s="77" t="s">
        <v>31</v>
      </c>
      <c r="C149" s="82">
        <v>3063</v>
      </c>
      <c r="D149" s="77" t="s">
        <v>214</v>
      </c>
      <c r="E149" s="77" t="s">
        <v>126</v>
      </c>
      <c r="F149" s="77" t="s">
        <v>79</v>
      </c>
      <c r="G149" s="77" t="s">
        <v>3218</v>
      </c>
      <c r="H149" s="77" t="s">
        <v>3179</v>
      </c>
      <c r="I149" s="77" t="s">
        <v>3184</v>
      </c>
      <c r="J149" s="77" t="s">
        <v>3126</v>
      </c>
      <c r="K149" s="71" t="s">
        <v>67</v>
      </c>
      <c r="L149" s="74">
        <v>644023</v>
      </c>
      <c r="M149" s="74">
        <v>0</v>
      </c>
      <c r="N149" s="74">
        <v>644023</v>
      </c>
      <c r="O149" s="79">
        <v>1</v>
      </c>
      <c r="P149" s="74">
        <v>644023</v>
      </c>
      <c r="Q149" s="77" t="s">
        <v>134</v>
      </c>
      <c r="R149" s="77" t="s">
        <v>5558</v>
      </c>
      <c r="S149" s="85" t="s">
        <v>134</v>
      </c>
      <c r="T149" s="78"/>
      <c r="U149" s="85" t="s">
        <v>134</v>
      </c>
      <c r="V149" s="85" t="s">
        <v>134</v>
      </c>
    </row>
    <row r="150" spans="1:22" s="48" customFormat="1" ht="75" x14ac:dyDescent="0.25">
      <c r="A150" s="55">
        <v>13100700</v>
      </c>
      <c r="B150" s="77" t="s">
        <v>31</v>
      </c>
      <c r="C150" s="82">
        <v>3064</v>
      </c>
      <c r="D150" s="77" t="s">
        <v>214</v>
      </c>
      <c r="E150" s="77" t="s">
        <v>126</v>
      </c>
      <c r="F150" s="77" t="s">
        <v>79</v>
      </c>
      <c r="G150" s="77" t="s">
        <v>3219</v>
      </c>
      <c r="H150" s="77" t="s">
        <v>3179</v>
      </c>
      <c r="I150" s="77" t="s">
        <v>3184</v>
      </c>
      <c r="J150" s="77" t="s">
        <v>3126</v>
      </c>
      <c r="K150" s="71" t="s">
        <v>67</v>
      </c>
      <c r="L150" s="74">
        <v>350923</v>
      </c>
      <c r="M150" s="74">
        <v>0</v>
      </c>
      <c r="N150" s="74">
        <v>350923</v>
      </c>
      <c r="O150" s="79">
        <v>1</v>
      </c>
      <c r="P150" s="74">
        <v>350923</v>
      </c>
      <c r="Q150" s="77" t="s">
        <v>134</v>
      </c>
      <c r="R150" s="77" t="s">
        <v>5558</v>
      </c>
      <c r="S150" s="85" t="s">
        <v>134</v>
      </c>
      <c r="T150" s="78"/>
      <c r="U150" s="85" t="s">
        <v>134</v>
      </c>
      <c r="V150" s="85" t="s">
        <v>134</v>
      </c>
    </row>
    <row r="151" spans="1:22" s="48" customFormat="1" ht="75" x14ac:dyDescent="0.25">
      <c r="A151" s="55">
        <v>13100700</v>
      </c>
      <c r="B151" s="77" t="s">
        <v>31</v>
      </c>
      <c r="C151" s="82">
        <v>3065</v>
      </c>
      <c r="D151" s="77" t="s">
        <v>214</v>
      </c>
      <c r="E151" s="77" t="s">
        <v>126</v>
      </c>
      <c r="F151" s="77" t="s">
        <v>79</v>
      </c>
      <c r="G151" s="77" t="s">
        <v>3220</v>
      </c>
      <c r="H151" s="77" t="s">
        <v>3179</v>
      </c>
      <c r="I151" s="77" t="s">
        <v>3184</v>
      </c>
      <c r="J151" s="77" t="s">
        <v>3126</v>
      </c>
      <c r="K151" s="71" t="s">
        <v>67</v>
      </c>
      <c r="L151" s="74">
        <v>1092647</v>
      </c>
      <c r="M151" s="74">
        <v>0</v>
      </c>
      <c r="N151" s="74">
        <v>1092647</v>
      </c>
      <c r="O151" s="79">
        <v>1</v>
      </c>
      <c r="P151" s="74">
        <v>1092647</v>
      </c>
      <c r="Q151" s="77" t="s">
        <v>134</v>
      </c>
      <c r="R151" s="77" t="s">
        <v>5558</v>
      </c>
      <c r="S151" s="85" t="s">
        <v>134</v>
      </c>
      <c r="T151" s="78"/>
      <c r="U151" s="85" t="s">
        <v>134</v>
      </c>
      <c r="V151" s="85" t="s">
        <v>134</v>
      </c>
    </row>
    <row r="152" spans="1:22" s="48" customFormat="1" ht="75" x14ac:dyDescent="0.25">
      <c r="A152" s="55">
        <v>13100700</v>
      </c>
      <c r="B152" s="77" t="s">
        <v>31</v>
      </c>
      <c r="C152" s="82">
        <v>3066</v>
      </c>
      <c r="D152" s="77" t="s">
        <v>214</v>
      </c>
      <c r="E152" s="77" t="s">
        <v>126</v>
      </c>
      <c r="F152" s="77" t="s">
        <v>79</v>
      </c>
      <c r="G152" s="77" t="s">
        <v>3221</v>
      </c>
      <c r="H152" s="77" t="s">
        <v>3179</v>
      </c>
      <c r="I152" s="77" t="s">
        <v>3184</v>
      </c>
      <c r="J152" s="77" t="s">
        <v>3126</v>
      </c>
      <c r="K152" s="71" t="s">
        <v>67</v>
      </c>
      <c r="L152" s="74">
        <v>1814431</v>
      </c>
      <c r="M152" s="74">
        <v>0</v>
      </c>
      <c r="N152" s="74">
        <v>1814431</v>
      </c>
      <c r="O152" s="79">
        <v>1</v>
      </c>
      <c r="P152" s="74">
        <v>1814431</v>
      </c>
      <c r="Q152" s="77" t="s">
        <v>134</v>
      </c>
      <c r="R152" s="77" t="s">
        <v>5558</v>
      </c>
      <c r="S152" s="85" t="s">
        <v>134</v>
      </c>
      <c r="T152" s="78"/>
      <c r="U152" s="85" t="s">
        <v>134</v>
      </c>
      <c r="V152" s="85" t="s">
        <v>134</v>
      </c>
    </row>
    <row r="153" spans="1:22" s="48" customFormat="1" ht="75" x14ac:dyDescent="0.25">
      <c r="A153" s="55">
        <v>13100700</v>
      </c>
      <c r="B153" s="77" t="s">
        <v>31</v>
      </c>
      <c r="C153" s="82">
        <v>3067</v>
      </c>
      <c r="D153" s="77" t="s">
        <v>214</v>
      </c>
      <c r="E153" s="77" t="s">
        <v>126</v>
      </c>
      <c r="F153" s="77" t="s">
        <v>79</v>
      </c>
      <c r="G153" s="77" t="s">
        <v>3222</v>
      </c>
      <c r="H153" s="77" t="s">
        <v>3179</v>
      </c>
      <c r="I153" s="77" t="s">
        <v>3184</v>
      </c>
      <c r="J153" s="77" t="s">
        <v>3126</v>
      </c>
      <c r="K153" s="71" t="s">
        <v>67</v>
      </c>
      <c r="L153" s="74">
        <v>245247</v>
      </c>
      <c r="M153" s="74">
        <v>0</v>
      </c>
      <c r="N153" s="74">
        <v>245247</v>
      </c>
      <c r="O153" s="79">
        <v>1</v>
      </c>
      <c r="P153" s="74">
        <v>245247</v>
      </c>
      <c r="Q153" s="77" t="s">
        <v>134</v>
      </c>
      <c r="R153" s="77" t="s">
        <v>5558</v>
      </c>
      <c r="S153" s="85" t="s">
        <v>134</v>
      </c>
      <c r="T153" s="78"/>
      <c r="U153" s="85" t="s">
        <v>134</v>
      </c>
      <c r="V153" s="85" t="s">
        <v>134</v>
      </c>
    </row>
    <row r="154" spans="1:22" s="48" customFormat="1" ht="75" x14ac:dyDescent="0.25">
      <c r="A154" s="55">
        <v>13100700</v>
      </c>
      <c r="B154" s="77" t="s">
        <v>31</v>
      </c>
      <c r="C154" s="82">
        <v>3068</v>
      </c>
      <c r="D154" s="77" t="s">
        <v>214</v>
      </c>
      <c r="E154" s="77" t="s">
        <v>126</v>
      </c>
      <c r="F154" s="77" t="s">
        <v>79</v>
      </c>
      <c r="G154" s="77" t="s">
        <v>3223</v>
      </c>
      <c r="H154" s="77" t="s">
        <v>3179</v>
      </c>
      <c r="I154" s="77" t="s">
        <v>3184</v>
      </c>
      <c r="J154" s="77" t="s">
        <v>3126</v>
      </c>
      <c r="K154" s="71" t="s">
        <v>67</v>
      </c>
      <c r="L154" s="74">
        <v>935130</v>
      </c>
      <c r="M154" s="74">
        <v>0</v>
      </c>
      <c r="N154" s="74">
        <v>935130</v>
      </c>
      <c r="O154" s="79">
        <v>1</v>
      </c>
      <c r="P154" s="74">
        <v>935130</v>
      </c>
      <c r="Q154" s="77" t="s">
        <v>134</v>
      </c>
      <c r="R154" s="77" t="s">
        <v>5558</v>
      </c>
      <c r="S154" s="85" t="s">
        <v>134</v>
      </c>
      <c r="T154" s="78"/>
      <c r="U154" s="85" t="s">
        <v>134</v>
      </c>
      <c r="V154" s="85" t="s">
        <v>134</v>
      </c>
    </row>
    <row r="155" spans="1:22" s="48" customFormat="1" ht="75" x14ac:dyDescent="0.25">
      <c r="A155" s="55">
        <v>13100700</v>
      </c>
      <c r="B155" s="77" t="s">
        <v>31</v>
      </c>
      <c r="C155" s="82">
        <v>3069</v>
      </c>
      <c r="D155" s="77" t="s">
        <v>214</v>
      </c>
      <c r="E155" s="77" t="s">
        <v>126</v>
      </c>
      <c r="F155" s="77" t="s">
        <v>79</v>
      </c>
      <c r="G155" s="77" t="s">
        <v>3188</v>
      </c>
      <c r="H155" s="77" t="s">
        <v>3179</v>
      </c>
      <c r="I155" s="77" t="s">
        <v>3184</v>
      </c>
      <c r="J155" s="77" t="s">
        <v>3126</v>
      </c>
      <c r="K155" s="71" t="s">
        <v>67</v>
      </c>
      <c r="L155" s="74">
        <v>51841</v>
      </c>
      <c r="M155" s="74">
        <v>0</v>
      </c>
      <c r="N155" s="74">
        <v>51841</v>
      </c>
      <c r="O155" s="79">
        <v>1</v>
      </c>
      <c r="P155" s="74">
        <v>51841</v>
      </c>
      <c r="Q155" s="77" t="s">
        <v>134</v>
      </c>
      <c r="R155" s="77" t="s">
        <v>5558</v>
      </c>
      <c r="S155" s="85" t="s">
        <v>134</v>
      </c>
      <c r="T155" s="78"/>
      <c r="U155" s="85" t="s">
        <v>134</v>
      </c>
      <c r="V155" s="85" t="s">
        <v>134</v>
      </c>
    </row>
    <row r="156" spans="1:22" s="48" customFormat="1" ht="75" x14ac:dyDescent="0.25">
      <c r="A156" s="55">
        <v>13100700</v>
      </c>
      <c r="B156" s="77" t="s">
        <v>31</v>
      </c>
      <c r="C156" s="82">
        <v>3070</v>
      </c>
      <c r="D156" s="77" t="s">
        <v>214</v>
      </c>
      <c r="E156" s="77" t="s">
        <v>126</v>
      </c>
      <c r="F156" s="77" t="s">
        <v>79</v>
      </c>
      <c r="G156" s="77" t="s">
        <v>3224</v>
      </c>
      <c r="H156" s="77" t="s">
        <v>3179</v>
      </c>
      <c r="I156" s="77" t="s">
        <v>3184</v>
      </c>
      <c r="J156" s="77" t="s">
        <v>3126</v>
      </c>
      <c r="K156" s="71" t="s">
        <v>67</v>
      </c>
      <c r="L156" s="74">
        <v>2418577</v>
      </c>
      <c r="M156" s="74">
        <v>0</v>
      </c>
      <c r="N156" s="74">
        <v>2418577</v>
      </c>
      <c r="O156" s="79">
        <v>1</v>
      </c>
      <c r="P156" s="74">
        <v>2418577</v>
      </c>
      <c r="Q156" s="77" t="s">
        <v>134</v>
      </c>
      <c r="R156" s="77" t="s">
        <v>5558</v>
      </c>
      <c r="S156" s="85" t="s">
        <v>134</v>
      </c>
      <c r="T156" s="78"/>
      <c r="U156" s="85" t="s">
        <v>134</v>
      </c>
      <c r="V156" s="85" t="s">
        <v>134</v>
      </c>
    </row>
    <row r="157" spans="1:22" s="48" customFormat="1" ht="75" x14ac:dyDescent="0.25">
      <c r="A157" s="55">
        <v>13100700</v>
      </c>
      <c r="B157" s="77" t="s">
        <v>31</v>
      </c>
      <c r="C157" s="82">
        <v>3071</v>
      </c>
      <c r="D157" s="77" t="s">
        <v>214</v>
      </c>
      <c r="E157" s="77" t="s">
        <v>126</v>
      </c>
      <c r="F157" s="77" t="s">
        <v>79</v>
      </c>
      <c r="G157" s="77" t="s">
        <v>3225</v>
      </c>
      <c r="H157" s="77" t="s">
        <v>3179</v>
      </c>
      <c r="I157" s="77" t="s">
        <v>3184</v>
      </c>
      <c r="J157" s="77" t="s">
        <v>3126</v>
      </c>
      <c r="K157" s="71" t="s">
        <v>4380</v>
      </c>
      <c r="L157" s="74"/>
      <c r="M157" s="74"/>
      <c r="N157" s="74"/>
      <c r="O157" s="79"/>
      <c r="P157" s="74"/>
      <c r="Q157" s="77" t="s">
        <v>134</v>
      </c>
      <c r="R157" s="77" t="s">
        <v>5558</v>
      </c>
      <c r="S157" s="85" t="s">
        <v>68</v>
      </c>
      <c r="T157" s="78" t="s">
        <v>5585</v>
      </c>
      <c r="U157" s="85" t="s">
        <v>134</v>
      </c>
      <c r="V157" s="85" t="s">
        <v>134</v>
      </c>
    </row>
    <row r="158" spans="1:22" s="48" customFormat="1" ht="75" x14ac:dyDescent="0.25">
      <c r="A158" s="55">
        <v>13100700</v>
      </c>
      <c r="B158" s="77" t="s">
        <v>31</v>
      </c>
      <c r="C158" s="82">
        <v>3072</v>
      </c>
      <c r="D158" s="77" t="s">
        <v>214</v>
      </c>
      <c r="E158" s="77" t="s">
        <v>126</v>
      </c>
      <c r="F158" s="77" t="s">
        <v>79</v>
      </c>
      <c r="G158" s="77" t="s">
        <v>3226</v>
      </c>
      <c r="H158" s="77" t="s">
        <v>3179</v>
      </c>
      <c r="I158" s="77" t="s">
        <v>3184</v>
      </c>
      <c r="J158" s="77" t="s">
        <v>3126</v>
      </c>
      <c r="K158" s="71" t="s">
        <v>4380</v>
      </c>
      <c r="L158" s="74"/>
      <c r="M158" s="74"/>
      <c r="N158" s="74"/>
      <c r="O158" s="79"/>
      <c r="P158" s="74"/>
      <c r="Q158" s="77" t="s">
        <v>134</v>
      </c>
      <c r="R158" s="77" t="s">
        <v>5558</v>
      </c>
      <c r="S158" s="85" t="s">
        <v>68</v>
      </c>
      <c r="T158" s="78" t="s">
        <v>5585</v>
      </c>
      <c r="U158" s="85" t="s">
        <v>134</v>
      </c>
      <c r="V158" s="85" t="s">
        <v>134</v>
      </c>
    </row>
    <row r="159" spans="1:22" s="48" customFormat="1" ht="75" x14ac:dyDescent="0.25">
      <c r="A159" s="55">
        <v>13100700</v>
      </c>
      <c r="B159" s="77" t="s">
        <v>31</v>
      </c>
      <c r="C159" s="82">
        <v>3073</v>
      </c>
      <c r="D159" s="77" t="s">
        <v>214</v>
      </c>
      <c r="E159" s="77" t="s">
        <v>126</v>
      </c>
      <c r="F159" s="77" t="s">
        <v>79</v>
      </c>
      <c r="G159" s="77" t="s">
        <v>3227</v>
      </c>
      <c r="H159" s="77" t="s">
        <v>3179</v>
      </c>
      <c r="I159" s="77" t="s">
        <v>3184</v>
      </c>
      <c r="J159" s="77" t="s">
        <v>3126</v>
      </c>
      <c r="K159" s="71" t="s">
        <v>4380</v>
      </c>
      <c r="L159" s="74"/>
      <c r="M159" s="74"/>
      <c r="N159" s="74"/>
      <c r="O159" s="79"/>
      <c r="P159" s="74"/>
      <c r="Q159" s="77" t="s">
        <v>134</v>
      </c>
      <c r="R159" s="77" t="s">
        <v>5558</v>
      </c>
      <c r="S159" s="85" t="s">
        <v>68</v>
      </c>
      <c r="T159" s="78" t="s">
        <v>5584</v>
      </c>
      <c r="U159" s="85" t="s">
        <v>134</v>
      </c>
      <c r="V159" s="85" t="s">
        <v>134</v>
      </c>
    </row>
    <row r="160" spans="1:22" s="48" customFormat="1" ht="75" x14ac:dyDescent="0.25">
      <c r="A160" s="55">
        <v>13100700</v>
      </c>
      <c r="B160" s="77" t="s">
        <v>31</v>
      </c>
      <c r="C160" s="82">
        <v>3074</v>
      </c>
      <c r="D160" s="77" t="s">
        <v>214</v>
      </c>
      <c r="E160" s="77" t="s">
        <v>126</v>
      </c>
      <c r="F160" s="77" t="s">
        <v>79</v>
      </c>
      <c r="G160" s="77" t="s">
        <v>3189</v>
      </c>
      <c r="H160" s="77" t="s">
        <v>3179</v>
      </c>
      <c r="I160" s="77" t="s">
        <v>3180</v>
      </c>
      <c r="J160" s="77" t="s">
        <v>3126</v>
      </c>
      <c r="K160" s="71" t="s">
        <v>67</v>
      </c>
      <c r="L160" s="74">
        <v>1008904</v>
      </c>
      <c r="M160" s="74">
        <v>0</v>
      </c>
      <c r="N160" s="74">
        <v>1008904</v>
      </c>
      <c r="O160" s="79">
        <v>1</v>
      </c>
      <c r="P160" s="74">
        <v>1008904</v>
      </c>
      <c r="Q160" s="77" t="s">
        <v>134</v>
      </c>
      <c r="R160" s="77" t="s">
        <v>5558</v>
      </c>
      <c r="S160" s="85" t="s">
        <v>134</v>
      </c>
      <c r="T160" s="78"/>
      <c r="U160" s="85" t="s">
        <v>134</v>
      </c>
      <c r="V160" s="85" t="s">
        <v>134</v>
      </c>
    </row>
    <row r="161" spans="1:22" s="48" customFormat="1" ht="75" x14ac:dyDescent="0.25">
      <c r="A161" s="55">
        <v>13100700</v>
      </c>
      <c r="B161" s="77" t="s">
        <v>31</v>
      </c>
      <c r="C161" s="82">
        <v>3075</v>
      </c>
      <c r="D161" s="77" t="s">
        <v>214</v>
      </c>
      <c r="E161" s="77" t="s">
        <v>126</v>
      </c>
      <c r="F161" s="77" t="s">
        <v>79</v>
      </c>
      <c r="G161" s="77" t="s">
        <v>3228</v>
      </c>
      <c r="H161" s="77" t="s">
        <v>3179</v>
      </c>
      <c r="I161" s="77" t="s">
        <v>3184</v>
      </c>
      <c r="J161" s="77" t="s">
        <v>3126</v>
      </c>
      <c r="K161" s="71" t="s">
        <v>4380</v>
      </c>
      <c r="L161" s="74"/>
      <c r="M161" s="74"/>
      <c r="N161" s="74"/>
      <c r="O161" s="79"/>
      <c r="P161" s="74"/>
      <c r="Q161" s="77" t="s">
        <v>134</v>
      </c>
      <c r="R161" s="77" t="s">
        <v>5558</v>
      </c>
      <c r="S161" s="85" t="s">
        <v>68</v>
      </c>
      <c r="T161" s="78" t="s">
        <v>5586</v>
      </c>
      <c r="U161" s="85" t="s">
        <v>134</v>
      </c>
      <c r="V161" s="85" t="s">
        <v>134</v>
      </c>
    </row>
    <row r="162" spans="1:22" s="48" customFormat="1" ht="75" x14ac:dyDescent="0.25">
      <c r="A162" s="55">
        <v>13100700</v>
      </c>
      <c r="B162" s="77" t="s">
        <v>31</v>
      </c>
      <c r="C162" s="82">
        <v>3076</v>
      </c>
      <c r="D162" s="77" t="s">
        <v>214</v>
      </c>
      <c r="E162" s="77" t="s">
        <v>126</v>
      </c>
      <c r="F162" s="77" t="s">
        <v>79</v>
      </c>
      <c r="G162" s="77" t="s">
        <v>3229</v>
      </c>
      <c r="H162" s="77" t="s">
        <v>3179</v>
      </c>
      <c r="I162" s="77" t="s">
        <v>3184</v>
      </c>
      <c r="J162" s="77" t="s">
        <v>3126</v>
      </c>
      <c r="K162" s="71" t="s">
        <v>67</v>
      </c>
      <c r="L162" s="74">
        <v>488501</v>
      </c>
      <c r="M162" s="74">
        <v>0</v>
      </c>
      <c r="N162" s="74">
        <v>488501</v>
      </c>
      <c r="O162" s="79">
        <v>1</v>
      </c>
      <c r="P162" s="74">
        <v>488501</v>
      </c>
      <c r="Q162" s="77" t="s">
        <v>134</v>
      </c>
      <c r="R162" s="77" t="s">
        <v>5558</v>
      </c>
      <c r="S162" s="85" t="s">
        <v>134</v>
      </c>
      <c r="T162" s="78"/>
      <c r="U162" s="85" t="s">
        <v>134</v>
      </c>
      <c r="V162" s="85" t="s">
        <v>134</v>
      </c>
    </row>
    <row r="163" spans="1:22" s="48" customFormat="1" ht="75" x14ac:dyDescent="0.25">
      <c r="A163" s="55">
        <v>13100700</v>
      </c>
      <c r="B163" s="77" t="s">
        <v>31</v>
      </c>
      <c r="C163" s="82">
        <v>3077</v>
      </c>
      <c r="D163" s="77" t="s">
        <v>214</v>
      </c>
      <c r="E163" s="77" t="s">
        <v>126</v>
      </c>
      <c r="F163" s="77" t="s">
        <v>79</v>
      </c>
      <c r="G163" s="77" t="s">
        <v>3230</v>
      </c>
      <c r="H163" s="77" t="s">
        <v>3179</v>
      </c>
      <c r="I163" s="77" t="s">
        <v>3184</v>
      </c>
      <c r="J163" s="77" t="s">
        <v>3126</v>
      </c>
      <c r="K163" s="71" t="s">
        <v>4380</v>
      </c>
      <c r="L163" s="74"/>
      <c r="M163" s="74"/>
      <c r="N163" s="74"/>
      <c r="O163" s="79"/>
      <c r="P163" s="74"/>
      <c r="Q163" s="77" t="s">
        <v>134</v>
      </c>
      <c r="R163" s="77" t="s">
        <v>5558</v>
      </c>
      <c r="S163" s="85" t="s">
        <v>68</v>
      </c>
      <c r="T163" s="78" t="s">
        <v>5584</v>
      </c>
      <c r="U163" s="85" t="s">
        <v>134</v>
      </c>
      <c r="V163" s="85" t="s">
        <v>134</v>
      </c>
    </row>
    <row r="164" spans="1:22" s="48" customFormat="1" ht="75" x14ac:dyDescent="0.25">
      <c r="A164" s="55">
        <v>13100700</v>
      </c>
      <c r="B164" s="77" t="s">
        <v>31</v>
      </c>
      <c r="C164" s="82">
        <v>3078</v>
      </c>
      <c r="D164" s="77" t="s">
        <v>214</v>
      </c>
      <c r="E164" s="77" t="s">
        <v>126</v>
      </c>
      <c r="F164" s="77" t="s">
        <v>79</v>
      </c>
      <c r="G164" s="77" t="s">
        <v>3231</v>
      </c>
      <c r="H164" s="77" t="s">
        <v>3179</v>
      </c>
      <c r="I164" s="77" t="s">
        <v>3180</v>
      </c>
      <c r="J164" s="77" t="s">
        <v>3126</v>
      </c>
      <c r="K164" s="71" t="s">
        <v>4380</v>
      </c>
      <c r="L164" s="74"/>
      <c r="M164" s="74"/>
      <c r="N164" s="74"/>
      <c r="O164" s="79"/>
      <c r="P164" s="74"/>
      <c r="Q164" s="77" t="s">
        <v>134</v>
      </c>
      <c r="R164" s="77" t="s">
        <v>5558</v>
      </c>
      <c r="S164" s="85" t="s">
        <v>68</v>
      </c>
      <c r="T164" s="78" t="s">
        <v>5586</v>
      </c>
      <c r="U164" s="85" t="s">
        <v>134</v>
      </c>
      <c r="V164" s="85" t="s">
        <v>134</v>
      </c>
    </row>
    <row r="165" spans="1:22" s="48" customFormat="1" ht="75" x14ac:dyDescent="0.25">
      <c r="A165" s="55">
        <v>13100700</v>
      </c>
      <c r="B165" s="77" t="s">
        <v>31</v>
      </c>
      <c r="C165" s="82">
        <v>3079</v>
      </c>
      <c r="D165" s="77" t="s">
        <v>214</v>
      </c>
      <c r="E165" s="77" t="s">
        <v>126</v>
      </c>
      <c r="F165" s="77" t="s">
        <v>79</v>
      </c>
      <c r="G165" s="77" t="s">
        <v>3232</v>
      </c>
      <c r="H165" s="77" t="s">
        <v>3179</v>
      </c>
      <c r="I165" s="77" t="s">
        <v>3184</v>
      </c>
      <c r="J165" s="77" t="s">
        <v>3126</v>
      </c>
      <c r="K165" s="71" t="s">
        <v>4380</v>
      </c>
      <c r="L165" s="74"/>
      <c r="M165" s="74"/>
      <c r="N165" s="74"/>
      <c r="O165" s="79"/>
      <c r="P165" s="74"/>
      <c r="Q165" s="77" t="s">
        <v>134</v>
      </c>
      <c r="R165" s="77" t="s">
        <v>5558</v>
      </c>
      <c r="S165" s="85" t="s">
        <v>68</v>
      </c>
      <c r="T165" s="78" t="s">
        <v>5586</v>
      </c>
      <c r="U165" s="85" t="s">
        <v>134</v>
      </c>
      <c r="V165" s="85" t="s">
        <v>134</v>
      </c>
    </row>
    <row r="166" spans="1:22" s="48" customFormat="1" ht="75" x14ac:dyDescent="0.25">
      <c r="A166" s="55">
        <v>13100700</v>
      </c>
      <c r="B166" s="77" t="s">
        <v>31</v>
      </c>
      <c r="C166" s="82">
        <v>3080</v>
      </c>
      <c r="D166" s="77" t="s">
        <v>214</v>
      </c>
      <c r="E166" s="77" t="s">
        <v>126</v>
      </c>
      <c r="F166" s="77" t="s">
        <v>79</v>
      </c>
      <c r="G166" s="77" t="s">
        <v>3233</v>
      </c>
      <c r="H166" s="77" t="s">
        <v>3179</v>
      </c>
      <c r="I166" s="77" t="s">
        <v>3184</v>
      </c>
      <c r="J166" s="77" t="s">
        <v>3126</v>
      </c>
      <c r="K166" s="71" t="s">
        <v>67</v>
      </c>
      <c r="L166" s="74">
        <v>1664890</v>
      </c>
      <c r="M166" s="74">
        <v>0</v>
      </c>
      <c r="N166" s="74">
        <v>1664890</v>
      </c>
      <c r="O166" s="79">
        <v>1</v>
      </c>
      <c r="P166" s="74">
        <v>1664890</v>
      </c>
      <c r="Q166" s="77" t="s">
        <v>134</v>
      </c>
      <c r="R166" s="77" t="s">
        <v>5558</v>
      </c>
      <c r="S166" s="85" t="s">
        <v>134</v>
      </c>
      <c r="T166" s="78"/>
      <c r="U166" s="85" t="s">
        <v>134</v>
      </c>
      <c r="V166" s="85" t="s">
        <v>134</v>
      </c>
    </row>
    <row r="167" spans="1:22" s="48" customFormat="1" ht="75" x14ac:dyDescent="0.25">
      <c r="A167" s="55">
        <v>13100700</v>
      </c>
      <c r="B167" s="77" t="s">
        <v>31</v>
      </c>
      <c r="C167" s="82">
        <v>3081</v>
      </c>
      <c r="D167" s="77" t="s">
        <v>214</v>
      </c>
      <c r="E167" s="77" t="s">
        <v>126</v>
      </c>
      <c r="F167" s="77" t="s">
        <v>79</v>
      </c>
      <c r="G167" s="77" t="s">
        <v>3234</v>
      </c>
      <c r="H167" s="77" t="s">
        <v>3179</v>
      </c>
      <c r="I167" s="77" t="s">
        <v>3184</v>
      </c>
      <c r="J167" s="77" t="s">
        <v>3126</v>
      </c>
      <c r="K167" s="71" t="s">
        <v>4380</v>
      </c>
      <c r="L167" s="74"/>
      <c r="M167" s="74"/>
      <c r="N167" s="74"/>
      <c r="O167" s="79"/>
      <c r="P167" s="74"/>
      <c r="Q167" s="77" t="s">
        <v>134</v>
      </c>
      <c r="R167" s="77" t="s">
        <v>5558</v>
      </c>
      <c r="S167" s="85" t="s">
        <v>68</v>
      </c>
      <c r="T167" s="78" t="s">
        <v>5585</v>
      </c>
      <c r="U167" s="85" t="s">
        <v>134</v>
      </c>
      <c r="V167" s="85" t="s">
        <v>134</v>
      </c>
    </row>
    <row r="168" spans="1:22" s="48" customFormat="1" ht="75" x14ac:dyDescent="0.25">
      <c r="A168" s="55">
        <v>13100700</v>
      </c>
      <c r="B168" s="77" t="s">
        <v>31</v>
      </c>
      <c r="C168" s="82">
        <v>3082</v>
      </c>
      <c r="D168" s="77" t="s">
        <v>214</v>
      </c>
      <c r="E168" s="77" t="s">
        <v>126</v>
      </c>
      <c r="F168" s="77" t="s">
        <v>79</v>
      </c>
      <c r="G168" s="77" t="s">
        <v>3235</v>
      </c>
      <c r="H168" s="77" t="s">
        <v>3179</v>
      </c>
      <c r="I168" s="77" t="s">
        <v>3184</v>
      </c>
      <c r="J168" s="77" t="s">
        <v>3126</v>
      </c>
      <c r="K168" s="71" t="s">
        <v>67</v>
      </c>
      <c r="L168" s="74">
        <v>203376</v>
      </c>
      <c r="M168" s="74">
        <v>0</v>
      </c>
      <c r="N168" s="74">
        <v>203376</v>
      </c>
      <c r="O168" s="79">
        <v>1</v>
      </c>
      <c r="P168" s="74">
        <v>203376</v>
      </c>
      <c r="Q168" s="77" t="s">
        <v>134</v>
      </c>
      <c r="R168" s="77" t="s">
        <v>5558</v>
      </c>
      <c r="S168" s="85" t="s">
        <v>134</v>
      </c>
      <c r="T168" s="78"/>
      <c r="U168" s="85" t="s">
        <v>134</v>
      </c>
      <c r="V168" s="85" t="s">
        <v>134</v>
      </c>
    </row>
    <row r="169" spans="1:22" s="48" customFormat="1" ht="75" x14ac:dyDescent="0.25">
      <c r="A169" s="55">
        <v>13100700</v>
      </c>
      <c r="B169" s="77" t="s">
        <v>31</v>
      </c>
      <c r="C169" s="82">
        <v>3083</v>
      </c>
      <c r="D169" s="77" t="s">
        <v>214</v>
      </c>
      <c r="E169" s="77" t="s">
        <v>126</v>
      </c>
      <c r="F169" s="77" t="s">
        <v>79</v>
      </c>
      <c r="G169" s="77" t="s">
        <v>3236</v>
      </c>
      <c r="H169" s="77" t="s">
        <v>3179</v>
      </c>
      <c r="I169" s="77" t="s">
        <v>3184</v>
      </c>
      <c r="J169" s="77" t="s">
        <v>3126</v>
      </c>
      <c r="K169" s="71" t="s">
        <v>67</v>
      </c>
      <c r="L169" s="74">
        <v>398776</v>
      </c>
      <c r="M169" s="74">
        <v>0</v>
      </c>
      <c r="N169" s="74">
        <v>398776</v>
      </c>
      <c r="O169" s="79">
        <v>1</v>
      </c>
      <c r="P169" s="74">
        <v>398776</v>
      </c>
      <c r="Q169" s="77" t="s">
        <v>134</v>
      </c>
      <c r="R169" s="77" t="s">
        <v>5558</v>
      </c>
      <c r="S169" s="85" t="s">
        <v>134</v>
      </c>
      <c r="T169" s="78"/>
      <c r="U169" s="85" t="s">
        <v>134</v>
      </c>
      <c r="V169" s="85" t="s">
        <v>134</v>
      </c>
    </row>
    <row r="170" spans="1:22" s="48" customFormat="1" ht="75" x14ac:dyDescent="0.25">
      <c r="A170" s="55">
        <v>13100700</v>
      </c>
      <c r="B170" s="77" t="s">
        <v>31</v>
      </c>
      <c r="C170" s="82">
        <v>3084</v>
      </c>
      <c r="D170" s="77" t="s">
        <v>214</v>
      </c>
      <c r="E170" s="77" t="s">
        <v>126</v>
      </c>
      <c r="F170" s="77" t="s">
        <v>79</v>
      </c>
      <c r="G170" s="77" t="s">
        <v>3237</v>
      </c>
      <c r="H170" s="77" t="s">
        <v>3179</v>
      </c>
      <c r="I170" s="77" t="s">
        <v>3184</v>
      </c>
      <c r="J170" s="77" t="s">
        <v>3126</v>
      </c>
      <c r="K170" s="71" t="s">
        <v>67</v>
      </c>
      <c r="L170" s="74">
        <v>588195</v>
      </c>
      <c r="M170" s="74">
        <v>0</v>
      </c>
      <c r="N170" s="74">
        <v>588195</v>
      </c>
      <c r="O170" s="79">
        <v>1</v>
      </c>
      <c r="P170" s="74">
        <v>588195</v>
      </c>
      <c r="Q170" s="77" t="s">
        <v>134</v>
      </c>
      <c r="R170" s="77" t="s">
        <v>5558</v>
      </c>
      <c r="S170" s="85" t="s">
        <v>134</v>
      </c>
      <c r="T170" s="78"/>
      <c r="U170" s="85" t="s">
        <v>134</v>
      </c>
      <c r="V170" s="85" t="s">
        <v>134</v>
      </c>
    </row>
    <row r="171" spans="1:22" s="48" customFormat="1" ht="75" x14ac:dyDescent="0.25">
      <c r="A171" s="55">
        <v>13100700</v>
      </c>
      <c r="B171" s="77" t="s">
        <v>31</v>
      </c>
      <c r="C171" s="82">
        <v>3085</v>
      </c>
      <c r="D171" s="77" t="s">
        <v>214</v>
      </c>
      <c r="E171" s="77" t="s">
        <v>126</v>
      </c>
      <c r="F171" s="77" t="s">
        <v>79</v>
      </c>
      <c r="G171" s="77" t="s">
        <v>3238</v>
      </c>
      <c r="H171" s="77" t="s">
        <v>3179</v>
      </c>
      <c r="I171" s="77" t="s">
        <v>3184</v>
      </c>
      <c r="J171" s="77" t="s">
        <v>3126</v>
      </c>
      <c r="K171" s="71" t="s">
        <v>67</v>
      </c>
      <c r="L171" s="74">
        <v>279143</v>
      </c>
      <c r="M171" s="74">
        <v>0</v>
      </c>
      <c r="N171" s="74">
        <v>279143</v>
      </c>
      <c r="O171" s="79">
        <v>1</v>
      </c>
      <c r="P171" s="74">
        <v>279143</v>
      </c>
      <c r="Q171" s="77" t="s">
        <v>134</v>
      </c>
      <c r="R171" s="77" t="s">
        <v>5558</v>
      </c>
      <c r="S171" s="85" t="s">
        <v>134</v>
      </c>
      <c r="T171" s="78"/>
      <c r="U171" s="85" t="s">
        <v>134</v>
      </c>
      <c r="V171" s="85" t="s">
        <v>134</v>
      </c>
    </row>
    <row r="172" spans="1:22" s="48" customFormat="1" ht="75" x14ac:dyDescent="0.25">
      <c r="A172" s="55">
        <v>13100700</v>
      </c>
      <c r="B172" s="77" t="s">
        <v>31</v>
      </c>
      <c r="C172" s="82">
        <v>3086</v>
      </c>
      <c r="D172" s="77" t="s">
        <v>214</v>
      </c>
      <c r="E172" s="77" t="s">
        <v>126</v>
      </c>
      <c r="F172" s="77" t="s">
        <v>79</v>
      </c>
      <c r="G172" s="77" t="s">
        <v>3239</v>
      </c>
      <c r="H172" s="77" t="s">
        <v>3179</v>
      </c>
      <c r="I172" s="77" t="s">
        <v>3184</v>
      </c>
      <c r="J172" s="77" t="s">
        <v>3126</v>
      </c>
      <c r="K172" s="71" t="s">
        <v>67</v>
      </c>
      <c r="L172" s="74">
        <v>1096634</v>
      </c>
      <c r="M172" s="74">
        <v>0</v>
      </c>
      <c r="N172" s="74">
        <v>1096634</v>
      </c>
      <c r="O172" s="79">
        <v>1</v>
      </c>
      <c r="P172" s="74">
        <v>1096634</v>
      </c>
      <c r="Q172" s="77" t="s">
        <v>134</v>
      </c>
      <c r="R172" s="77" t="s">
        <v>5558</v>
      </c>
      <c r="S172" s="85" t="s">
        <v>134</v>
      </c>
      <c r="T172" s="78"/>
      <c r="U172" s="85" t="s">
        <v>134</v>
      </c>
      <c r="V172" s="85" t="s">
        <v>134</v>
      </c>
    </row>
    <row r="173" spans="1:22" s="48" customFormat="1" ht="75" x14ac:dyDescent="0.25">
      <c r="A173" s="55">
        <v>13100700</v>
      </c>
      <c r="B173" s="77" t="s">
        <v>31</v>
      </c>
      <c r="C173" s="82">
        <v>3087</v>
      </c>
      <c r="D173" s="77" t="s">
        <v>214</v>
      </c>
      <c r="E173" s="77" t="s">
        <v>126</v>
      </c>
      <c r="F173" s="77" t="s">
        <v>79</v>
      </c>
      <c r="G173" s="77" t="s">
        <v>3240</v>
      </c>
      <c r="H173" s="77" t="s">
        <v>3179</v>
      </c>
      <c r="I173" s="77" t="s">
        <v>3184</v>
      </c>
      <c r="J173" s="77" t="s">
        <v>3126</v>
      </c>
      <c r="K173" s="71" t="s">
        <v>67</v>
      </c>
      <c r="L173" s="74">
        <v>1026848</v>
      </c>
      <c r="M173" s="74">
        <v>0</v>
      </c>
      <c r="N173" s="74">
        <v>1026848</v>
      </c>
      <c r="O173" s="79">
        <v>1</v>
      </c>
      <c r="P173" s="74">
        <v>1026848</v>
      </c>
      <c r="Q173" s="77" t="s">
        <v>134</v>
      </c>
      <c r="R173" s="77" t="s">
        <v>5558</v>
      </c>
      <c r="S173" s="85" t="s">
        <v>134</v>
      </c>
      <c r="T173" s="78"/>
      <c r="U173" s="85" t="s">
        <v>134</v>
      </c>
      <c r="V173" s="85" t="s">
        <v>134</v>
      </c>
    </row>
    <row r="174" spans="1:22" s="48" customFormat="1" ht="75" x14ac:dyDescent="0.25">
      <c r="A174" s="55">
        <v>13100700</v>
      </c>
      <c r="B174" s="77" t="s">
        <v>31</v>
      </c>
      <c r="C174" s="82">
        <v>3088</v>
      </c>
      <c r="D174" s="77" t="s">
        <v>214</v>
      </c>
      <c r="E174" s="77" t="s">
        <v>126</v>
      </c>
      <c r="F174" s="77" t="s">
        <v>79</v>
      </c>
      <c r="G174" s="77" t="s">
        <v>3241</v>
      </c>
      <c r="H174" s="77" t="s">
        <v>3179</v>
      </c>
      <c r="I174" s="77" t="s">
        <v>3184</v>
      </c>
      <c r="J174" s="77" t="s">
        <v>3126</v>
      </c>
      <c r="K174" s="71" t="s">
        <v>67</v>
      </c>
      <c r="L174" s="74">
        <v>1591117</v>
      </c>
      <c r="M174" s="74">
        <v>0</v>
      </c>
      <c r="N174" s="74">
        <v>1591117</v>
      </c>
      <c r="O174" s="79">
        <v>1</v>
      </c>
      <c r="P174" s="74">
        <v>1591117</v>
      </c>
      <c r="Q174" s="77" t="s">
        <v>134</v>
      </c>
      <c r="R174" s="77" t="s">
        <v>5558</v>
      </c>
      <c r="S174" s="85" t="s">
        <v>134</v>
      </c>
      <c r="T174" s="78"/>
      <c r="U174" s="85" t="s">
        <v>134</v>
      </c>
      <c r="V174" s="85" t="s">
        <v>134</v>
      </c>
    </row>
    <row r="175" spans="1:22" s="48" customFormat="1" ht="75" x14ac:dyDescent="0.25">
      <c r="A175" s="55">
        <v>13100700</v>
      </c>
      <c r="B175" s="77" t="s">
        <v>31</v>
      </c>
      <c r="C175" s="82">
        <v>3089</v>
      </c>
      <c r="D175" s="77" t="s">
        <v>214</v>
      </c>
      <c r="E175" s="77" t="s">
        <v>126</v>
      </c>
      <c r="F175" s="77" t="s">
        <v>79</v>
      </c>
      <c r="G175" s="77" t="s">
        <v>3242</v>
      </c>
      <c r="H175" s="77" t="s">
        <v>3179</v>
      </c>
      <c r="I175" s="77" t="s">
        <v>3184</v>
      </c>
      <c r="J175" s="77" t="s">
        <v>3126</v>
      </c>
      <c r="K175" s="71" t="s">
        <v>67</v>
      </c>
      <c r="L175" s="74">
        <v>1112585</v>
      </c>
      <c r="M175" s="74">
        <v>0</v>
      </c>
      <c r="N175" s="74">
        <v>1112585</v>
      </c>
      <c r="O175" s="79">
        <v>1</v>
      </c>
      <c r="P175" s="74">
        <v>1112585</v>
      </c>
      <c r="Q175" s="77" t="s">
        <v>134</v>
      </c>
      <c r="R175" s="77" t="s">
        <v>5558</v>
      </c>
      <c r="S175" s="85" t="s">
        <v>134</v>
      </c>
      <c r="T175" s="78"/>
      <c r="U175" s="85" t="s">
        <v>134</v>
      </c>
      <c r="V175" s="85" t="s">
        <v>134</v>
      </c>
    </row>
    <row r="176" spans="1:22" s="48" customFormat="1" ht="75" x14ac:dyDescent="0.25">
      <c r="A176" s="55">
        <v>13100700</v>
      </c>
      <c r="B176" s="77" t="s">
        <v>31</v>
      </c>
      <c r="C176" s="82">
        <v>3090</v>
      </c>
      <c r="D176" s="77" t="s">
        <v>214</v>
      </c>
      <c r="E176" s="77" t="s">
        <v>126</v>
      </c>
      <c r="F176" s="77" t="s">
        <v>79</v>
      </c>
      <c r="G176" s="77" t="s">
        <v>3243</v>
      </c>
      <c r="H176" s="77" t="s">
        <v>3179</v>
      </c>
      <c r="I176" s="77" t="s">
        <v>3184</v>
      </c>
      <c r="J176" s="77" t="s">
        <v>3126</v>
      </c>
      <c r="K176" s="71" t="s">
        <v>67</v>
      </c>
      <c r="L176" s="74">
        <v>1002922</v>
      </c>
      <c r="M176" s="74">
        <v>0</v>
      </c>
      <c r="N176" s="74">
        <v>1002922</v>
      </c>
      <c r="O176" s="79">
        <v>1</v>
      </c>
      <c r="P176" s="74">
        <v>1002922</v>
      </c>
      <c r="Q176" s="77" t="s">
        <v>134</v>
      </c>
      <c r="R176" s="77" t="s">
        <v>5558</v>
      </c>
      <c r="S176" s="85" t="s">
        <v>134</v>
      </c>
      <c r="T176" s="78"/>
      <c r="U176" s="85" t="s">
        <v>134</v>
      </c>
      <c r="V176" s="85" t="s">
        <v>134</v>
      </c>
    </row>
    <row r="177" spans="1:22" s="48" customFormat="1" ht="75" x14ac:dyDescent="0.25">
      <c r="A177" s="55">
        <v>13100700</v>
      </c>
      <c r="B177" s="77" t="s">
        <v>31</v>
      </c>
      <c r="C177" s="82">
        <v>3091</v>
      </c>
      <c r="D177" s="77" t="s">
        <v>214</v>
      </c>
      <c r="E177" s="77" t="s">
        <v>126</v>
      </c>
      <c r="F177" s="77" t="s">
        <v>79</v>
      </c>
      <c r="G177" s="77" t="s">
        <v>3244</v>
      </c>
      <c r="H177" s="77" t="s">
        <v>3179</v>
      </c>
      <c r="I177" s="77" t="s">
        <v>3184</v>
      </c>
      <c r="J177" s="77" t="s">
        <v>3126</v>
      </c>
      <c r="K177" s="71" t="s">
        <v>67</v>
      </c>
      <c r="L177" s="74">
        <v>368868</v>
      </c>
      <c r="M177" s="74">
        <v>0</v>
      </c>
      <c r="N177" s="74">
        <v>368868</v>
      </c>
      <c r="O177" s="79">
        <v>1</v>
      </c>
      <c r="P177" s="74">
        <v>368868</v>
      </c>
      <c r="Q177" s="77" t="s">
        <v>134</v>
      </c>
      <c r="R177" s="77" t="s">
        <v>5558</v>
      </c>
      <c r="S177" s="85" t="s">
        <v>134</v>
      </c>
      <c r="T177" s="78"/>
      <c r="U177" s="85" t="s">
        <v>134</v>
      </c>
      <c r="V177" s="85" t="s">
        <v>134</v>
      </c>
    </row>
    <row r="178" spans="1:22" s="48" customFormat="1" ht="75" x14ac:dyDescent="0.25">
      <c r="A178" s="55">
        <v>13100700</v>
      </c>
      <c r="B178" s="77" t="s">
        <v>31</v>
      </c>
      <c r="C178" s="82">
        <v>3092</v>
      </c>
      <c r="D178" s="77" t="s">
        <v>214</v>
      </c>
      <c r="E178" s="77" t="s">
        <v>126</v>
      </c>
      <c r="F178" s="77" t="s">
        <v>79</v>
      </c>
      <c r="G178" s="77" t="s">
        <v>3245</v>
      </c>
      <c r="H178" s="77" t="s">
        <v>3179</v>
      </c>
      <c r="I178" s="77" t="s">
        <v>3184</v>
      </c>
      <c r="J178" s="77" t="s">
        <v>3126</v>
      </c>
      <c r="K178" s="71" t="s">
        <v>67</v>
      </c>
      <c r="L178" s="74">
        <v>550311</v>
      </c>
      <c r="M178" s="74">
        <v>0</v>
      </c>
      <c r="N178" s="74">
        <v>550311</v>
      </c>
      <c r="O178" s="79">
        <v>1</v>
      </c>
      <c r="P178" s="74">
        <v>550311</v>
      </c>
      <c r="Q178" s="77" t="s">
        <v>134</v>
      </c>
      <c r="R178" s="77" t="s">
        <v>5558</v>
      </c>
      <c r="S178" s="85" t="s">
        <v>134</v>
      </c>
      <c r="T178" s="78"/>
      <c r="U178" s="85" t="s">
        <v>134</v>
      </c>
      <c r="V178" s="85" t="s">
        <v>134</v>
      </c>
    </row>
    <row r="179" spans="1:22" s="48" customFormat="1" ht="75" x14ac:dyDescent="0.25">
      <c r="A179" s="55">
        <v>13100700</v>
      </c>
      <c r="B179" s="77" t="s">
        <v>31</v>
      </c>
      <c r="C179" s="82">
        <v>3093</v>
      </c>
      <c r="D179" s="77" t="s">
        <v>214</v>
      </c>
      <c r="E179" s="77" t="s">
        <v>126</v>
      </c>
      <c r="F179" s="77" t="s">
        <v>79</v>
      </c>
      <c r="G179" s="77" t="s">
        <v>3246</v>
      </c>
      <c r="H179" s="77" t="s">
        <v>3179</v>
      </c>
      <c r="I179" s="77" t="s">
        <v>3184</v>
      </c>
      <c r="J179" s="77" t="s">
        <v>3126</v>
      </c>
      <c r="K179" s="71" t="s">
        <v>4380</v>
      </c>
      <c r="L179" s="74"/>
      <c r="M179" s="74"/>
      <c r="N179" s="74"/>
      <c r="O179" s="79"/>
      <c r="P179" s="74"/>
      <c r="Q179" s="77" t="s">
        <v>134</v>
      </c>
      <c r="R179" s="77" t="s">
        <v>5558</v>
      </c>
      <c r="S179" s="85" t="s">
        <v>68</v>
      </c>
      <c r="T179" s="78" t="s">
        <v>5585</v>
      </c>
      <c r="U179" s="85" t="s">
        <v>134</v>
      </c>
      <c r="V179" s="85" t="s">
        <v>134</v>
      </c>
    </row>
    <row r="180" spans="1:22" s="48" customFormat="1" ht="75" x14ac:dyDescent="0.25">
      <c r="A180" s="55">
        <v>13100700</v>
      </c>
      <c r="B180" s="77" t="s">
        <v>31</v>
      </c>
      <c r="C180" s="82">
        <v>3094</v>
      </c>
      <c r="D180" s="77" t="s">
        <v>214</v>
      </c>
      <c r="E180" s="77" t="s">
        <v>126</v>
      </c>
      <c r="F180" s="77" t="s">
        <v>79</v>
      </c>
      <c r="G180" s="77" t="s">
        <v>3247</v>
      </c>
      <c r="H180" s="77" t="s">
        <v>3179</v>
      </c>
      <c r="I180" s="77" t="s">
        <v>3180</v>
      </c>
      <c r="J180" s="77" t="s">
        <v>3126</v>
      </c>
      <c r="K180" s="71" t="s">
        <v>67</v>
      </c>
      <c r="L180" s="74">
        <v>1920107</v>
      </c>
      <c r="M180" s="74">
        <v>0</v>
      </c>
      <c r="N180" s="74">
        <v>1920107</v>
      </c>
      <c r="O180" s="79">
        <v>1</v>
      </c>
      <c r="P180" s="74">
        <v>1920107</v>
      </c>
      <c r="Q180" s="77" t="s">
        <v>134</v>
      </c>
      <c r="R180" s="77" t="s">
        <v>5558</v>
      </c>
      <c r="S180" s="85" t="s">
        <v>134</v>
      </c>
      <c r="T180" s="78"/>
      <c r="U180" s="85" t="s">
        <v>134</v>
      </c>
      <c r="V180" s="85" t="s">
        <v>134</v>
      </c>
    </row>
    <row r="181" spans="1:22" s="48" customFormat="1" ht="75" x14ac:dyDescent="0.25">
      <c r="A181" s="55">
        <v>13100700</v>
      </c>
      <c r="B181" s="77" t="s">
        <v>31</v>
      </c>
      <c r="C181" s="82">
        <v>3095</v>
      </c>
      <c r="D181" s="77" t="s">
        <v>214</v>
      </c>
      <c r="E181" s="77" t="s">
        <v>126</v>
      </c>
      <c r="F181" s="77" t="s">
        <v>79</v>
      </c>
      <c r="G181" s="77" t="s">
        <v>3248</v>
      </c>
      <c r="H181" s="77" t="s">
        <v>3179</v>
      </c>
      <c r="I181" s="77" t="s">
        <v>3184</v>
      </c>
      <c r="J181" s="77" t="s">
        <v>3126</v>
      </c>
      <c r="K181" s="71" t="s">
        <v>67</v>
      </c>
      <c r="L181" s="74">
        <v>372856</v>
      </c>
      <c r="M181" s="74">
        <v>0</v>
      </c>
      <c r="N181" s="74">
        <v>372856</v>
      </c>
      <c r="O181" s="79">
        <v>1</v>
      </c>
      <c r="P181" s="74">
        <v>372856</v>
      </c>
      <c r="Q181" s="77" t="s">
        <v>134</v>
      </c>
      <c r="R181" s="77" t="s">
        <v>5558</v>
      </c>
      <c r="S181" s="85" t="s">
        <v>134</v>
      </c>
      <c r="T181" s="78"/>
      <c r="U181" s="85" t="s">
        <v>134</v>
      </c>
      <c r="V181" s="85" t="s">
        <v>134</v>
      </c>
    </row>
    <row r="182" spans="1:22" s="48" customFormat="1" ht="75" x14ac:dyDescent="0.25">
      <c r="A182" s="55">
        <v>13100700</v>
      </c>
      <c r="B182" s="77" t="s">
        <v>31</v>
      </c>
      <c r="C182" s="82">
        <v>3096</v>
      </c>
      <c r="D182" s="77" t="s">
        <v>214</v>
      </c>
      <c r="E182" s="77" t="s">
        <v>126</v>
      </c>
      <c r="F182" s="77" t="s">
        <v>79</v>
      </c>
      <c r="G182" s="77" t="s">
        <v>3249</v>
      </c>
      <c r="H182" s="77" t="s">
        <v>3179</v>
      </c>
      <c r="I182" s="77" t="s">
        <v>3184</v>
      </c>
      <c r="J182" s="77" t="s">
        <v>3126</v>
      </c>
      <c r="K182" s="71" t="s">
        <v>67</v>
      </c>
      <c r="L182" s="74">
        <v>839424</v>
      </c>
      <c r="M182" s="74">
        <v>0</v>
      </c>
      <c r="N182" s="74">
        <v>839424</v>
      </c>
      <c r="O182" s="79">
        <v>1</v>
      </c>
      <c r="P182" s="74">
        <v>839424</v>
      </c>
      <c r="Q182" s="77" t="s">
        <v>134</v>
      </c>
      <c r="R182" s="77" t="s">
        <v>5558</v>
      </c>
      <c r="S182" s="85" t="s">
        <v>134</v>
      </c>
      <c r="T182" s="78"/>
      <c r="U182" s="85" t="s">
        <v>134</v>
      </c>
      <c r="V182" s="85" t="s">
        <v>134</v>
      </c>
    </row>
    <row r="183" spans="1:22" s="48" customFormat="1" ht="75" x14ac:dyDescent="0.25">
      <c r="A183" s="55">
        <v>13100700</v>
      </c>
      <c r="B183" s="77" t="s">
        <v>31</v>
      </c>
      <c r="C183" s="82">
        <v>3097</v>
      </c>
      <c r="D183" s="77" t="s">
        <v>214</v>
      </c>
      <c r="E183" s="77" t="s">
        <v>126</v>
      </c>
      <c r="F183" s="77" t="s">
        <v>79</v>
      </c>
      <c r="G183" s="77" t="s">
        <v>3250</v>
      </c>
      <c r="H183" s="77" t="s">
        <v>3179</v>
      </c>
      <c r="I183" s="77" t="s">
        <v>3184</v>
      </c>
      <c r="J183" s="77" t="s">
        <v>3126</v>
      </c>
      <c r="K183" s="71" t="s">
        <v>67</v>
      </c>
      <c r="L183" s="74">
        <v>1333906</v>
      </c>
      <c r="M183" s="74">
        <v>0</v>
      </c>
      <c r="N183" s="74">
        <v>1333906</v>
      </c>
      <c r="O183" s="79">
        <v>1</v>
      </c>
      <c r="P183" s="74">
        <v>1333906</v>
      </c>
      <c r="Q183" s="77" t="s">
        <v>134</v>
      </c>
      <c r="R183" s="77" t="s">
        <v>5558</v>
      </c>
      <c r="S183" s="85" t="s">
        <v>134</v>
      </c>
      <c r="T183" s="78"/>
      <c r="U183" s="85" t="s">
        <v>134</v>
      </c>
      <c r="V183" s="85" t="s">
        <v>134</v>
      </c>
    </row>
    <row r="184" spans="1:22" s="48" customFormat="1" ht="75" x14ac:dyDescent="0.25">
      <c r="A184" s="55">
        <v>13100700</v>
      </c>
      <c r="B184" s="77" t="s">
        <v>31</v>
      </c>
      <c r="C184" s="82">
        <v>3098</v>
      </c>
      <c r="D184" s="77" t="s">
        <v>214</v>
      </c>
      <c r="E184" s="77" t="s">
        <v>126</v>
      </c>
      <c r="F184" s="77" t="s">
        <v>79</v>
      </c>
      <c r="G184" s="77" t="s">
        <v>3251</v>
      </c>
      <c r="H184" s="77" t="s">
        <v>3179</v>
      </c>
      <c r="I184" s="77" t="s">
        <v>3180</v>
      </c>
      <c r="J184" s="77" t="s">
        <v>3126</v>
      </c>
      <c r="K184" s="71" t="s">
        <v>67</v>
      </c>
      <c r="L184" s="74">
        <v>1894186</v>
      </c>
      <c r="M184" s="74">
        <v>0</v>
      </c>
      <c r="N184" s="74">
        <v>1894186</v>
      </c>
      <c r="O184" s="79">
        <v>1</v>
      </c>
      <c r="P184" s="74">
        <v>1894186</v>
      </c>
      <c r="Q184" s="77" t="s">
        <v>134</v>
      </c>
      <c r="R184" s="77" t="s">
        <v>5558</v>
      </c>
      <c r="S184" s="85" t="s">
        <v>134</v>
      </c>
      <c r="T184" s="78"/>
      <c r="U184" s="85" t="s">
        <v>134</v>
      </c>
      <c r="V184" s="85" t="s">
        <v>134</v>
      </c>
    </row>
    <row r="185" spans="1:22" s="48" customFormat="1" ht="75" x14ac:dyDescent="0.25">
      <c r="A185" s="55">
        <v>13100700</v>
      </c>
      <c r="B185" s="77" t="s">
        <v>31</v>
      </c>
      <c r="C185" s="82">
        <v>3099</v>
      </c>
      <c r="D185" s="77" t="s">
        <v>214</v>
      </c>
      <c r="E185" s="77" t="s">
        <v>126</v>
      </c>
      <c r="F185" s="77" t="s">
        <v>79</v>
      </c>
      <c r="G185" s="77" t="s">
        <v>3252</v>
      </c>
      <c r="H185" s="77" t="s">
        <v>3179</v>
      </c>
      <c r="I185" s="77" t="s">
        <v>3184</v>
      </c>
      <c r="J185" s="77" t="s">
        <v>3126</v>
      </c>
      <c r="K185" s="71" t="s">
        <v>4380</v>
      </c>
      <c r="L185" s="74"/>
      <c r="M185" s="74"/>
      <c r="N185" s="74"/>
      <c r="O185" s="79"/>
      <c r="P185" s="74"/>
      <c r="Q185" s="77" t="s">
        <v>134</v>
      </c>
      <c r="R185" s="77" t="s">
        <v>5558</v>
      </c>
      <c r="S185" s="85" t="s">
        <v>68</v>
      </c>
      <c r="T185" s="78" t="s">
        <v>5585</v>
      </c>
      <c r="U185" s="85" t="s">
        <v>134</v>
      </c>
      <c r="V185" s="85" t="s">
        <v>134</v>
      </c>
    </row>
    <row r="186" spans="1:22" s="48" customFormat="1" ht="75" x14ac:dyDescent="0.25">
      <c r="A186" s="55">
        <v>13100700</v>
      </c>
      <c r="B186" s="77" t="s">
        <v>31</v>
      </c>
      <c r="C186" s="82">
        <v>3100</v>
      </c>
      <c r="D186" s="77" t="s">
        <v>214</v>
      </c>
      <c r="E186" s="77" t="s">
        <v>126</v>
      </c>
      <c r="F186" s="77" t="s">
        <v>79</v>
      </c>
      <c r="G186" s="77" t="s">
        <v>3253</v>
      </c>
      <c r="H186" s="77" t="s">
        <v>3179</v>
      </c>
      <c r="I186" s="77" t="s">
        <v>3184</v>
      </c>
      <c r="J186" s="77" t="s">
        <v>3126</v>
      </c>
      <c r="K186" s="71" t="s">
        <v>67</v>
      </c>
      <c r="L186" s="74">
        <v>749699</v>
      </c>
      <c r="M186" s="74">
        <v>0</v>
      </c>
      <c r="N186" s="74">
        <v>749699</v>
      </c>
      <c r="O186" s="79">
        <v>1</v>
      </c>
      <c r="P186" s="74">
        <v>749699</v>
      </c>
      <c r="Q186" s="77" t="s">
        <v>134</v>
      </c>
      <c r="R186" s="77" t="s">
        <v>5558</v>
      </c>
      <c r="S186" s="85" t="s">
        <v>134</v>
      </c>
      <c r="T186" s="78"/>
      <c r="U186" s="85" t="s">
        <v>134</v>
      </c>
      <c r="V186" s="85" t="s">
        <v>134</v>
      </c>
    </row>
    <row r="187" spans="1:22" s="48" customFormat="1" ht="75" x14ac:dyDescent="0.25">
      <c r="A187" s="55">
        <v>13100700</v>
      </c>
      <c r="B187" s="77" t="s">
        <v>31</v>
      </c>
      <c r="C187" s="82">
        <v>3101</v>
      </c>
      <c r="D187" s="77" t="s">
        <v>214</v>
      </c>
      <c r="E187" s="77" t="s">
        <v>126</v>
      </c>
      <c r="F187" s="77" t="s">
        <v>79</v>
      </c>
      <c r="G187" s="77" t="s">
        <v>3254</v>
      </c>
      <c r="H187" s="77" t="s">
        <v>3179</v>
      </c>
      <c r="I187" s="77" t="s">
        <v>3184</v>
      </c>
      <c r="J187" s="77" t="s">
        <v>3126</v>
      </c>
      <c r="K187" s="71" t="s">
        <v>4380</v>
      </c>
      <c r="L187" s="74"/>
      <c r="M187" s="74"/>
      <c r="N187" s="74"/>
      <c r="O187" s="79"/>
      <c r="P187" s="74"/>
      <c r="Q187" s="77" t="s">
        <v>134</v>
      </c>
      <c r="R187" s="77" t="s">
        <v>5558</v>
      </c>
      <c r="S187" s="85" t="s">
        <v>68</v>
      </c>
      <c r="T187" s="78" t="s">
        <v>5584</v>
      </c>
      <c r="U187" s="85" t="s">
        <v>134</v>
      </c>
      <c r="V187" s="85" t="s">
        <v>134</v>
      </c>
    </row>
    <row r="188" spans="1:22" s="48" customFormat="1" ht="75" x14ac:dyDescent="0.25">
      <c r="A188" s="55">
        <v>13100700</v>
      </c>
      <c r="B188" s="77" t="s">
        <v>31</v>
      </c>
      <c r="C188" s="82">
        <v>3102</v>
      </c>
      <c r="D188" s="77" t="s">
        <v>214</v>
      </c>
      <c r="E188" s="77" t="s">
        <v>126</v>
      </c>
      <c r="F188" s="77" t="s">
        <v>79</v>
      </c>
      <c r="G188" s="77" t="s">
        <v>3255</v>
      </c>
      <c r="H188" s="77" t="s">
        <v>3179</v>
      </c>
      <c r="I188" s="77" t="s">
        <v>3184</v>
      </c>
      <c r="J188" s="77" t="s">
        <v>3126</v>
      </c>
      <c r="K188" s="71" t="s">
        <v>67</v>
      </c>
      <c r="L188" s="74">
        <v>2446491</v>
      </c>
      <c r="M188" s="74">
        <v>0</v>
      </c>
      <c r="N188" s="74">
        <v>2446491</v>
      </c>
      <c r="O188" s="79">
        <v>1</v>
      </c>
      <c r="P188" s="74">
        <v>2446491</v>
      </c>
      <c r="Q188" s="77" t="s">
        <v>134</v>
      </c>
      <c r="R188" s="77" t="s">
        <v>5558</v>
      </c>
      <c r="S188" s="85" t="s">
        <v>134</v>
      </c>
      <c r="T188" s="78"/>
      <c r="U188" s="85" t="s">
        <v>134</v>
      </c>
      <c r="V188" s="85" t="s">
        <v>134</v>
      </c>
    </row>
    <row r="189" spans="1:22" s="48" customFormat="1" ht="75" x14ac:dyDescent="0.25">
      <c r="A189" s="55">
        <v>13100700</v>
      </c>
      <c r="B189" s="77" t="s">
        <v>31</v>
      </c>
      <c r="C189" s="82">
        <v>3103</v>
      </c>
      <c r="D189" s="77" t="s">
        <v>214</v>
      </c>
      <c r="E189" s="77" t="s">
        <v>126</v>
      </c>
      <c r="F189" s="77" t="s">
        <v>79</v>
      </c>
      <c r="G189" s="77" t="s">
        <v>3256</v>
      </c>
      <c r="H189" s="77" t="s">
        <v>3179</v>
      </c>
      <c r="I189" s="77" t="s">
        <v>3184</v>
      </c>
      <c r="J189" s="77" t="s">
        <v>3126</v>
      </c>
      <c r="K189" s="71" t="s">
        <v>4380</v>
      </c>
      <c r="L189" s="74"/>
      <c r="M189" s="74"/>
      <c r="N189" s="74"/>
      <c r="O189" s="79"/>
      <c r="P189" s="74"/>
      <c r="Q189" s="77" t="s">
        <v>134</v>
      </c>
      <c r="R189" s="77" t="s">
        <v>5558</v>
      </c>
      <c r="S189" s="85" t="s">
        <v>68</v>
      </c>
      <c r="T189" s="78" t="s">
        <v>5587</v>
      </c>
      <c r="U189" s="85" t="s">
        <v>134</v>
      </c>
      <c r="V189" s="85" t="s">
        <v>134</v>
      </c>
    </row>
    <row r="190" spans="1:22" s="48" customFormat="1" ht="75" x14ac:dyDescent="0.25">
      <c r="A190" s="55">
        <v>13100700</v>
      </c>
      <c r="B190" s="77" t="s">
        <v>31</v>
      </c>
      <c r="C190" s="82">
        <v>3104</v>
      </c>
      <c r="D190" s="77" t="s">
        <v>214</v>
      </c>
      <c r="E190" s="77" t="s">
        <v>126</v>
      </c>
      <c r="F190" s="77" t="s">
        <v>79</v>
      </c>
      <c r="G190" s="77" t="s">
        <v>3257</v>
      </c>
      <c r="H190" s="77" t="s">
        <v>3179</v>
      </c>
      <c r="I190" s="77" t="s">
        <v>3180</v>
      </c>
      <c r="J190" s="77" t="s">
        <v>3126</v>
      </c>
      <c r="K190" s="71" t="s">
        <v>67</v>
      </c>
      <c r="L190" s="74">
        <v>996940</v>
      </c>
      <c r="M190" s="74">
        <v>0</v>
      </c>
      <c r="N190" s="74">
        <v>996940</v>
      </c>
      <c r="O190" s="79">
        <v>1</v>
      </c>
      <c r="P190" s="74">
        <v>996940</v>
      </c>
      <c r="Q190" s="77" t="s">
        <v>134</v>
      </c>
      <c r="R190" s="77" t="s">
        <v>5558</v>
      </c>
      <c r="S190" s="85" t="s">
        <v>134</v>
      </c>
      <c r="T190" s="78"/>
      <c r="U190" s="85" t="s">
        <v>134</v>
      </c>
      <c r="V190" s="85" t="s">
        <v>134</v>
      </c>
    </row>
    <row r="191" spans="1:22" s="48" customFormat="1" ht="75" x14ac:dyDescent="0.25">
      <c r="A191" s="55">
        <v>13100700</v>
      </c>
      <c r="B191" s="77" t="s">
        <v>31</v>
      </c>
      <c r="C191" s="82">
        <v>3105</v>
      </c>
      <c r="D191" s="77" t="s">
        <v>214</v>
      </c>
      <c r="E191" s="77" t="s">
        <v>126</v>
      </c>
      <c r="F191" s="77" t="s">
        <v>79</v>
      </c>
      <c r="G191" s="77" t="s">
        <v>3258</v>
      </c>
      <c r="H191" s="77" t="s">
        <v>3179</v>
      </c>
      <c r="I191" s="77" t="s">
        <v>3184</v>
      </c>
      <c r="J191" s="77" t="s">
        <v>3126</v>
      </c>
      <c r="K191" s="71" t="s">
        <v>67</v>
      </c>
      <c r="L191" s="74">
        <v>1116573</v>
      </c>
      <c r="M191" s="74">
        <v>0</v>
      </c>
      <c r="N191" s="74">
        <v>1116573</v>
      </c>
      <c r="O191" s="79">
        <v>1</v>
      </c>
      <c r="P191" s="74">
        <v>1116573</v>
      </c>
      <c r="Q191" s="77" t="s">
        <v>134</v>
      </c>
      <c r="R191" s="77" t="s">
        <v>5558</v>
      </c>
      <c r="S191" s="85" t="s">
        <v>134</v>
      </c>
      <c r="T191" s="78"/>
      <c r="U191" s="85" t="s">
        <v>134</v>
      </c>
      <c r="V191" s="85" t="s">
        <v>134</v>
      </c>
    </row>
    <row r="192" spans="1:22" s="48" customFormat="1" ht="75" x14ac:dyDescent="0.25">
      <c r="A192" s="55">
        <v>13100700</v>
      </c>
      <c r="B192" s="77" t="s">
        <v>31</v>
      </c>
      <c r="C192" s="82">
        <v>3106</v>
      </c>
      <c r="D192" s="77" t="s">
        <v>214</v>
      </c>
      <c r="E192" s="77" t="s">
        <v>126</v>
      </c>
      <c r="F192" s="77" t="s">
        <v>79</v>
      </c>
      <c r="G192" s="77" t="s">
        <v>3259</v>
      </c>
      <c r="H192" s="77" t="s">
        <v>3179</v>
      </c>
      <c r="I192" s="77" t="s">
        <v>3184</v>
      </c>
      <c r="J192" s="77" t="s">
        <v>3126</v>
      </c>
      <c r="K192" s="71" t="s">
        <v>67</v>
      </c>
      <c r="L192" s="74">
        <v>127608</v>
      </c>
      <c r="M192" s="74">
        <v>0</v>
      </c>
      <c r="N192" s="74">
        <v>127608</v>
      </c>
      <c r="O192" s="79">
        <v>1</v>
      </c>
      <c r="P192" s="74">
        <v>127608</v>
      </c>
      <c r="Q192" s="77" t="s">
        <v>134</v>
      </c>
      <c r="R192" s="77" t="s">
        <v>5558</v>
      </c>
      <c r="S192" s="85" t="s">
        <v>134</v>
      </c>
      <c r="T192" s="78"/>
      <c r="U192" s="85" t="s">
        <v>134</v>
      </c>
      <c r="V192" s="85" t="s">
        <v>134</v>
      </c>
    </row>
    <row r="193" spans="1:22" s="48" customFormat="1" ht="75" x14ac:dyDescent="0.25">
      <c r="A193" s="55">
        <v>13100700</v>
      </c>
      <c r="B193" s="77" t="s">
        <v>31</v>
      </c>
      <c r="C193" s="82">
        <v>3107</v>
      </c>
      <c r="D193" s="77" t="s">
        <v>214</v>
      </c>
      <c r="E193" s="77" t="s">
        <v>126</v>
      </c>
      <c r="F193" s="77" t="s">
        <v>79</v>
      </c>
      <c r="G193" s="77" t="s">
        <v>3196</v>
      </c>
      <c r="H193" s="77" t="s">
        <v>3179</v>
      </c>
      <c r="I193" s="77" t="s">
        <v>3184</v>
      </c>
      <c r="J193" s="77" t="s">
        <v>3126</v>
      </c>
      <c r="K193" s="71" t="s">
        <v>67</v>
      </c>
      <c r="L193" s="74">
        <v>412733</v>
      </c>
      <c r="M193" s="74">
        <v>0</v>
      </c>
      <c r="N193" s="74">
        <v>412733</v>
      </c>
      <c r="O193" s="79">
        <v>1</v>
      </c>
      <c r="P193" s="74">
        <v>412733</v>
      </c>
      <c r="Q193" s="77" t="s">
        <v>134</v>
      </c>
      <c r="R193" s="77" t="s">
        <v>5558</v>
      </c>
      <c r="S193" s="85" t="s">
        <v>134</v>
      </c>
      <c r="T193" s="78"/>
      <c r="U193" s="85" t="s">
        <v>134</v>
      </c>
      <c r="V193" s="85" t="s">
        <v>134</v>
      </c>
    </row>
    <row r="194" spans="1:22" s="48" customFormat="1" ht="75" x14ac:dyDescent="0.25">
      <c r="A194" s="55">
        <v>13100700</v>
      </c>
      <c r="B194" s="77" t="s">
        <v>31</v>
      </c>
      <c r="C194" s="82">
        <v>3108</v>
      </c>
      <c r="D194" s="77" t="s">
        <v>214</v>
      </c>
      <c r="E194" s="77" t="s">
        <v>126</v>
      </c>
      <c r="F194" s="77" t="s">
        <v>79</v>
      </c>
      <c r="G194" s="77" t="s">
        <v>3260</v>
      </c>
      <c r="H194" s="77" t="s">
        <v>3179</v>
      </c>
      <c r="I194" s="77" t="s">
        <v>3184</v>
      </c>
      <c r="J194" s="77" t="s">
        <v>3126</v>
      </c>
      <c r="K194" s="71" t="s">
        <v>67</v>
      </c>
      <c r="L194" s="74">
        <v>71780</v>
      </c>
      <c r="M194" s="74">
        <v>0</v>
      </c>
      <c r="N194" s="74">
        <v>71780</v>
      </c>
      <c r="O194" s="79">
        <v>1</v>
      </c>
      <c r="P194" s="74">
        <v>71780</v>
      </c>
      <c r="Q194" s="77" t="s">
        <v>134</v>
      </c>
      <c r="R194" s="77" t="s">
        <v>5558</v>
      </c>
      <c r="S194" s="85" t="s">
        <v>134</v>
      </c>
      <c r="T194" s="78"/>
      <c r="U194" s="85" t="s">
        <v>134</v>
      </c>
      <c r="V194" s="85" t="s">
        <v>134</v>
      </c>
    </row>
    <row r="195" spans="1:22" s="48" customFormat="1" ht="75" x14ac:dyDescent="0.25">
      <c r="A195" s="55">
        <v>13100700</v>
      </c>
      <c r="B195" s="77" t="s">
        <v>31</v>
      </c>
      <c r="C195" s="82">
        <v>3109</v>
      </c>
      <c r="D195" s="77" t="s">
        <v>214</v>
      </c>
      <c r="E195" s="77" t="s">
        <v>126</v>
      </c>
      <c r="F195" s="77" t="s">
        <v>79</v>
      </c>
      <c r="G195" s="77" t="s">
        <v>3261</v>
      </c>
      <c r="H195" s="77" t="s">
        <v>3179</v>
      </c>
      <c r="I195" s="77" t="s">
        <v>3184</v>
      </c>
      <c r="J195" s="77" t="s">
        <v>3126</v>
      </c>
      <c r="K195" s="71" t="s">
        <v>67</v>
      </c>
      <c r="L195" s="74">
        <v>640036</v>
      </c>
      <c r="M195" s="74">
        <v>0</v>
      </c>
      <c r="N195" s="74">
        <v>640036</v>
      </c>
      <c r="O195" s="79">
        <v>1</v>
      </c>
      <c r="P195" s="74">
        <v>640036</v>
      </c>
      <c r="Q195" s="77" t="s">
        <v>134</v>
      </c>
      <c r="R195" s="77" t="s">
        <v>5558</v>
      </c>
      <c r="S195" s="85" t="s">
        <v>134</v>
      </c>
      <c r="T195" s="78"/>
      <c r="U195" s="85" t="s">
        <v>134</v>
      </c>
      <c r="V195" s="85" t="s">
        <v>134</v>
      </c>
    </row>
    <row r="196" spans="1:22" s="48" customFormat="1" ht="75" x14ac:dyDescent="0.25">
      <c r="A196" s="55">
        <v>13100700</v>
      </c>
      <c r="B196" s="77" t="s">
        <v>31</v>
      </c>
      <c r="C196" s="82">
        <v>3110</v>
      </c>
      <c r="D196" s="77" t="s">
        <v>214</v>
      </c>
      <c r="E196" s="77" t="s">
        <v>126</v>
      </c>
      <c r="F196" s="77" t="s">
        <v>79</v>
      </c>
      <c r="G196" s="77" t="s">
        <v>3262</v>
      </c>
      <c r="H196" s="77" t="s">
        <v>3179</v>
      </c>
      <c r="I196" s="77" t="s">
        <v>3180</v>
      </c>
      <c r="J196" s="77" t="s">
        <v>3126</v>
      </c>
      <c r="K196" s="71" t="s">
        <v>67</v>
      </c>
      <c r="L196" s="74">
        <v>267180</v>
      </c>
      <c r="M196" s="74">
        <v>0</v>
      </c>
      <c r="N196" s="74">
        <v>267180</v>
      </c>
      <c r="O196" s="79">
        <v>1</v>
      </c>
      <c r="P196" s="74">
        <v>267180</v>
      </c>
      <c r="Q196" s="77" t="s">
        <v>134</v>
      </c>
      <c r="R196" s="77" t="s">
        <v>5558</v>
      </c>
      <c r="S196" s="85" t="s">
        <v>134</v>
      </c>
      <c r="T196" s="78"/>
      <c r="U196" s="85" t="s">
        <v>134</v>
      </c>
      <c r="V196" s="85" t="s">
        <v>134</v>
      </c>
    </row>
    <row r="197" spans="1:22" s="48" customFormat="1" ht="75" x14ac:dyDescent="0.25">
      <c r="A197" s="55">
        <v>13100700</v>
      </c>
      <c r="B197" s="77" t="s">
        <v>31</v>
      </c>
      <c r="C197" s="82">
        <v>3111</v>
      </c>
      <c r="D197" s="77" t="s">
        <v>214</v>
      </c>
      <c r="E197" s="77" t="s">
        <v>126</v>
      </c>
      <c r="F197" s="77" t="s">
        <v>79</v>
      </c>
      <c r="G197" s="77" t="s">
        <v>3263</v>
      </c>
      <c r="H197" s="77" t="s">
        <v>3179</v>
      </c>
      <c r="I197" s="77" t="s">
        <v>3184</v>
      </c>
      <c r="J197" s="77" t="s">
        <v>3126</v>
      </c>
      <c r="K197" s="71" t="s">
        <v>4380</v>
      </c>
      <c r="L197" s="74"/>
      <c r="M197" s="74"/>
      <c r="N197" s="74"/>
      <c r="O197" s="79"/>
      <c r="P197" s="74"/>
      <c r="Q197" s="77" t="s">
        <v>134</v>
      </c>
      <c r="R197" s="77" t="s">
        <v>5558</v>
      </c>
      <c r="S197" s="85" t="s">
        <v>68</v>
      </c>
      <c r="T197" s="78" t="s">
        <v>5585</v>
      </c>
      <c r="U197" s="85" t="s">
        <v>134</v>
      </c>
      <c r="V197" s="85" t="s">
        <v>134</v>
      </c>
    </row>
    <row r="198" spans="1:22" s="48" customFormat="1" ht="75" x14ac:dyDescent="0.25">
      <c r="A198" s="55">
        <v>13100700</v>
      </c>
      <c r="B198" s="77" t="s">
        <v>31</v>
      </c>
      <c r="C198" s="82">
        <v>3112</v>
      </c>
      <c r="D198" s="77" t="s">
        <v>214</v>
      </c>
      <c r="E198" s="77" t="s">
        <v>126</v>
      </c>
      <c r="F198" s="77" t="s">
        <v>79</v>
      </c>
      <c r="G198" s="77" t="s">
        <v>3264</v>
      </c>
      <c r="H198" s="77" t="s">
        <v>3179</v>
      </c>
      <c r="I198" s="77" t="s">
        <v>3180</v>
      </c>
      <c r="J198" s="77" t="s">
        <v>3126</v>
      </c>
      <c r="K198" s="71" t="s">
        <v>67</v>
      </c>
      <c r="L198" s="74">
        <v>3708618</v>
      </c>
      <c r="M198" s="74">
        <v>0</v>
      </c>
      <c r="N198" s="74">
        <v>3708618</v>
      </c>
      <c r="O198" s="79">
        <v>1</v>
      </c>
      <c r="P198" s="74">
        <v>3708618</v>
      </c>
      <c r="Q198" s="77" t="s">
        <v>134</v>
      </c>
      <c r="R198" s="77" t="s">
        <v>5558</v>
      </c>
      <c r="S198" s="85" t="s">
        <v>134</v>
      </c>
      <c r="T198" s="78"/>
      <c r="U198" s="85" t="s">
        <v>134</v>
      </c>
      <c r="V198" s="85" t="s">
        <v>134</v>
      </c>
    </row>
    <row r="199" spans="1:22" s="48" customFormat="1" ht="75" x14ac:dyDescent="0.25">
      <c r="A199" s="55">
        <v>13100700</v>
      </c>
      <c r="B199" s="77" t="s">
        <v>31</v>
      </c>
      <c r="C199" s="82">
        <v>3113</v>
      </c>
      <c r="D199" s="77" t="s">
        <v>214</v>
      </c>
      <c r="E199" s="77" t="s">
        <v>126</v>
      </c>
      <c r="F199" s="77" t="s">
        <v>79</v>
      </c>
      <c r="G199" s="77" t="s">
        <v>3265</v>
      </c>
      <c r="H199" s="77" t="s">
        <v>3179</v>
      </c>
      <c r="I199" s="77" t="s">
        <v>3184</v>
      </c>
      <c r="J199" s="77" t="s">
        <v>3126</v>
      </c>
      <c r="K199" s="71" t="s">
        <v>4380</v>
      </c>
      <c r="L199" s="74"/>
      <c r="M199" s="74"/>
      <c r="N199" s="74"/>
      <c r="O199" s="79"/>
      <c r="P199" s="74"/>
      <c r="Q199" s="77" t="s">
        <v>134</v>
      </c>
      <c r="R199" s="77" t="s">
        <v>5558</v>
      </c>
      <c r="S199" s="85" t="s">
        <v>68</v>
      </c>
      <c r="T199" s="78" t="s">
        <v>5586</v>
      </c>
      <c r="U199" s="85" t="s">
        <v>134</v>
      </c>
      <c r="V199" s="85" t="s">
        <v>134</v>
      </c>
    </row>
    <row r="200" spans="1:22" s="48" customFormat="1" ht="75" x14ac:dyDescent="0.25">
      <c r="A200" s="55">
        <v>13100700</v>
      </c>
      <c r="B200" s="77" t="s">
        <v>31</v>
      </c>
      <c r="C200" s="82">
        <v>3114</v>
      </c>
      <c r="D200" s="77" t="s">
        <v>214</v>
      </c>
      <c r="E200" s="77" t="s">
        <v>126</v>
      </c>
      <c r="F200" s="77" t="s">
        <v>79</v>
      </c>
      <c r="G200" s="77" t="s">
        <v>3266</v>
      </c>
      <c r="H200" s="77" t="s">
        <v>3179</v>
      </c>
      <c r="I200" s="77" t="s">
        <v>3184</v>
      </c>
      <c r="J200" s="77" t="s">
        <v>3126</v>
      </c>
      <c r="K200" s="71" t="s">
        <v>4380</v>
      </c>
      <c r="L200" s="74"/>
      <c r="M200" s="74"/>
      <c r="N200" s="74"/>
      <c r="O200" s="79"/>
      <c r="P200" s="74"/>
      <c r="Q200" s="77" t="s">
        <v>134</v>
      </c>
      <c r="R200" s="77" t="s">
        <v>5558</v>
      </c>
      <c r="S200" s="85" t="s">
        <v>68</v>
      </c>
      <c r="T200" s="78" t="s">
        <v>5586</v>
      </c>
      <c r="U200" s="85" t="s">
        <v>134</v>
      </c>
      <c r="V200" s="85" t="s">
        <v>134</v>
      </c>
    </row>
    <row r="201" spans="1:22" s="48" customFormat="1" ht="75" x14ac:dyDescent="0.25">
      <c r="A201" s="55">
        <v>13100700</v>
      </c>
      <c r="B201" s="77" t="s">
        <v>31</v>
      </c>
      <c r="C201" s="82">
        <v>3115</v>
      </c>
      <c r="D201" s="77" t="s">
        <v>214</v>
      </c>
      <c r="E201" s="77" t="s">
        <v>126</v>
      </c>
      <c r="F201" s="77" t="s">
        <v>79</v>
      </c>
      <c r="G201" s="77" t="s">
        <v>3267</v>
      </c>
      <c r="H201" s="77" t="s">
        <v>3179</v>
      </c>
      <c r="I201" s="77" t="s">
        <v>3180</v>
      </c>
      <c r="J201" s="77" t="s">
        <v>3126</v>
      </c>
      <c r="K201" s="71" t="s">
        <v>67</v>
      </c>
      <c r="L201" s="74">
        <v>697858</v>
      </c>
      <c r="M201" s="74">
        <v>0</v>
      </c>
      <c r="N201" s="74">
        <v>697858</v>
      </c>
      <c r="O201" s="79">
        <v>1</v>
      </c>
      <c r="P201" s="74">
        <v>697858</v>
      </c>
      <c r="Q201" s="77" t="s">
        <v>134</v>
      </c>
      <c r="R201" s="77" t="s">
        <v>5558</v>
      </c>
      <c r="S201" s="85" t="s">
        <v>134</v>
      </c>
      <c r="T201" s="78"/>
      <c r="U201" s="85" t="s">
        <v>134</v>
      </c>
      <c r="V201" s="85" t="s">
        <v>134</v>
      </c>
    </row>
    <row r="202" spans="1:22" s="48" customFormat="1" ht="75" x14ac:dyDescent="0.25">
      <c r="A202" s="55">
        <v>13100700</v>
      </c>
      <c r="B202" s="77" t="s">
        <v>31</v>
      </c>
      <c r="C202" s="82">
        <v>3116</v>
      </c>
      <c r="D202" s="77" t="s">
        <v>214</v>
      </c>
      <c r="E202" s="77" t="s">
        <v>126</v>
      </c>
      <c r="F202" s="77" t="s">
        <v>79</v>
      </c>
      <c r="G202" s="77" t="s">
        <v>3268</v>
      </c>
      <c r="H202" s="77" t="s">
        <v>3179</v>
      </c>
      <c r="I202" s="77" t="s">
        <v>3180</v>
      </c>
      <c r="J202" s="77" t="s">
        <v>3126</v>
      </c>
      <c r="K202" s="71" t="s">
        <v>67</v>
      </c>
      <c r="L202" s="74">
        <v>330984</v>
      </c>
      <c r="M202" s="74">
        <v>0</v>
      </c>
      <c r="N202" s="74">
        <v>330984</v>
      </c>
      <c r="O202" s="79">
        <v>1</v>
      </c>
      <c r="P202" s="74">
        <v>330984</v>
      </c>
      <c r="Q202" s="77" t="s">
        <v>134</v>
      </c>
      <c r="R202" s="77" t="s">
        <v>5558</v>
      </c>
      <c r="S202" s="85" t="s">
        <v>134</v>
      </c>
      <c r="T202" s="78"/>
      <c r="U202" s="85" t="s">
        <v>134</v>
      </c>
      <c r="V202" s="85" t="s">
        <v>134</v>
      </c>
    </row>
    <row r="203" spans="1:22" s="48" customFormat="1" ht="75" x14ac:dyDescent="0.25">
      <c r="A203" s="55">
        <v>13100700</v>
      </c>
      <c r="B203" s="77" t="s">
        <v>31</v>
      </c>
      <c r="C203" s="82">
        <v>3117</v>
      </c>
      <c r="D203" s="77" t="s">
        <v>214</v>
      </c>
      <c r="E203" s="77" t="s">
        <v>126</v>
      </c>
      <c r="F203" s="77" t="s">
        <v>79</v>
      </c>
      <c r="G203" s="77" t="s">
        <v>3269</v>
      </c>
      <c r="H203" s="77" t="s">
        <v>3179</v>
      </c>
      <c r="I203" s="77" t="s">
        <v>3180</v>
      </c>
      <c r="J203" s="77" t="s">
        <v>3126</v>
      </c>
      <c r="K203" s="71" t="s">
        <v>67</v>
      </c>
      <c r="L203" s="74">
        <v>1351851</v>
      </c>
      <c r="M203" s="74">
        <v>0</v>
      </c>
      <c r="N203" s="74">
        <v>1351851</v>
      </c>
      <c r="O203" s="79">
        <v>1</v>
      </c>
      <c r="P203" s="74">
        <v>1351851</v>
      </c>
      <c r="Q203" s="77" t="s">
        <v>134</v>
      </c>
      <c r="R203" s="77" t="s">
        <v>5558</v>
      </c>
      <c r="S203" s="85" t="s">
        <v>134</v>
      </c>
      <c r="T203" s="78"/>
      <c r="U203" s="85" t="s">
        <v>134</v>
      </c>
      <c r="V203" s="85" t="s">
        <v>134</v>
      </c>
    </row>
    <row r="204" spans="1:22" s="48" customFormat="1" ht="75" x14ac:dyDescent="0.25">
      <c r="A204" s="55">
        <v>13100700</v>
      </c>
      <c r="B204" s="77" t="s">
        <v>31</v>
      </c>
      <c r="C204" s="82">
        <v>3118</v>
      </c>
      <c r="D204" s="77" t="s">
        <v>214</v>
      </c>
      <c r="E204" s="77" t="s">
        <v>126</v>
      </c>
      <c r="F204" s="77" t="s">
        <v>79</v>
      </c>
      <c r="G204" s="77" t="s">
        <v>3270</v>
      </c>
      <c r="H204" s="77" t="s">
        <v>3179</v>
      </c>
      <c r="I204" s="77" t="s">
        <v>3184</v>
      </c>
      <c r="J204" s="77" t="s">
        <v>3126</v>
      </c>
      <c r="K204" s="71" t="s">
        <v>67</v>
      </c>
      <c r="L204" s="74">
        <v>362886</v>
      </c>
      <c r="M204" s="74">
        <v>0</v>
      </c>
      <c r="N204" s="74">
        <v>362886</v>
      </c>
      <c r="O204" s="79">
        <v>1</v>
      </c>
      <c r="P204" s="74">
        <v>362886</v>
      </c>
      <c r="Q204" s="77" t="s">
        <v>134</v>
      </c>
      <c r="R204" s="77" t="s">
        <v>5558</v>
      </c>
      <c r="S204" s="85" t="s">
        <v>134</v>
      </c>
      <c r="T204" s="78"/>
      <c r="U204" s="85" t="s">
        <v>134</v>
      </c>
      <c r="V204" s="85" t="s">
        <v>134</v>
      </c>
    </row>
    <row r="205" spans="1:22" s="48" customFormat="1" ht="75" x14ac:dyDescent="0.25">
      <c r="A205" s="55">
        <v>13100700</v>
      </c>
      <c r="B205" s="77" t="s">
        <v>31</v>
      </c>
      <c r="C205" s="82">
        <v>3119</v>
      </c>
      <c r="D205" s="77" t="s">
        <v>214</v>
      </c>
      <c r="E205" s="77" t="s">
        <v>126</v>
      </c>
      <c r="F205" s="77" t="s">
        <v>79</v>
      </c>
      <c r="G205" s="77" t="s">
        <v>3271</v>
      </c>
      <c r="H205" s="77" t="s">
        <v>3179</v>
      </c>
      <c r="I205" s="77" t="s">
        <v>3180</v>
      </c>
      <c r="J205" s="77" t="s">
        <v>3126</v>
      </c>
      <c r="K205" s="71" t="s">
        <v>67</v>
      </c>
      <c r="L205" s="74">
        <v>159510</v>
      </c>
      <c r="M205" s="74">
        <v>0</v>
      </c>
      <c r="N205" s="74">
        <v>159510</v>
      </c>
      <c r="O205" s="79">
        <v>1</v>
      </c>
      <c r="P205" s="74">
        <v>159510</v>
      </c>
      <c r="Q205" s="77" t="s">
        <v>134</v>
      </c>
      <c r="R205" s="77" t="s">
        <v>5558</v>
      </c>
      <c r="S205" s="85" t="s">
        <v>134</v>
      </c>
      <c r="T205" s="78"/>
      <c r="U205" s="85" t="s">
        <v>134</v>
      </c>
      <c r="V205" s="85" t="s">
        <v>134</v>
      </c>
    </row>
    <row r="206" spans="1:22" s="48" customFormat="1" ht="75" x14ac:dyDescent="0.25">
      <c r="A206" s="55">
        <v>13100700</v>
      </c>
      <c r="B206" s="77" t="s">
        <v>31</v>
      </c>
      <c r="C206" s="82">
        <v>3120</v>
      </c>
      <c r="D206" s="77" t="s">
        <v>214</v>
      </c>
      <c r="E206" s="77" t="s">
        <v>126</v>
      </c>
      <c r="F206" s="77" t="s">
        <v>79</v>
      </c>
      <c r="G206" s="77" t="s">
        <v>3272</v>
      </c>
      <c r="H206" s="77" t="s">
        <v>3179</v>
      </c>
      <c r="I206" s="77" t="s">
        <v>3180</v>
      </c>
      <c r="J206" s="77" t="s">
        <v>3126</v>
      </c>
      <c r="K206" s="71" t="s">
        <v>67</v>
      </c>
      <c r="L206" s="74">
        <v>1814431</v>
      </c>
      <c r="M206" s="74">
        <v>0</v>
      </c>
      <c r="N206" s="74">
        <v>1814431</v>
      </c>
      <c r="O206" s="79">
        <v>1</v>
      </c>
      <c r="P206" s="74">
        <v>1814431</v>
      </c>
      <c r="Q206" s="77" t="s">
        <v>134</v>
      </c>
      <c r="R206" s="77" t="s">
        <v>5558</v>
      </c>
      <c r="S206" s="85" t="s">
        <v>134</v>
      </c>
      <c r="T206" s="78"/>
      <c r="U206" s="85" t="s">
        <v>134</v>
      </c>
      <c r="V206" s="85" t="s">
        <v>134</v>
      </c>
    </row>
    <row r="207" spans="1:22" s="48" customFormat="1" ht="75" x14ac:dyDescent="0.25">
      <c r="A207" s="55">
        <v>13100700</v>
      </c>
      <c r="B207" s="77" t="s">
        <v>31</v>
      </c>
      <c r="C207" s="82">
        <v>3121</v>
      </c>
      <c r="D207" s="77" t="s">
        <v>214</v>
      </c>
      <c r="E207" s="77" t="s">
        <v>126</v>
      </c>
      <c r="F207" s="77" t="s">
        <v>79</v>
      </c>
      <c r="G207" s="77" t="s">
        <v>3273</v>
      </c>
      <c r="H207" s="77" t="s">
        <v>3179</v>
      </c>
      <c r="I207" s="77" t="s">
        <v>3184</v>
      </c>
      <c r="J207" s="77" t="s">
        <v>3126</v>
      </c>
      <c r="K207" s="71" t="s">
        <v>67</v>
      </c>
      <c r="L207" s="74">
        <v>2139434</v>
      </c>
      <c r="M207" s="74">
        <v>0</v>
      </c>
      <c r="N207" s="74">
        <v>2139434</v>
      </c>
      <c r="O207" s="79">
        <v>1</v>
      </c>
      <c r="P207" s="74">
        <v>2139434</v>
      </c>
      <c r="Q207" s="77" t="s">
        <v>134</v>
      </c>
      <c r="R207" s="77" t="s">
        <v>5558</v>
      </c>
      <c r="S207" s="85" t="s">
        <v>134</v>
      </c>
      <c r="T207" s="78"/>
      <c r="U207" s="85" t="s">
        <v>134</v>
      </c>
      <c r="V207" s="85" t="s">
        <v>134</v>
      </c>
    </row>
    <row r="208" spans="1:22" s="48" customFormat="1" ht="75" x14ac:dyDescent="0.25">
      <c r="A208" s="55">
        <v>13100700</v>
      </c>
      <c r="B208" s="77" t="s">
        <v>31</v>
      </c>
      <c r="C208" s="82">
        <v>3122</v>
      </c>
      <c r="D208" s="77" t="s">
        <v>214</v>
      </c>
      <c r="E208" s="77" t="s">
        <v>126</v>
      </c>
      <c r="F208" s="77" t="s">
        <v>79</v>
      </c>
      <c r="G208" s="77" t="s">
        <v>3199</v>
      </c>
      <c r="H208" s="77" t="s">
        <v>3179</v>
      </c>
      <c r="I208" s="77" t="s">
        <v>3184</v>
      </c>
      <c r="J208" s="77" t="s">
        <v>3126</v>
      </c>
      <c r="K208" s="71" t="s">
        <v>67</v>
      </c>
      <c r="L208" s="74">
        <v>512333</v>
      </c>
      <c r="M208" s="74">
        <v>0</v>
      </c>
      <c r="N208" s="74">
        <v>512333</v>
      </c>
      <c r="O208" s="79">
        <v>1</v>
      </c>
      <c r="P208" s="74">
        <v>512333</v>
      </c>
      <c r="Q208" s="77" t="s">
        <v>134</v>
      </c>
      <c r="R208" s="77" t="s">
        <v>5558</v>
      </c>
      <c r="S208" s="85" t="s">
        <v>134</v>
      </c>
      <c r="T208" s="78"/>
      <c r="U208" s="85" t="s">
        <v>134</v>
      </c>
      <c r="V208" s="85" t="s">
        <v>134</v>
      </c>
    </row>
    <row r="209" spans="1:22" s="48" customFormat="1" ht="75" x14ac:dyDescent="0.25">
      <c r="A209" s="55">
        <v>13100700</v>
      </c>
      <c r="B209" s="77" t="s">
        <v>31</v>
      </c>
      <c r="C209" s="82">
        <v>3123</v>
      </c>
      <c r="D209" s="77" t="s">
        <v>214</v>
      </c>
      <c r="E209" s="77" t="s">
        <v>126</v>
      </c>
      <c r="F209" s="77" t="s">
        <v>79</v>
      </c>
      <c r="G209" s="77" t="s">
        <v>3274</v>
      </c>
      <c r="H209" s="77" t="s">
        <v>3179</v>
      </c>
      <c r="I209" s="77" t="s">
        <v>3184</v>
      </c>
      <c r="J209" s="77" t="s">
        <v>3126</v>
      </c>
      <c r="K209" s="71" t="s">
        <v>67</v>
      </c>
      <c r="L209" s="74">
        <v>558287</v>
      </c>
      <c r="M209" s="74">
        <v>0</v>
      </c>
      <c r="N209" s="74">
        <v>558287</v>
      </c>
      <c r="O209" s="79">
        <v>1</v>
      </c>
      <c r="P209" s="74">
        <v>558287</v>
      </c>
      <c r="Q209" s="77" t="s">
        <v>134</v>
      </c>
      <c r="R209" s="77" t="s">
        <v>5558</v>
      </c>
      <c r="S209" s="85" t="s">
        <v>134</v>
      </c>
      <c r="T209" s="78"/>
      <c r="U209" s="85" t="s">
        <v>134</v>
      </c>
      <c r="V209" s="85" t="s">
        <v>134</v>
      </c>
    </row>
    <row r="210" spans="1:22" s="48" customFormat="1" ht="75" x14ac:dyDescent="0.25">
      <c r="A210" s="55">
        <v>13100700</v>
      </c>
      <c r="B210" s="77" t="s">
        <v>31</v>
      </c>
      <c r="C210" s="82">
        <v>3124</v>
      </c>
      <c r="D210" s="77" t="s">
        <v>214</v>
      </c>
      <c r="E210" s="77" t="s">
        <v>126</v>
      </c>
      <c r="F210" s="77" t="s">
        <v>79</v>
      </c>
      <c r="G210" s="77" t="s">
        <v>3275</v>
      </c>
      <c r="H210" s="77" t="s">
        <v>3179</v>
      </c>
      <c r="I210" s="77" t="s">
        <v>3184</v>
      </c>
      <c r="J210" s="77" t="s">
        <v>3126</v>
      </c>
      <c r="K210" s="71" t="s">
        <v>67</v>
      </c>
      <c r="L210" s="74">
        <v>2139434</v>
      </c>
      <c r="M210" s="74">
        <v>0</v>
      </c>
      <c r="N210" s="74">
        <v>2139434</v>
      </c>
      <c r="O210" s="79">
        <v>1</v>
      </c>
      <c r="P210" s="74">
        <v>2139434</v>
      </c>
      <c r="Q210" s="77" t="s">
        <v>134</v>
      </c>
      <c r="R210" s="77" t="s">
        <v>5558</v>
      </c>
      <c r="S210" s="85" t="s">
        <v>134</v>
      </c>
      <c r="T210" s="78"/>
      <c r="U210" s="85" t="s">
        <v>134</v>
      </c>
      <c r="V210" s="85" t="s">
        <v>134</v>
      </c>
    </row>
    <row r="211" spans="1:22" s="48" customFormat="1" ht="75" x14ac:dyDescent="0.25">
      <c r="A211" s="55">
        <v>13100700</v>
      </c>
      <c r="B211" s="77" t="s">
        <v>31</v>
      </c>
      <c r="C211" s="82">
        <v>3125</v>
      </c>
      <c r="D211" s="77" t="s">
        <v>214</v>
      </c>
      <c r="E211" s="77" t="s">
        <v>126</v>
      </c>
      <c r="F211" s="77" t="s">
        <v>79</v>
      </c>
      <c r="G211" s="77" t="s">
        <v>3276</v>
      </c>
      <c r="H211" s="77" t="s">
        <v>3179</v>
      </c>
      <c r="I211" s="77" t="s">
        <v>3184</v>
      </c>
      <c r="J211" s="77" t="s">
        <v>3126</v>
      </c>
      <c r="K211" s="71" t="s">
        <v>67</v>
      </c>
      <c r="L211" s="74">
        <v>261198</v>
      </c>
      <c r="M211" s="74">
        <v>0</v>
      </c>
      <c r="N211" s="74">
        <v>261198</v>
      </c>
      <c r="O211" s="79">
        <v>1</v>
      </c>
      <c r="P211" s="74">
        <v>261198</v>
      </c>
      <c r="Q211" s="77" t="s">
        <v>134</v>
      </c>
      <c r="R211" s="77" t="s">
        <v>5558</v>
      </c>
      <c r="S211" s="85" t="s">
        <v>134</v>
      </c>
      <c r="T211" s="78"/>
      <c r="U211" s="85" t="s">
        <v>134</v>
      </c>
      <c r="V211" s="85" t="s">
        <v>134</v>
      </c>
    </row>
    <row r="212" spans="1:22" s="48" customFormat="1" ht="75" x14ac:dyDescent="0.25">
      <c r="A212" s="55">
        <v>13100700</v>
      </c>
      <c r="B212" s="77" t="s">
        <v>31</v>
      </c>
      <c r="C212" s="82">
        <v>3126</v>
      </c>
      <c r="D212" s="77" t="s">
        <v>214</v>
      </c>
      <c r="E212" s="77" t="s">
        <v>126</v>
      </c>
      <c r="F212" s="77" t="s">
        <v>79</v>
      </c>
      <c r="G212" s="77" t="s">
        <v>3277</v>
      </c>
      <c r="H212" s="77" t="s">
        <v>3179</v>
      </c>
      <c r="I212" s="77" t="s">
        <v>3184</v>
      </c>
      <c r="J212" s="77" t="s">
        <v>3126</v>
      </c>
      <c r="K212" s="71" t="s">
        <v>67</v>
      </c>
      <c r="L212" s="74">
        <v>761662</v>
      </c>
      <c r="M212" s="74">
        <v>0</v>
      </c>
      <c r="N212" s="74">
        <v>761662</v>
      </c>
      <c r="O212" s="79">
        <v>1</v>
      </c>
      <c r="P212" s="74">
        <v>761662</v>
      </c>
      <c r="Q212" s="77" t="s">
        <v>134</v>
      </c>
      <c r="R212" s="77" t="s">
        <v>5558</v>
      </c>
      <c r="S212" s="85" t="s">
        <v>134</v>
      </c>
      <c r="T212" s="78"/>
      <c r="U212" s="85" t="s">
        <v>134</v>
      </c>
      <c r="V212" s="85" t="s">
        <v>134</v>
      </c>
    </row>
    <row r="213" spans="1:22" s="48" customFormat="1" ht="75" x14ac:dyDescent="0.25">
      <c r="A213" s="55">
        <v>13100700</v>
      </c>
      <c r="B213" s="77" t="s">
        <v>31</v>
      </c>
      <c r="C213" s="82">
        <v>3127</v>
      </c>
      <c r="D213" s="77" t="s">
        <v>214</v>
      </c>
      <c r="E213" s="77" t="s">
        <v>126</v>
      </c>
      <c r="F213" s="77" t="s">
        <v>79</v>
      </c>
      <c r="G213" s="77" t="s">
        <v>3278</v>
      </c>
      <c r="H213" s="77" t="s">
        <v>3179</v>
      </c>
      <c r="I213" s="77" t="s">
        <v>3184</v>
      </c>
      <c r="J213" s="77" t="s">
        <v>3126</v>
      </c>
      <c r="K213" s="71" t="s">
        <v>67</v>
      </c>
      <c r="L213" s="74">
        <v>586201</v>
      </c>
      <c r="M213" s="74">
        <v>0</v>
      </c>
      <c r="N213" s="74">
        <v>586201</v>
      </c>
      <c r="O213" s="79">
        <v>1</v>
      </c>
      <c r="P213" s="74">
        <v>586201</v>
      </c>
      <c r="Q213" s="77" t="s">
        <v>134</v>
      </c>
      <c r="R213" s="77" t="s">
        <v>5558</v>
      </c>
      <c r="S213" s="85" t="s">
        <v>134</v>
      </c>
      <c r="T213" s="78"/>
      <c r="U213" s="85" t="s">
        <v>134</v>
      </c>
      <c r="V213" s="85" t="s">
        <v>134</v>
      </c>
    </row>
    <row r="214" spans="1:22" s="48" customFormat="1" ht="75" x14ac:dyDescent="0.25">
      <c r="A214" s="55">
        <v>13100700</v>
      </c>
      <c r="B214" s="77" t="s">
        <v>31</v>
      </c>
      <c r="C214" s="82">
        <v>3128</v>
      </c>
      <c r="D214" s="77" t="s">
        <v>214</v>
      </c>
      <c r="E214" s="77" t="s">
        <v>126</v>
      </c>
      <c r="F214" s="77" t="s">
        <v>79</v>
      </c>
      <c r="G214" s="77" t="s">
        <v>3279</v>
      </c>
      <c r="H214" s="77" t="s">
        <v>3179</v>
      </c>
      <c r="I214" s="77" t="s">
        <v>3184</v>
      </c>
      <c r="J214" s="77" t="s">
        <v>3126</v>
      </c>
      <c r="K214" s="71" t="s">
        <v>67</v>
      </c>
      <c r="L214" s="74">
        <v>626078</v>
      </c>
      <c r="M214" s="74">
        <v>0</v>
      </c>
      <c r="N214" s="74">
        <v>626078</v>
      </c>
      <c r="O214" s="79">
        <v>1</v>
      </c>
      <c r="P214" s="74">
        <v>626078</v>
      </c>
      <c r="Q214" s="77" t="s">
        <v>134</v>
      </c>
      <c r="R214" s="77" t="s">
        <v>5558</v>
      </c>
      <c r="S214" s="85" t="s">
        <v>134</v>
      </c>
      <c r="T214" s="78"/>
      <c r="U214" s="85" t="s">
        <v>134</v>
      </c>
      <c r="V214" s="85" t="s">
        <v>134</v>
      </c>
    </row>
    <row r="215" spans="1:22" s="48" customFormat="1" ht="75" x14ac:dyDescent="0.25">
      <c r="A215" s="55">
        <v>13100700</v>
      </c>
      <c r="B215" s="77" t="s">
        <v>31</v>
      </c>
      <c r="C215" s="82">
        <v>3129</v>
      </c>
      <c r="D215" s="77" t="s">
        <v>214</v>
      </c>
      <c r="E215" s="77" t="s">
        <v>126</v>
      </c>
      <c r="F215" s="77" t="s">
        <v>79</v>
      </c>
      <c r="G215" s="77" t="s">
        <v>3280</v>
      </c>
      <c r="H215" s="77" t="s">
        <v>3179</v>
      </c>
      <c r="I215" s="77" t="s">
        <v>3184</v>
      </c>
      <c r="J215" s="77" t="s">
        <v>3126</v>
      </c>
      <c r="K215" s="71" t="s">
        <v>67</v>
      </c>
      <c r="L215" s="74">
        <v>626078</v>
      </c>
      <c r="M215" s="74">
        <v>0</v>
      </c>
      <c r="N215" s="74">
        <v>626078</v>
      </c>
      <c r="O215" s="79">
        <v>1</v>
      </c>
      <c r="P215" s="74">
        <v>626078</v>
      </c>
      <c r="Q215" s="77" t="s">
        <v>134</v>
      </c>
      <c r="R215" s="77" t="s">
        <v>5558</v>
      </c>
      <c r="S215" s="85" t="s">
        <v>134</v>
      </c>
      <c r="T215" s="78"/>
      <c r="U215" s="85" t="s">
        <v>134</v>
      </c>
      <c r="V215" s="85" t="s">
        <v>134</v>
      </c>
    </row>
    <row r="216" spans="1:22" s="48" customFormat="1" ht="75" x14ac:dyDescent="0.25">
      <c r="A216" s="55">
        <v>13100700</v>
      </c>
      <c r="B216" s="77" t="s">
        <v>31</v>
      </c>
      <c r="C216" s="82">
        <v>3130</v>
      </c>
      <c r="D216" s="77" t="s">
        <v>214</v>
      </c>
      <c r="E216" s="77" t="s">
        <v>126</v>
      </c>
      <c r="F216" s="77" t="s">
        <v>79</v>
      </c>
      <c r="G216" s="77" t="s">
        <v>3281</v>
      </c>
      <c r="H216" s="77" t="s">
        <v>3179</v>
      </c>
      <c r="I216" s="77" t="s">
        <v>3184</v>
      </c>
      <c r="J216" s="77" t="s">
        <v>3126</v>
      </c>
      <c r="K216" s="71" t="s">
        <v>67</v>
      </c>
      <c r="L216" s="74">
        <v>1252157</v>
      </c>
      <c r="M216" s="74">
        <v>0</v>
      </c>
      <c r="N216" s="74">
        <v>1252157</v>
      </c>
      <c r="O216" s="79">
        <v>1</v>
      </c>
      <c r="P216" s="74">
        <v>1252157</v>
      </c>
      <c r="Q216" s="77" t="s">
        <v>134</v>
      </c>
      <c r="R216" s="77" t="s">
        <v>5558</v>
      </c>
      <c r="S216" s="85" t="s">
        <v>134</v>
      </c>
      <c r="T216" s="78"/>
      <c r="U216" s="85" t="s">
        <v>134</v>
      </c>
      <c r="V216" s="85" t="s">
        <v>134</v>
      </c>
    </row>
    <row r="217" spans="1:22" s="48" customFormat="1" ht="75" x14ac:dyDescent="0.25">
      <c r="A217" s="55">
        <v>13100700</v>
      </c>
      <c r="B217" s="77" t="s">
        <v>31</v>
      </c>
      <c r="C217" s="82">
        <v>3131</v>
      </c>
      <c r="D217" s="77" t="s">
        <v>214</v>
      </c>
      <c r="E217" s="77" t="s">
        <v>126</v>
      </c>
      <c r="F217" s="77" t="s">
        <v>79</v>
      </c>
      <c r="G217" s="77" t="s">
        <v>3282</v>
      </c>
      <c r="H217" s="77" t="s">
        <v>3179</v>
      </c>
      <c r="I217" s="77" t="s">
        <v>3184</v>
      </c>
      <c r="J217" s="77" t="s">
        <v>3126</v>
      </c>
      <c r="K217" s="71" t="s">
        <v>67</v>
      </c>
      <c r="L217" s="74">
        <v>2241122</v>
      </c>
      <c r="M217" s="74">
        <v>0</v>
      </c>
      <c r="N217" s="74">
        <v>2241122</v>
      </c>
      <c r="O217" s="79">
        <v>1</v>
      </c>
      <c r="P217" s="74">
        <v>2241122</v>
      </c>
      <c r="Q217" s="77" t="s">
        <v>134</v>
      </c>
      <c r="R217" s="77" t="s">
        <v>5558</v>
      </c>
      <c r="S217" s="85" t="s">
        <v>134</v>
      </c>
      <c r="T217" s="78"/>
      <c r="U217" s="85" t="s">
        <v>134</v>
      </c>
      <c r="V217" s="85" t="s">
        <v>134</v>
      </c>
    </row>
    <row r="218" spans="1:22" s="48" customFormat="1" ht="75" x14ac:dyDescent="0.25">
      <c r="A218" s="55">
        <v>13100700</v>
      </c>
      <c r="B218" s="77" t="s">
        <v>31</v>
      </c>
      <c r="C218" s="82">
        <v>3132</v>
      </c>
      <c r="D218" s="77" t="s">
        <v>214</v>
      </c>
      <c r="E218" s="77" t="s">
        <v>126</v>
      </c>
      <c r="F218" s="77" t="s">
        <v>79</v>
      </c>
      <c r="G218" s="77" t="s">
        <v>3283</v>
      </c>
      <c r="H218" s="77" t="s">
        <v>3179</v>
      </c>
      <c r="I218" s="77" t="s">
        <v>3184</v>
      </c>
      <c r="J218" s="77" t="s">
        <v>3126</v>
      </c>
      <c r="K218" s="71" t="s">
        <v>67</v>
      </c>
      <c r="L218" s="74">
        <v>518409</v>
      </c>
      <c r="M218" s="74">
        <v>0</v>
      </c>
      <c r="N218" s="74">
        <v>518409</v>
      </c>
      <c r="O218" s="79">
        <v>1</v>
      </c>
      <c r="P218" s="74">
        <v>518409</v>
      </c>
      <c r="Q218" s="77" t="s">
        <v>134</v>
      </c>
      <c r="R218" s="77" t="s">
        <v>5558</v>
      </c>
      <c r="S218" s="85" t="s">
        <v>134</v>
      </c>
      <c r="T218" s="78"/>
      <c r="U218" s="85" t="s">
        <v>134</v>
      </c>
      <c r="V218" s="85" t="s">
        <v>134</v>
      </c>
    </row>
    <row r="219" spans="1:22" s="48" customFormat="1" ht="75" x14ac:dyDescent="0.25">
      <c r="A219" s="55">
        <v>13100700</v>
      </c>
      <c r="B219" s="77" t="s">
        <v>31</v>
      </c>
      <c r="C219" s="82">
        <v>3133</v>
      </c>
      <c r="D219" s="77" t="s">
        <v>214</v>
      </c>
      <c r="E219" s="77" t="s">
        <v>126</v>
      </c>
      <c r="F219" s="77" t="s">
        <v>79</v>
      </c>
      <c r="G219" s="77" t="s">
        <v>3284</v>
      </c>
      <c r="H219" s="77" t="s">
        <v>3179</v>
      </c>
      <c r="I219" s="77" t="s">
        <v>3180</v>
      </c>
      <c r="J219" s="77" t="s">
        <v>3126</v>
      </c>
      <c r="K219" s="71" t="s">
        <v>67</v>
      </c>
      <c r="L219" s="74">
        <v>2225171</v>
      </c>
      <c r="M219" s="74">
        <v>0</v>
      </c>
      <c r="N219" s="74">
        <v>2225171</v>
      </c>
      <c r="O219" s="79">
        <v>1</v>
      </c>
      <c r="P219" s="74">
        <v>2225171</v>
      </c>
      <c r="Q219" s="77" t="s">
        <v>134</v>
      </c>
      <c r="R219" s="77" t="s">
        <v>5558</v>
      </c>
      <c r="S219" s="85" t="s">
        <v>134</v>
      </c>
      <c r="T219" s="78"/>
      <c r="U219" s="85" t="s">
        <v>134</v>
      </c>
      <c r="V219" s="85" t="s">
        <v>134</v>
      </c>
    </row>
    <row r="220" spans="1:22" s="48" customFormat="1" ht="75" x14ac:dyDescent="0.25">
      <c r="A220" s="55">
        <v>13100700</v>
      </c>
      <c r="B220" s="77" t="s">
        <v>31</v>
      </c>
      <c r="C220" s="82">
        <v>3134</v>
      </c>
      <c r="D220" s="77" t="s">
        <v>214</v>
      </c>
      <c r="E220" s="77" t="s">
        <v>126</v>
      </c>
      <c r="F220" s="77" t="s">
        <v>79</v>
      </c>
      <c r="G220" s="77" t="s">
        <v>3285</v>
      </c>
      <c r="H220" s="77" t="s">
        <v>3179</v>
      </c>
      <c r="I220" s="77" t="s">
        <v>3180</v>
      </c>
      <c r="J220" s="77" t="s">
        <v>3126</v>
      </c>
      <c r="K220" s="71" t="s">
        <v>67</v>
      </c>
      <c r="L220" s="74">
        <v>434666</v>
      </c>
      <c r="M220" s="74">
        <v>0</v>
      </c>
      <c r="N220" s="74">
        <v>434666</v>
      </c>
      <c r="O220" s="79">
        <v>1</v>
      </c>
      <c r="P220" s="74">
        <v>434666</v>
      </c>
      <c r="Q220" s="77" t="s">
        <v>134</v>
      </c>
      <c r="R220" s="77" t="s">
        <v>5558</v>
      </c>
      <c r="S220" s="85" t="s">
        <v>134</v>
      </c>
      <c r="T220" s="78"/>
      <c r="U220" s="85" t="s">
        <v>134</v>
      </c>
      <c r="V220" s="85" t="s">
        <v>134</v>
      </c>
    </row>
    <row r="221" spans="1:22" s="48" customFormat="1" ht="75" x14ac:dyDescent="0.25">
      <c r="A221" s="55">
        <v>13100700</v>
      </c>
      <c r="B221" s="77" t="s">
        <v>31</v>
      </c>
      <c r="C221" s="82">
        <v>3135</v>
      </c>
      <c r="D221" s="77" t="s">
        <v>214</v>
      </c>
      <c r="E221" s="77" t="s">
        <v>126</v>
      </c>
      <c r="F221" s="77" t="s">
        <v>79</v>
      </c>
      <c r="G221" s="77" t="s">
        <v>3286</v>
      </c>
      <c r="H221" s="77" t="s">
        <v>3179</v>
      </c>
      <c r="I221" s="77" t="s">
        <v>3184</v>
      </c>
      <c r="J221" s="77" t="s">
        <v>3126</v>
      </c>
      <c r="K221" s="71" t="s">
        <v>67</v>
      </c>
      <c r="L221" s="74">
        <v>372856</v>
      </c>
      <c r="M221" s="74">
        <v>0</v>
      </c>
      <c r="N221" s="74">
        <v>372856</v>
      </c>
      <c r="O221" s="79">
        <v>1</v>
      </c>
      <c r="P221" s="74">
        <v>372856</v>
      </c>
      <c r="Q221" s="77" t="s">
        <v>134</v>
      </c>
      <c r="R221" s="77" t="s">
        <v>5558</v>
      </c>
      <c r="S221" s="85" t="s">
        <v>134</v>
      </c>
      <c r="T221" s="78"/>
      <c r="U221" s="85" t="s">
        <v>134</v>
      </c>
      <c r="V221" s="85" t="s">
        <v>134</v>
      </c>
    </row>
    <row r="222" spans="1:22" s="48" customFormat="1" ht="75" x14ac:dyDescent="0.25">
      <c r="A222" s="55">
        <v>13100700</v>
      </c>
      <c r="B222" s="77" t="s">
        <v>31</v>
      </c>
      <c r="C222" s="82">
        <v>3136</v>
      </c>
      <c r="D222" s="77" t="s">
        <v>214</v>
      </c>
      <c r="E222" s="77" t="s">
        <v>126</v>
      </c>
      <c r="F222" s="77" t="s">
        <v>79</v>
      </c>
      <c r="G222" s="77" t="s">
        <v>3287</v>
      </c>
      <c r="H222" s="77" t="s">
        <v>3179</v>
      </c>
      <c r="I222" s="77" t="s">
        <v>3184</v>
      </c>
      <c r="J222" s="77" t="s">
        <v>3126</v>
      </c>
      <c r="K222" s="71" t="s">
        <v>67</v>
      </c>
      <c r="L222" s="74">
        <v>955069</v>
      </c>
      <c r="M222" s="74">
        <v>0</v>
      </c>
      <c r="N222" s="74">
        <v>955069</v>
      </c>
      <c r="O222" s="79">
        <v>1</v>
      </c>
      <c r="P222" s="74">
        <v>955069</v>
      </c>
      <c r="Q222" s="77" t="s">
        <v>134</v>
      </c>
      <c r="R222" s="77" t="s">
        <v>5558</v>
      </c>
      <c r="S222" s="85" t="s">
        <v>134</v>
      </c>
      <c r="T222" s="78"/>
      <c r="U222" s="85" t="s">
        <v>134</v>
      </c>
      <c r="V222" s="85" t="s">
        <v>134</v>
      </c>
    </row>
    <row r="223" spans="1:22" s="48" customFormat="1" ht="75" x14ac:dyDescent="0.25">
      <c r="A223" s="55">
        <v>13100700</v>
      </c>
      <c r="B223" s="77" t="s">
        <v>31</v>
      </c>
      <c r="C223" s="82">
        <v>3137</v>
      </c>
      <c r="D223" s="77" t="s">
        <v>214</v>
      </c>
      <c r="E223" s="77" t="s">
        <v>126</v>
      </c>
      <c r="F223" s="77" t="s">
        <v>79</v>
      </c>
      <c r="G223" s="77" t="s">
        <v>3288</v>
      </c>
      <c r="H223" s="77" t="s">
        <v>3179</v>
      </c>
      <c r="I223" s="77" t="s">
        <v>3184</v>
      </c>
      <c r="J223" s="77" t="s">
        <v>3126</v>
      </c>
      <c r="K223" s="71" t="s">
        <v>67</v>
      </c>
      <c r="L223" s="74">
        <v>498470</v>
      </c>
      <c r="M223" s="74">
        <v>0</v>
      </c>
      <c r="N223" s="74">
        <v>498470</v>
      </c>
      <c r="O223" s="79">
        <v>1</v>
      </c>
      <c r="P223" s="74">
        <v>498470</v>
      </c>
      <c r="Q223" s="77" t="s">
        <v>134</v>
      </c>
      <c r="R223" s="77" t="s">
        <v>5558</v>
      </c>
      <c r="S223" s="85" t="s">
        <v>134</v>
      </c>
      <c r="T223" s="78"/>
      <c r="U223" s="85" t="s">
        <v>134</v>
      </c>
      <c r="V223" s="85" t="s">
        <v>134</v>
      </c>
    </row>
    <row r="224" spans="1:22" s="48" customFormat="1" ht="75" x14ac:dyDescent="0.25">
      <c r="A224" s="55">
        <v>13100700</v>
      </c>
      <c r="B224" s="77" t="s">
        <v>31</v>
      </c>
      <c r="C224" s="82">
        <v>3138</v>
      </c>
      <c r="D224" s="77" t="s">
        <v>214</v>
      </c>
      <c r="E224" s="77" t="s">
        <v>126</v>
      </c>
      <c r="F224" s="77" t="s">
        <v>79</v>
      </c>
      <c r="G224" s="77" t="s">
        <v>3289</v>
      </c>
      <c r="H224" s="77" t="s">
        <v>3179</v>
      </c>
      <c r="I224" s="77" t="s">
        <v>3184</v>
      </c>
      <c r="J224" s="77" t="s">
        <v>3126</v>
      </c>
      <c r="K224" s="71" t="s">
        <v>67</v>
      </c>
      <c r="L224" s="74">
        <v>1258139</v>
      </c>
      <c r="M224" s="74">
        <v>0</v>
      </c>
      <c r="N224" s="74">
        <v>1258139</v>
      </c>
      <c r="O224" s="79">
        <v>1</v>
      </c>
      <c r="P224" s="74">
        <v>1258139</v>
      </c>
      <c r="Q224" s="77" t="s">
        <v>134</v>
      </c>
      <c r="R224" s="77" t="s">
        <v>5558</v>
      </c>
      <c r="S224" s="85" t="s">
        <v>134</v>
      </c>
      <c r="T224" s="78"/>
      <c r="U224" s="85" t="s">
        <v>134</v>
      </c>
      <c r="V224" s="85" t="s">
        <v>134</v>
      </c>
    </row>
    <row r="225" spans="1:22" s="48" customFormat="1" ht="75" x14ac:dyDescent="0.25">
      <c r="A225" s="55">
        <v>13100700</v>
      </c>
      <c r="B225" s="77" t="s">
        <v>31</v>
      </c>
      <c r="C225" s="82">
        <v>3139</v>
      </c>
      <c r="D225" s="77" t="s">
        <v>214</v>
      </c>
      <c r="E225" s="77" t="s">
        <v>126</v>
      </c>
      <c r="F225" s="77" t="s">
        <v>79</v>
      </c>
      <c r="G225" s="77" t="s">
        <v>3290</v>
      </c>
      <c r="H225" s="77" t="s">
        <v>3179</v>
      </c>
      <c r="I225" s="77" t="s">
        <v>3184</v>
      </c>
      <c r="J225" s="77" t="s">
        <v>3126</v>
      </c>
      <c r="K225" s="71" t="s">
        <v>67</v>
      </c>
      <c r="L225" s="74">
        <v>795558</v>
      </c>
      <c r="M225" s="74">
        <v>0</v>
      </c>
      <c r="N225" s="74">
        <v>795558</v>
      </c>
      <c r="O225" s="79">
        <v>1</v>
      </c>
      <c r="P225" s="74">
        <v>795558</v>
      </c>
      <c r="Q225" s="77" t="s">
        <v>134</v>
      </c>
      <c r="R225" s="77" t="s">
        <v>5558</v>
      </c>
      <c r="S225" s="85" t="s">
        <v>134</v>
      </c>
      <c r="T225" s="78"/>
      <c r="U225" s="85" t="s">
        <v>134</v>
      </c>
      <c r="V225" s="85" t="s">
        <v>134</v>
      </c>
    </row>
    <row r="226" spans="1:22" s="48" customFormat="1" ht="75" x14ac:dyDescent="0.25">
      <c r="A226" s="55">
        <v>13100700</v>
      </c>
      <c r="B226" s="77" t="s">
        <v>31</v>
      </c>
      <c r="C226" s="82">
        <v>3140</v>
      </c>
      <c r="D226" s="77" t="s">
        <v>214</v>
      </c>
      <c r="E226" s="77" t="s">
        <v>126</v>
      </c>
      <c r="F226" s="77" t="s">
        <v>79</v>
      </c>
      <c r="G226" s="77" t="s">
        <v>3291</v>
      </c>
      <c r="H226" s="77" t="s">
        <v>3179</v>
      </c>
      <c r="I226" s="77" t="s">
        <v>3184</v>
      </c>
      <c r="J226" s="77" t="s">
        <v>3126</v>
      </c>
      <c r="K226" s="71" t="s">
        <v>67</v>
      </c>
      <c r="L226" s="74">
        <v>723779</v>
      </c>
      <c r="M226" s="74">
        <v>0</v>
      </c>
      <c r="N226" s="74">
        <v>723779</v>
      </c>
      <c r="O226" s="79">
        <v>1</v>
      </c>
      <c r="P226" s="74">
        <v>723779</v>
      </c>
      <c r="Q226" s="77" t="s">
        <v>134</v>
      </c>
      <c r="R226" s="77" t="s">
        <v>5558</v>
      </c>
      <c r="S226" s="85" t="s">
        <v>134</v>
      </c>
      <c r="T226" s="78"/>
      <c r="U226" s="85" t="s">
        <v>134</v>
      </c>
      <c r="V226" s="85" t="s">
        <v>134</v>
      </c>
    </row>
    <row r="227" spans="1:22" s="48" customFormat="1" ht="75" x14ac:dyDescent="0.25">
      <c r="A227" s="55">
        <v>13100700</v>
      </c>
      <c r="B227" s="77" t="s">
        <v>31</v>
      </c>
      <c r="C227" s="82">
        <v>3141</v>
      </c>
      <c r="D227" s="77" t="s">
        <v>214</v>
      </c>
      <c r="E227" s="77" t="s">
        <v>126</v>
      </c>
      <c r="F227" s="77" t="s">
        <v>79</v>
      </c>
      <c r="G227" s="77" t="s">
        <v>3292</v>
      </c>
      <c r="H227" s="77" t="s">
        <v>3179</v>
      </c>
      <c r="I227" s="77" t="s">
        <v>3184</v>
      </c>
      <c r="J227" s="77" t="s">
        <v>3126</v>
      </c>
      <c r="K227" s="71" t="s">
        <v>67</v>
      </c>
      <c r="L227" s="74">
        <v>717797</v>
      </c>
      <c r="M227" s="74">
        <v>0</v>
      </c>
      <c r="N227" s="74">
        <v>717797</v>
      </c>
      <c r="O227" s="79">
        <v>1</v>
      </c>
      <c r="P227" s="74">
        <v>717797</v>
      </c>
      <c r="Q227" s="77" t="s">
        <v>134</v>
      </c>
      <c r="R227" s="77" t="s">
        <v>5558</v>
      </c>
      <c r="S227" s="85" t="s">
        <v>134</v>
      </c>
      <c r="T227" s="78"/>
      <c r="U227" s="85" t="s">
        <v>134</v>
      </c>
      <c r="V227" s="85" t="s">
        <v>134</v>
      </c>
    </row>
    <row r="228" spans="1:22" s="48" customFormat="1" ht="75" x14ac:dyDescent="0.25">
      <c r="A228" s="55">
        <v>13100700</v>
      </c>
      <c r="B228" s="77" t="s">
        <v>31</v>
      </c>
      <c r="C228" s="82">
        <v>3142</v>
      </c>
      <c r="D228" s="77" t="s">
        <v>214</v>
      </c>
      <c r="E228" s="77" t="s">
        <v>126</v>
      </c>
      <c r="F228" s="77" t="s">
        <v>79</v>
      </c>
      <c r="G228" s="77" t="s">
        <v>3293</v>
      </c>
      <c r="H228" s="77" t="s">
        <v>3179</v>
      </c>
      <c r="I228" s="77" t="s">
        <v>3184</v>
      </c>
      <c r="J228" s="77" t="s">
        <v>3126</v>
      </c>
      <c r="K228" s="71" t="s">
        <v>67</v>
      </c>
      <c r="L228" s="74">
        <v>546323</v>
      </c>
      <c r="M228" s="74">
        <v>0</v>
      </c>
      <c r="N228" s="74">
        <v>546323</v>
      </c>
      <c r="O228" s="79">
        <v>1</v>
      </c>
      <c r="P228" s="74">
        <v>546323</v>
      </c>
      <c r="Q228" s="77" t="s">
        <v>134</v>
      </c>
      <c r="R228" s="77" t="s">
        <v>5558</v>
      </c>
      <c r="S228" s="85" t="s">
        <v>134</v>
      </c>
      <c r="T228" s="78"/>
      <c r="U228" s="85" t="s">
        <v>134</v>
      </c>
      <c r="V228" s="85" t="s">
        <v>134</v>
      </c>
    </row>
    <row r="229" spans="1:22" s="48" customFormat="1" ht="75" x14ac:dyDescent="0.25">
      <c r="A229" s="55">
        <v>13100700</v>
      </c>
      <c r="B229" s="77" t="s">
        <v>31</v>
      </c>
      <c r="C229" s="82">
        <v>3143</v>
      </c>
      <c r="D229" s="77" t="s">
        <v>214</v>
      </c>
      <c r="E229" s="77" t="s">
        <v>126</v>
      </c>
      <c r="F229" s="77" t="s">
        <v>79</v>
      </c>
      <c r="G229" s="77" t="s">
        <v>3294</v>
      </c>
      <c r="H229" s="77" t="s">
        <v>3179</v>
      </c>
      <c r="I229" s="77" t="s">
        <v>3184</v>
      </c>
      <c r="J229" s="77" t="s">
        <v>3126</v>
      </c>
      <c r="K229" s="71" t="s">
        <v>67</v>
      </c>
      <c r="L229" s="74">
        <v>259204</v>
      </c>
      <c r="M229" s="74">
        <v>0</v>
      </c>
      <c r="N229" s="74">
        <v>259204</v>
      </c>
      <c r="O229" s="79">
        <v>1</v>
      </c>
      <c r="P229" s="74">
        <v>259204</v>
      </c>
      <c r="Q229" s="77" t="s">
        <v>134</v>
      </c>
      <c r="R229" s="77" t="s">
        <v>5558</v>
      </c>
      <c r="S229" s="85" t="s">
        <v>134</v>
      </c>
      <c r="T229" s="78"/>
      <c r="U229" s="85" t="s">
        <v>134</v>
      </c>
      <c r="V229" s="85" t="s">
        <v>134</v>
      </c>
    </row>
    <row r="230" spans="1:22" s="48" customFormat="1" ht="75" x14ac:dyDescent="0.25">
      <c r="A230" s="55">
        <v>13100700</v>
      </c>
      <c r="B230" s="77" t="s">
        <v>31</v>
      </c>
      <c r="C230" s="82">
        <v>3144</v>
      </c>
      <c r="D230" s="77" t="s">
        <v>214</v>
      </c>
      <c r="E230" s="77" t="s">
        <v>126</v>
      </c>
      <c r="F230" s="77" t="s">
        <v>79</v>
      </c>
      <c r="G230" s="77" t="s">
        <v>3295</v>
      </c>
      <c r="H230" s="77" t="s">
        <v>3179</v>
      </c>
      <c r="I230" s="77" t="s">
        <v>3184</v>
      </c>
      <c r="J230" s="77" t="s">
        <v>3126</v>
      </c>
      <c r="K230" s="71" t="s">
        <v>67</v>
      </c>
      <c r="L230" s="74">
        <v>532366</v>
      </c>
      <c r="M230" s="74">
        <v>0</v>
      </c>
      <c r="N230" s="74">
        <v>532366</v>
      </c>
      <c r="O230" s="79">
        <v>1</v>
      </c>
      <c r="P230" s="74">
        <v>532366</v>
      </c>
      <c r="Q230" s="77" t="s">
        <v>134</v>
      </c>
      <c r="R230" s="77" t="s">
        <v>5558</v>
      </c>
      <c r="S230" s="85" t="s">
        <v>134</v>
      </c>
      <c r="T230" s="78"/>
      <c r="U230" s="85" t="s">
        <v>134</v>
      </c>
      <c r="V230" s="85" t="s">
        <v>134</v>
      </c>
    </row>
    <row r="231" spans="1:22" s="48" customFormat="1" ht="75" x14ac:dyDescent="0.25">
      <c r="A231" s="55">
        <v>13100700</v>
      </c>
      <c r="B231" s="77" t="s">
        <v>31</v>
      </c>
      <c r="C231" s="82">
        <v>3145</v>
      </c>
      <c r="D231" s="77" t="s">
        <v>214</v>
      </c>
      <c r="E231" s="77" t="s">
        <v>126</v>
      </c>
      <c r="F231" s="77" t="s">
        <v>79</v>
      </c>
      <c r="G231" s="77" t="s">
        <v>3296</v>
      </c>
      <c r="H231" s="77" t="s">
        <v>3179</v>
      </c>
      <c r="I231" s="77" t="s">
        <v>3184</v>
      </c>
      <c r="J231" s="77" t="s">
        <v>3126</v>
      </c>
      <c r="K231" s="71" t="s">
        <v>67</v>
      </c>
      <c r="L231" s="74">
        <v>1411667</v>
      </c>
      <c r="M231" s="74">
        <v>0</v>
      </c>
      <c r="N231" s="74">
        <v>1411667</v>
      </c>
      <c r="O231" s="79">
        <v>1</v>
      </c>
      <c r="P231" s="74">
        <v>1411667</v>
      </c>
      <c r="Q231" s="77" t="s">
        <v>134</v>
      </c>
      <c r="R231" s="77" t="s">
        <v>5558</v>
      </c>
      <c r="S231" s="85" t="s">
        <v>134</v>
      </c>
      <c r="T231" s="78"/>
      <c r="U231" s="85" t="s">
        <v>134</v>
      </c>
      <c r="V231" s="85" t="s">
        <v>134</v>
      </c>
    </row>
    <row r="232" spans="1:22" s="48" customFormat="1" ht="75" x14ac:dyDescent="0.25">
      <c r="A232" s="55">
        <v>13100700</v>
      </c>
      <c r="B232" s="77" t="s">
        <v>31</v>
      </c>
      <c r="C232" s="82">
        <v>3146</v>
      </c>
      <c r="D232" s="77" t="s">
        <v>214</v>
      </c>
      <c r="E232" s="77" t="s">
        <v>126</v>
      </c>
      <c r="F232" s="77" t="s">
        <v>79</v>
      </c>
      <c r="G232" s="77" t="s">
        <v>3297</v>
      </c>
      <c r="H232" s="77" t="s">
        <v>3179</v>
      </c>
      <c r="I232" s="77" t="s">
        <v>3184</v>
      </c>
      <c r="J232" s="77" t="s">
        <v>3126</v>
      </c>
      <c r="K232" s="71" t="s">
        <v>67</v>
      </c>
      <c r="L232" s="74">
        <v>199388</v>
      </c>
      <c r="M232" s="74">
        <v>0</v>
      </c>
      <c r="N232" s="74">
        <v>199388</v>
      </c>
      <c r="O232" s="79">
        <v>1</v>
      </c>
      <c r="P232" s="74">
        <v>199388</v>
      </c>
      <c r="Q232" s="77" t="s">
        <v>134</v>
      </c>
      <c r="R232" s="77" t="s">
        <v>5558</v>
      </c>
      <c r="S232" s="85" t="s">
        <v>134</v>
      </c>
      <c r="T232" s="78"/>
      <c r="U232" s="85" t="s">
        <v>134</v>
      </c>
      <c r="V232" s="85" t="s">
        <v>134</v>
      </c>
    </row>
    <row r="233" spans="1:22" s="48" customFormat="1" ht="75" x14ac:dyDescent="0.25">
      <c r="A233" s="55">
        <v>13100700</v>
      </c>
      <c r="B233" s="77" t="s">
        <v>31</v>
      </c>
      <c r="C233" s="82">
        <v>3147</v>
      </c>
      <c r="D233" s="77" t="s">
        <v>214</v>
      </c>
      <c r="E233" s="77" t="s">
        <v>126</v>
      </c>
      <c r="F233" s="77" t="s">
        <v>79</v>
      </c>
      <c r="G233" s="77" t="s">
        <v>3298</v>
      </c>
      <c r="H233" s="77" t="s">
        <v>3179</v>
      </c>
      <c r="I233" s="77" t="s">
        <v>3184</v>
      </c>
      <c r="J233" s="77" t="s">
        <v>3126</v>
      </c>
      <c r="K233" s="71" t="s">
        <v>67</v>
      </c>
      <c r="L233" s="74">
        <v>741724</v>
      </c>
      <c r="M233" s="74">
        <v>0</v>
      </c>
      <c r="N233" s="74">
        <v>741724</v>
      </c>
      <c r="O233" s="79">
        <v>1</v>
      </c>
      <c r="P233" s="74">
        <v>741724</v>
      </c>
      <c r="Q233" s="77" t="s">
        <v>134</v>
      </c>
      <c r="R233" s="77" t="s">
        <v>5558</v>
      </c>
      <c r="S233" s="85" t="s">
        <v>134</v>
      </c>
      <c r="T233" s="78"/>
      <c r="U233" s="85" t="s">
        <v>134</v>
      </c>
      <c r="V233" s="85" t="s">
        <v>134</v>
      </c>
    </row>
    <row r="234" spans="1:22" s="48" customFormat="1" ht="75" x14ac:dyDescent="0.25">
      <c r="A234" s="55">
        <v>13100700</v>
      </c>
      <c r="B234" s="77" t="s">
        <v>31</v>
      </c>
      <c r="C234" s="82">
        <v>3148</v>
      </c>
      <c r="D234" s="77" t="s">
        <v>214</v>
      </c>
      <c r="E234" s="77" t="s">
        <v>126</v>
      </c>
      <c r="F234" s="77" t="s">
        <v>79</v>
      </c>
      <c r="G234" s="77" t="s">
        <v>3299</v>
      </c>
      <c r="H234" s="77" t="s">
        <v>3179</v>
      </c>
      <c r="I234" s="77" t="s">
        <v>3184</v>
      </c>
      <c r="J234" s="77" t="s">
        <v>3126</v>
      </c>
      <c r="K234" s="71" t="s">
        <v>67</v>
      </c>
      <c r="L234" s="74">
        <v>558287</v>
      </c>
      <c r="M234" s="74">
        <v>0</v>
      </c>
      <c r="N234" s="74">
        <v>558287</v>
      </c>
      <c r="O234" s="79">
        <v>1</v>
      </c>
      <c r="P234" s="74">
        <v>558287</v>
      </c>
      <c r="Q234" s="77" t="s">
        <v>134</v>
      </c>
      <c r="R234" s="77" t="s">
        <v>5558</v>
      </c>
      <c r="S234" s="85" t="s">
        <v>134</v>
      </c>
      <c r="T234" s="78"/>
      <c r="U234" s="85" t="s">
        <v>134</v>
      </c>
      <c r="V234" s="85" t="s">
        <v>134</v>
      </c>
    </row>
    <row r="235" spans="1:22" s="48" customFormat="1" ht="75" x14ac:dyDescent="0.25">
      <c r="A235" s="55">
        <v>13100700</v>
      </c>
      <c r="B235" s="77" t="s">
        <v>31</v>
      </c>
      <c r="C235" s="82">
        <v>3149</v>
      </c>
      <c r="D235" s="77" t="s">
        <v>214</v>
      </c>
      <c r="E235" s="77" t="s">
        <v>126</v>
      </c>
      <c r="F235" s="77" t="s">
        <v>79</v>
      </c>
      <c r="G235" s="77" t="s">
        <v>3300</v>
      </c>
      <c r="H235" s="77" t="s">
        <v>3179</v>
      </c>
      <c r="I235" s="77" t="s">
        <v>3180</v>
      </c>
      <c r="J235" s="77" t="s">
        <v>3126</v>
      </c>
      <c r="K235" s="71" t="s">
        <v>67</v>
      </c>
      <c r="L235" s="74">
        <v>307058</v>
      </c>
      <c r="M235" s="74">
        <v>0</v>
      </c>
      <c r="N235" s="74">
        <v>307058</v>
      </c>
      <c r="O235" s="79">
        <v>1</v>
      </c>
      <c r="P235" s="74">
        <v>307058</v>
      </c>
      <c r="Q235" s="77" t="s">
        <v>134</v>
      </c>
      <c r="R235" s="77" t="s">
        <v>5558</v>
      </c>
      <c r="S235" s="85" t="s">
        <v>134</v>
      </c>
      <c r="T235" s="78"/>
      <c r="U235" s="85" t="s">
        <v>134</v>
      </c>
      <c r="V235" s="85" t="s">
        <v>134</v>
      </c>
    </row>
    <row r="236" spans="1:22" s="48" customFormat="1" ht="75" x14ac:dyDescent="0.25">
      <c r="A236" s="55">
        <v>13100700</v>
      </c>
      <c r="B236" s="77" t="s">
        <v>31</v>
      </c>
      <c r="C236" s="82">
        <v>3150</v>
      </c>
      <c r="D236" s="77" t="s">
        <v>214</v>
      </c>
      <c r="E236" s="77" t="s">
        <v>126</v>
      </c>
      <c r="F236" s="77" t="s">
        <v>79</v>
      </c>
      <c r="G236" s="77" t="s">
        <v>3301</v>
      </c>
      <c r="H236" s="77" t="s">
        <v>3179</v>
      </c>
      <c r="I236" s="77" t="s">
        <v>3184</v>
      </c>
      <c r="J236" s="77" t="s">
        <v>3126</v>
      </c>
      <c r="K236" s="71" t="s">
        <v>4380</v>
      </c>
      <c r="L236" s="74"/>
      <c r="M236" s="74"/>
      <c r="N236" s="74"/>
      <c r="O236" s="79"/>
      <c r="P236" s="74"/>
      <c r="Q236" s="77" t="s">
        <v>134</v>
      </c>
      <c r="R236" s="77" t="s">
        <v>5558</v>
      </c>
      <c r="S236" s="85" t="s">
        <v>68</v>
      </c>
      <c r="T236" s="78" t="s">
        <v>5588</v>
      </c>
      <c r="U236" s="85" t="s">
        <v>134</v>
      </c>
      <c r="V236" s="85" t="s">
        <v>134</v>
      </c>
    </row>
    <row r="237" spans="1:22" s="48" customFormat="1" ht="75" x14ac:dyDescent="0.25">
      <c r="A237" s="55">
        <v>13100700</v>
      </c>
      <c r="B237" s="77" t="s">
        <v>31</v>
      </c>
      <c r="C237" s="82">
        <v>3151</v>
      </c>
      <c r="D237" s="77" t="s">
        <v>214</v>
      </c>
      <c r="E237" s="77" t="s">
        <v>126</v>
      </c>
      <c r="F237" s="77" t="s">
        <v>79</v>
      </c>
      <c r="G237" s="77" t="s">
        <v>3302</v>
      </c>
      <c r="H237" s="77" t="s">
        <v>3179</v>
      </c>
      <c r="I237" s="77" t="s">
        <v>3184</v>
      </c>
      <c r="J237" s="77" t="s">
        <v>3126</v>
      </c>
      <c r="K237" s="71" t="s">
        <v>4380</v>
      </c>
      <c r="L237" s="74"/>
      <c r="M237" s="74"/>
      <c r="N237" s="74"/>
      <c r="O237" s="79"/>
      <c r="P237" s="74"/>
      <c r="Q237" s="77" t="s">
        <v>134</v>
      </c>
      <c r="R237" s="77" t="s">
        <v>5558</v>
      </c>
      <c r="S237" s="85" t="s">
        <v>68</v>
      </c>
      <c r="T237" s="78" t="s">
        <v>5589</v>
      </c>
      <c r="U237" s="85" t="s">
        <v>134</v>
      </c>
      <c r="V237" s="85" t="s">
        <v>134</v>
      </c>
    </row>
    <row r="238" spans="1:22" s="48" customFormat="1" ht="75" x14ac:dyDescent="0.25">
      <c r="A238" s="55">
        <v>13100700</v>
      </c>
      <c r="B238" s="77" t="s">
        <v>31</v>
      </c>
      <c r="C238" s="82">
        <v>3152</v>
      </c>
      <c r="D238" s="77" t="s">
        <v>214</v>
      </c>
      <c r="E238" s="77" t="s">
        <v>126</v>
      </c>
      <c r="F238" s="77" t="s">
        <v>79</v>
      </c>
      <c r="G238" s="77" t="s">
        <v>3303</v>
      </c>
      <c r="H238" s="77" t="s">
        <v>3179</v>
      </c>
      <c r="I238" s="77" t="s">
        <v>3184</v>
      </c>
      <c r="J238" s="77" t="s">
        <v>3126</v>
      </c>
      <c r="K238" s="71" t="s">
        <v>67</v>
      </c>
      <c r="L238" s="74">
        <v>446629</v>
      </c>
      <c r="M238" s="74">
        <v>0</v>
      </c>
      <c r="N238" s="74">
        <v>446629</v>
      </c>
      <c r="O238" s="79">
        <v>1</v>
      </c>
      <c r="P238" s="74">
        <v>446629</v>
      </c>
      <c r="Q238" s="77" t="s">
        <v>134</v>
      </c>
      <c r="R238" s="77" t="s">
        <v>5558</v>
      </c>
      <c r="S238" s="85" t="s">
        <v>134</v>
      </c>
      <c r="T238" s="78"/>
      <c r="U238" s="85" t="s">
        <v>134</v>
      </c>
      <c r="V238" s="85" t="s">
        <v>134</v>
      </c>
    </row>
    <row r="239" spans="1:22" s="48" customFormat="1" ht="75" x14ac:dyDescent="0.25">
      <c r="A239" s="55">
        <v>13100700</v>
      </c>
      <c r="B239" s="77" t="s">
        <v>31</v>
      </c>
      <c r="C239" s="82">
        <v>3153</v>
      </c>
      <c r="D239" s="77" t="s">
        <v>214</v>
      </c>
      <c r="E239" s="77" t="s">
        <v>126</v>
      </c>
      <c r="F239" s="77" t="s">
        <v>79</v>
      </c>
      <c r="G239" s="77" t="s">
        <v>3304</v>
      </c>
      <c r="H239" s="77" t="s">
        <v>3179</v>
      </c>
      <c r="I239" s="77" t="s">
        <v>3184</v>
      </c>
      <c r="J239" s="77" t="s">
        <v>3126</v>
      </c>
      <c r="K239" s="71" t="s">
        <v>67</v>
      </c>
      <c r="L239" s="74">
        <v>751693</v>
      </c>
      <c r="M239" s="74">
        <v>0</v>
      </c>
      <c r="N239" s="74">
        <v>751693</v>
      </c>
      <c r="O239" s="79">
        <v>1</v>
      </c>
      <c r="P239" s="74">
        <v>751693</v>
      </c>
      <c r="Q239" s="77" t="s">
        <v>134</v>
      </c>
      <c r="R239" s="77" t="s">
        <v>5558</v>
      </c>
      <c r="S239" s="85" t="s">
        <v>134</v>
      </c>
      <c r="T239" s="78"/>
      <c r="U239" s="85" t="s">
        <v>134</v>
      </c>
      <c r="V239" s="85" t="s">
        <v>134</v>
      </c>
    </row>
    <row r="240" spans="1:22" s="48" customFormat="1" ht="75" x14ac:dyDescent="0.25">
      <c r="A240" s="55">
        <v>13100700</v>
      </c>
      <c r="B240" s="77" t="s">
        <v>31</v>
      </c>
      <c r="C240" s="82">
        <v>3154</v>
      </c>
      <c r="D240" s="77" t="s">
        <v>214</v>
      </c>
      <c r="E240" s="77" t="s">
        <v>126</v>
      </c>
      <c r="F240" s="77" t="s">
        <v>79</v>
      </c>
      <c r="G240" s="77" t="s">
        <v>3305</v>
      </c>
      <c r="H240" s="77" t="s">
        <v>3179</v>
      </c>
      <c r="I240" s="77" t="s">
        <v>3184</v>
      </c>
      <c r="J240" s="77" t="s">
        <v>3126</v>
      </c>
      <c r="K240" s="71" t="s">
        <v>67</v>
      </c>
      <c r="L240" s="74">
        <v>1072708</v>
      </c>
      <c r="M240" s="74">
        <v>0</v>
      </c>
      <c r="N240" s="74">
        <v>1072708</v>
      </c>
      <c r="O240" s="79">
        <v>1</v>
      </c>
      <c r="P240" s="74">
        <v>1072708</v>
      </c>
      <c r="Q240" s="77" t="s">
        <v>134</v>
      </c>
      <c r="R240" s="77" t="s">
        <v>5558</v>
      </c>
      <c r="S240" s="85" t="s">
        <v>134</v>
      </c>
      <c r="T240" s="78"/>
      <c r="U240" s="85" t="s">
        <v>134</v>
      </c>
      <c r="V240" s="85" t="s">
        <v>134</v>
      </c>
    </row>
    <row r="241" spans="1:22" s="48" customFormat="1" ht="75" x14ac:dyDescent="0.25">
      <c r="A241" s="55">
        <v>13100700</v>
      </c>
      <c r="B241" s="77" t="s">
        <v>31</v>
      </c>
      <c r="C241" s="82">
        <v>3155</v>
      </c>
      <c r="D241" s="77" t="s">
        <v>214</v>
      </c>
      <c r="E241" s="77" t="s">
        <v>126</v>
      </c>
      <c r="F241" s="77" t="s">
        <v>79</v>
      </c>
      <c r="G241" s="77" t="s">
        <v>3306</v>
      </c>
      <c r="H241" s="77" t="s">
        <v>3179</v>
      </c>
      <c r="I241" s="77" t="s">
        <v>3184</v>
      </c>
      <c r="J241" s="77" t="s">
        <v>3126</v>
      </c>
      <c r="K241" s="71" t="s">
        <v>67</v>
      </c>
      <c r="L241" s="74">
        <v>476537</v>
      </c>
      <c r="M241" s="74">
        <v>0</v>
      </c>
      <c r="N241" s="74">
        <v>476537</v>
      </c>
      <c r="O241" s="79">
        <v>1</v>
      </c>
      <c r="P241" s="74">
        <v>476537</v>
      </c>
      <c r="Q241" s="77" t="s">
        <v>134</v>
      </c>
      <c r="R241" s="77" t="s">
        <v>5558</v>
      </c>
      <c r="S241" s="85" t="s">
        <v>134</v>
      </c>
      <c r="T241" s="78"/>
      <c r="U241" s="85" t="s">
        <v>134</v>
      </c>
      <c r="V241" s="85" t="s">
        <v>134</v>
      </c>
    </row>
    <row r="242" spans="1:22" s="48" customFormat="1" ht="75" x14ac:dyDescent="0.25">
      <c r="A242" s="55">
        <v>13100700</v>
      </c>
      <c r="B242" s="77" t="s">
        <v>31</v>
      </c>
      <c r="C242" s="82">
        <v>3156</v>
      </c>
      <c r="D242" s="77" t="s">
        <v>214</v>
      </c>
      <c r="E242" s="77" t="s">
        <v>126</v>
      </c>
      <c r="F242" s="77" t="s">
        <v>79</v>
      </c>
      <c r="G242" s="77" t="s">
        <v>3307</v>
      </c>
      <c r="H242" s="77" t="s">
        <v>3179</v>
      </c>
      <c r="I242" s="77" t="s">
        <v>3180</v>
      </c>
      <c r="J242" s="77" t="s">
        <v>3126</v>
      </c>
      <c r="K242" s="71" t="s">
        <v>67</v>
      </c>
      <c r="L242" s="74">
        <v>275155</v>
      </c>
      <c r="M242" s="74">
        <v>0</v>
      </c>
      <c r="N242" s="74">
        <v>275155</v>
      </c>
      <c r="O242" s="79">
        <v>1</v>
      </c>
      <c r="P242" s="74">
        <v>275155</v>
      </c>
      <c r="Q242" s="77" t="s">
        <v>134</v>
      </c>
      <c r="R242" s="77" t="s">
        <v>5558</v>
      </c>
      <c r="S242" s="85" t="s">
        <v>134</v>
      </c>
      <c r="T242" s="78"/>
      <c r="U242" s="85" t="s">
        <v>134</v>
      </c>
      <c r="V242" s="85" t="s">
        <v>134</v>
      </c>
    </row>
    <row r="243" spans="1:22" s="48" customFormat="1" ht="75" x14ac:dyDescent="0.25">
      <c r="A243" s="55">
        <v>13100700</v>
      </c>
      <c r="B243" s="77" t="s">
        <v>31</v>
      </c>
      <c r="C243" s="82">
        <v>3157</v>
      </c>
      <c r="D243" s="77" t="s">
        <v>214</v>
      </c>
      <c r="E243" s="77" t="s">
        <v>126</v>
      </c>
      <c r="F243" s="77" t="s">
        <v>79</v>
      </c>
      <c r="G243" s="77" t="s">
        <v>3308</v>
      </c>
      <c r="H243" s="77" t="s">
        <v>3179</v>
      </c>
      <c r="I243" s="77" t="s">
        <v>3184</v>
      </c>
      <c r="J243" s="77" t="s">
        <v>3126</v>
      </c>
      <c r="K243" s="71" t="s">
        <v>67</v>
      </c>
      <c r="L243" s="74">
        <v>925161</v>
      </c>
      <c r="M243" s="74">
        <v>0</v>
      </c>
      <c r="N243" s="74">
        <v>925161</v>
      </c>
      <c r="O243" s="79">
        <v>1</v>
      </c>
      <c r="P243" s="74">
        <v>925161</v>
      </c>
      <c r="Q243" s="77" t="s">
        <v>134</v>
      </c>
      <c r="R243" s="77" t="s">
        <v>5558</v>
      </c>
      <c r="S243" s="85" t="s">
        <v>134</v>
      </c>
      <c r="T243" s="78"/>
      <c r="U243" s="85" t="s">
        <v>134</v>
      </c>
      <c r="V243" s="85" t="s">
        <v>134</v>
      </c>
    </row>
    <row r="244" spans="1:22" s="48" customFormat="1" ht="75" x14ac:dyDescent="0.25">
      <c r="A244" s="55">
        <v>13100700</v>
      </c>
      <c r="B244" s="77" t="s">
        <v>31</v>
      </c>
      <c r="C244" s="82">
        <v>3158</v>
      </c>
      <c r="D244" s="77" t="s">
        <v>214</v>
      </c>
      <c r="E244" s="77" t="s">
        <v>126</v>
      </c>
      <c r="F244" s="77" t="s">
        <v>79</v>
      </c>
      <c r="G244" s="77" t="s">
        <v>3309</v>
      </c>
      <c r="H244" s="77" t="s">
        <v>3179</v>
      </c>
      <c r="I244" s="77" t="s">
        <v>3184</v>
      </c>
      <c r="J244" s="77" t="s">
        <v>3126</v>
      </c>
      <c r="K244" s="71" t="s">
        <v>4380</v>
      </c>
      <c r="L244" s="74"/>
      <c r="M244" s="74"/>
      <c r="N244" s="74"/>
      <c r="O244" s="79"/>
      <c r="P244" s="74"/>
      <c r="Q244" s="77" t="s">
        <v>134</v>
      </c>
      <c r="R244" s="77" t="s">
        <v>5558</v>
      </c>
      <c r="S244" s="85" t="s">
        <v>68</v>
      </c>
      <c r="T244" s="78" t="s">
        <v>5590</v>
      </c>
      <c r="U244" s="85" t="s">
        <v>134</v>
      </c>
      <c r="V244" s="85" t="s">
        <v>134</v>
      </c>
    </row>
    <row r="245" spans="1:22" s="48" customFormat="1" ht="75" x14ac:dyDescent="0.25">
      <c r="A245" s="55">
        <v>13100700</v>
      </c>
      <c r="B245" s="77" t="s">
        <v>31</v>
      </c>
      <c r="C245" s="82">
        <v>3159</v>
      </c>
      <c r="D245" s="77" t="s">
        <v>214</v>
      </c>
      <c r="E245" s="77" t="s">
        <v>126</v>
      </c>
      <c r="F245" s="77" t="s">
        <v>79</v>
      </c>
      <c r="G245" s="77" t="s">
        <v>3310</v>
      </c>
      <c r="H245" s="77" t="s">
        <v>3179</v>
      </c>
      <c r="I245" s="77" t="s">
        <v>3184</v>
      </c>
      <c r="J245" s="77" t="s">
        <v>3126</v>
      </c>
      <c r="K245" s="71" t="s">
        <v>67</v>
      </c>
      <c r="L245" s="74">
        <v>618103</v>
      </c>
      <c r="M245" s="74">
        <v>0</v>
      </c>
      <c r="N245" s="74">
        <v>618103</v>
      </c>
      <c r="O245" s="79">
        <v>1</v>
      </c>
      <c r="P245" s="74">
        <v>618103</v>
      </c>
      <c r="Q245" s="77" t="s">
        <v>134</v>
      </c>
      <c r="R245" s="77" t="s">
        <v>5558</v>
      </c>
      <c r="S245" s="85" t="s">
        <v>134</v>
      </c>
      <c r="T245" s="78"/>
      <c r="U245" s="85" t="s">
        <v>134</v>
      </c>
      <c r="V245" s="85" t="s">
        <v>134</v>
      </c>
    </row>
    <row r="246" spans="1:22" s="48" customFormat="1" ht="75" x14ac:dyDescent="0.25">
      <c r="A246" s="55">
        <v>13100700</v>
      </c>
      <c r="B246" s="77" t="s">
        <v>31</v>
      </c>
      <c r="C246" s="82">
        <v>3160</v>
      </c>
      <c r="D246" s="77" t="s">
        <v>214</v>
      </c>
      <c r="E246" s="77" t="s">
        <v>126</v>
      </c>
      <c r="F246" s="77" t="s">
        <v>79</v>
      </c>
      <c r="G246" s="77" t="s">
        <v>3311</v>
      </c>
      <c r="H246" s="77" t="s">
        <v>3179</v>
      </c>
      <c r="I246" s="77" t="s">
        <v>3184</v>
      </c>
      <c r="J246" s="77" t="s">
        <v>3126</v>
      </c>
      <c r="K246" s="71" t="s">
        <v>4380</v>
      </c>
      <c r="L246" s="74"/>
      <c r="M246" s="74"/>
      <c r="N246" s="74"/>
      <c r="O246" s="79"/>
      <c r="P246" s="74"/>
      <c r="Q246" s="77" t="s">
        <v>134</v>
      </c>
      <c r="R246" s="77" t="s">
        <v>5558</v>
      </c>
      <c r="S246" s="85" t="s">
        <v>68</v>
      </c>
      <c r="T246" s="78" t="s">
        <v>5591</v>
      </c>
      <c r="U246" s="85" t="s">
        <v>134</v>
      </c>
      <c r="V246" s="85" t="s">
        <v>134</v>
      </c>
    </row>
    <row r="247" spans="1:22" s="48" customFormat="1" ht="75" x14ac:dyDescent="0.25">
      <c r="A247" s="55">
        <v>13100700</v>
      </c>
      <c r="B247" s="77" t="s">
        <v>31</v>
      </c>
      <c r="C247" s="82">
        <v>3161</v>
      </c>
      <c r="D247" s="77" t="s">
        <v>214</v>
      </c>
      <c r="E247" s="77" t="s">
        <v>126</v>
      </c>
      <c r="F247" s="77" t="s">
        <v>79</v>
      </c>
      <c r="G247" s="77" t="s">
        <v>3312</v>
      </c>
      <c r="H247" s="77" t="s">
        <v>3179</v>
      </c>
      <c r="I247" s="77" t="s">
        <v>3184</v>
      </c>
      <c r="J247" s="77" t="s">
        <v>3126</v>
      </c>
      <c r="K247" s="71" t="s">
        <v>67</v>
      </c>
      <c r="L247" s="74">
        <v>285125</v>
      </c>
      <c r="M247" s="74">
        <v>0</v>
      </c>
      <c r="N247" s="74">
        <v>285125</v>
      </c>
      <c r="O247" s="79">
        <v>1</v>
      </c>
      <c r="P247" s="74">
        <v>285125</v>
      </c>
      <c r="Q247" s="77" t="s">
        <v>134</v>
      </c>
      <c r="R247" s="77" t="s">
        <v>5558</v>
      </c>
      <c r="S247" s="85" t="s">
        <v>134</v>
      </c>
      <c r="T247" s="78"/>
      <c r="U247" s="85" t="s">
        <v>134</v>
      </c>
      <c r="V247" s="85" t="s">
        <v>134</v>
      </c>
    </row>
    <row r="248" spans="1:22" s="48" customFormat="1" ht="75" x14ac:dyDescent="0.25">
      <c r="A248" s="55">
        <v>13100700</v>
      </c>
      <c r="B248" s="77" t="s">
        <v>31</v>
      </c>
      <c r="C248" s="82">
        <v>3162</v>
      </c>
      <c r="D248" s="77" t="s">
        <v>214</v>
      </c>
      <c r="E248" s="77" t="s">
        <v>126</v>
      </c>
      <c r="F248" s="77" t="s">
        <v>79</v>
      </c>
      <c r="G248" s="77" t="s">
        <v>3313</v>
      </c>
      <c r="H248" s="77" t="s">
        <v>3179</v>
      </c>
      <c r="I248" s="77" t="s">
        <v>3184</v>
      </c>
      <c r="J248" s="77" t="s">
        <v>3126</v>
      </c>
      <c r="K248" s="71" t="s">
        <v>4380</v>
      </c>
      <c r="L248" s="74"/>
      <c r="M248" s="74"/>
      <c r="N248" s="74"/>
      <c r="O248" s="79"/>
      <c r="P248" s="74"/>
      <c r="Q248" s="77" t="s">
        <v>134</v>
      </c>
      <c r="R248" s="77" t="s">
        <v>5558</v>
      </c>
      <c r="S248" s="85" t="s">
        <v>68</v>
      </c>
      <c r="T248" s="78" t="s">
        <v>5592</v>
      </c>
      <c r="U248" s="85" t="s">
        <v>134</v>
      </c>
      <c r="V248" s="85" t="s">
        <v>134</v>
      </c>
    </row>
    <row r="249" spans="1:22" s="48" customFormat="1" ht="75" x14ac:dyDescent="0.25">
      <c r="A249" s="55">
        <v>13100700</v>
      </c>
      <c r="B249" s="77" t="s">
        <v>31</v>
      </c>
      <c r="C249" s="82">
        <v>3163</v>
      </c>
      <c r="D249" s="77" t="s">
        <v>214</v>
      </c>
      <c r="E249" s="77" t="s">
        <v>126</v>
      </c>
      <c r="F249" s="77" t="s">
        <v>79</v>
      </c>
      <c r="G249" s="77" t="s">
        <v>3314</v>
      </c>
      <c r="H249" s="77" t="s">
        <v>3179</v>
      </c>
      <c r="I249" s="77" t="s">
        <v>3184</v>
      </c>
      <c r="J249" s="77" t="s">
        <v>3126</v>
      </c>
      <c r="K249" s="71" t="s">
        <v>67</v>
      </c>
      <c r="L249" s="74">
        <v>460586</v>
      </c>
      <c r="M249" s="74">
        <v>0</v>
      </c>
      <c r="N249" s="74">
        <v>460586</v>
      </c>
      <c r="O249" s="79">
        <v>1</v>
      </c>
      <c r="P249" s="74">
        <v>460586</v>
      </c>
      <c r="Q249" s="77" t="s">
        <v>134</v>
      </c>
      <c r="R249" s="77" t="s">
        <v>5558</v>
      </c>
      <c r="S249" s="85" t="s">
        <v>134</v>
      </c>
      <c r="T249" s="78"/>
      <c r="U249" s="85" t="s">
        <v>134</v>
      </c>
      <c r="V249" s="85" t="s">
        <v>134</v>
      </c>
    </row>
    <row r="250" spans="1:22" s="48" customFormat="1" ht="75" x14ac:dyDescent="0.25">
      <c r="A250" s="55">
        <v>13100700</v>
      </c>
      <c r="B250" s="77" t="s">
        <v>31</v>
      </c>
      <c r="C250" s="82">
        <v>3164</v>
      </c>
      <c r="D250" s="77" t="s">
        <v>214</v>
      </c>
      <c r="E250" s="77" t="s">
        <v>126</v>
      </c>
      <c r="F250" s="77" t="s">
        <v>79</v>
      </c>
      <c r="G250" s="77" t="s">
        <v>3315</v>
      </c>
      <c r="H250" s="77" t="s">
        <v>3179</v>
      </c>
      <c r="I250" s="77" t="s">
        <v>3184</v>
      </c>
      <c r="J250" s="77" t="s">
        <v>3126</v>
      </c>
      <c r="K250" s="71" t="s">
        <v>67</v>
      </c>
      <c r="L250" s="74">
        <v>793564</v>
      </c>
      <c r="M250" s="74">
        <v>0</v>
      </c>
      <c r="N250" s="74">
        <v>793564</v>
      </c>
      <c r="O250" s="79">
        <v>1</v>
      </c>
      <c r="P250" s="74">
        <v>793564</v>
      </c>
      <c r="Q250" s="77" t="s">
        <v>134</v>
      </c>
      <c r="R250" s="77" t="s">
        <v>5558</v>
      </c>
      <c r="S250" s="85" t="s">
        <v>134</v>
      </c>
      <c r="T250" s="78"/>
      <c r="U250" s="85" t="s">
        <v>134</v>
      </c>
      <c r="V250" s="85" t="s">
        <v>134</v>
      </c>
    </row>
    <row r="251" spans="1:22" s="48" customFormat="1" ht="75" x14ac:dyDescent="0.25">
      <c r="A251" s="55">
        <v>13100700</v>
      </c>
      <c r="B251" s="77" t="s">
        <v>31</v>
      </c>
      <c r="C251" s="82">
        <v>3165</v>
      </c>
      <c r="D251" s="77" t="s">
        <v>214</v>
      </c>
      <c r="E251" s="77" t="s">
        <v>126</v>
      </c>
      <c r="F251" s="77" t="s">
        <v>79</v>
      </c>
      <c r="G251" s="77" t="s">
        <v>3316</v>
      </c>
      <c r="H251" s="77" t="s">
        <v>3179</v>
      </c>
      <c r="I251" s="77" t="s">
        <v>3184</v>
      </c>
      <c r="J251" s="77" t="s">
        <v>3126</v>
      </c>
      <c r="K251" s="71" t="s">
        <v>67</v>
      </c>
      <c r="L251" s="74">
        <v>622091</v>
      </c>
      <c r="M251" s="74">
        <v>0</v>
      </c>
      <c r="N251" s="74">
        <v>622091</v>
      </c>
      <c r="O251" s="79">
        <v>1</v>
      </c>
      <c r="P251" s="74">
        <v>622091</v>
      </c>
      <c r="Q251" s="77" t="s">
        <v>134</v>
      </c>
      <c r="R251" s="77" t="s">
        <v>5558</v>
      </c>
      <c r="S251" s="85" t="s">
        <v>134</v>
      </c>
      <c r="T251" s="78"/>
      <c r="U251" s="85" t="s">
        <v>134</v>
      </c>
      <c r="V251" s="85" t="s">
        <v>134</v>
      </c>
    </row>
    <row r="252" spans="1:22" s="48" customFormat="1" ht="75" x14ac:dyDescent="0.25">
      <c r="A252" s="55">
        <v>13100700</v>
      </c>
      <c r="B252" s="77" t="s">
        <v>31</v>
      </c>
      <c r="C252" s="82">
        <v>3166</v>
      </c>
      <c r="D252" s="77" t="s">
        <v>214</v>
      </c>
      <c r="E252" s="77" t="s">
        <v>126</v>
      </c>
      <c r="F252" s="77" t="s">
        <v>79</v>
      </c>
      <c r="G252" s="77" t="s">
        <v>3272</v>
      </c>
      <c r="H252" s="77" t="s">
        <v>3179</v>
      </c>
      <c r="I252" s="77" t="s">
        <v>3180</v>
      </c>
      <c r="J252" s="77" t="s">
        <v>3126</v>
      </c>
      <c r="K252" s="71" t="s">
        <v>67</v>
      </c>
      <c r="L252" s="74">
        <v>287119</v>
      </c>
      <c r="M252" s="74">
        <v>0</v>
      </c>
      <c r="N252" s="74">
        <v>287119</v>
      </c>
      <c r="O252" s="79">
        <v>1</v>
      </c>
      <c r="P252" s="74">
        <v>287119</v>
      </c>
      <c r="Q252" s="77" t="s">
        <v>134</v>
      </c>
      <c r="R252" s="77" t="s">
        <v>5558</v>
      </c>
      <c r="S252" s="85" t="s">
        <v>134</v>
      </c>
      <c r="T252" s="78"/>
      <c r="U252" s="85" t="s">
        <v>134</v>
      </c>
      <c r="V252" s="85" t="s">
        <v>134</v>
      </c>
    </row>
    <row r="253" spans="1:22" s="48" customFormat="1" ht="75" x14ac:dyDescent="0.25">
      <c r="A253" s="55">
        <v>13100700</v>
      </c>
      <c r="B253" s="77" t="s">
        <v>31</v>
      </c>
      <c r="C253" s="82">
        <v>3167</v>
      </c>
      <c r="D253" s="77" t="s">
        <v>214</v>
      </c>
      <c r="E253" s="77" t="s">
        <v>126</v>
      </c>
      <c r="F253" s="77" t="s">
        <v>79</v>
      </c>
      <c r="G253" s="77" t="s">
        <v>3317</v>
      </c>
      <c r="H253" s="77" t="s">
        <v>3179</v>
      </c>
      <c r="I253" s="77" t="s">
        <v>3180</v>
      </c>
      <c r="J253" s="77" t="s">
        <v>3126</v>
      </c>
      <c r="K253" s="71" t="s">
        <v>67</v>
      </c>
      <c r="L253" s="74">
        <v>1206298</v>
      </c>
      <c r="M253" s="74">
        <v>0</v>
      </c>
      <c r="N253" s="74">
        <v>1206298</v>
      </c>
      <c r="O253" s="79">
        <v>1</v>
      </c>
      <c r="P253" s="74">
        <v>1206298</v>
      </c>
      <c r="Q253" s="77" t="s">
        <v>134</v>
      </c>
      <c r="R253" s="77" t="s">
        <v>5558</v>
      </c>
      <c r="S253" s="85" t="s">
        <v>134</v>
      </c>
      <c r="T253" s="78"/>
      <c r="U253" s="85" t="s">
        <v>134</v>
      </c>
      <c r="V253" s="85" t="s">
        <v>134</v>
      </c>
    </row>
    <row r="254" spans="1:22" s="48" customFormat="1" ht="75" x14ac:dyDescent="0.25">
      <c r="A254" s="55">
        <v>13100700</v>
      </c>
      <c r="B254" s="77" t="s">
        <v>31</v>
      </c>
      <c r="C254" s="82">
        <v>3168</v>
      </c>
      <c r="D254" s="77" t="s">
        <v>214</v>
      </c>
      <c r="E254" s="77" t="s">
        <v>126</v>
      </c>
      <c r="F254" s="77" t="s">
        <v>79</v>
      </c>
      <c r="G254" s="77" t="s">
        <v>3318</v>
      </c>
      <c r="H254" s="77" t="s">
        <v>3179</v>
      </c>
      <c r="I254" s="77" t="s">
        <v>3184</v>
      </c>
      <c r="J254" s="77" t="s">
        <v>3126</v>
      </c>
      <c r="K254" s="71" t="s">
        <v>67</v>
      </c>
      <c r="L254" s="74">
        <v>1136512</v>
      </c>
      <c r="M254" s="74">
        <v>0</v>
      </c>
      <c r="N254" s="74">
        <v>1136512</v>
      </c>
      <c r="O254" s="79">
        <v>1</v>
      </c>
      <c r="P254" s="74">
        <v>1136512</v>
      </c>
      <c r="Q254" s="77" t="s">
        <v>134</v>
      </c>
      <c r="R254" s="77" t="s">
        <v>5558</v>
      </c>
      <c r="S254" s="85" t="s">
        <v>134</v>
      </c>
      <c r="T254" s="78"/>
      <c r="U254" s="85" t="s">
        <v>134</v>
      </c>
      <c r="V254" s="85" t="s">
        <v>134</v>
      </c>
    </row>
    <row r="255" spans="1:22" s="48" customFormat="1" ht="75" x14ac:dyDescent="0.25">
      <c r="A255" s="55">
        <v>13100700</v>
      </c>
      <c r="B255" s="77" t="s">
        <v>31</v>
      </c>
      <c r="C255" s="82">
        <v>3169</v>
      </c>
      <c r="D255" s="77" t="s">
        <v>214</v>
      </c>
      <c r="E255" s="77" t="s">
        <v>126</v>
      </c>
      <c r="F255" s="77" t="s">
        <v>79</v>
      </c>
      <c r="G255" s="77" t="s">
        <v>3319</v>
      </c>
      <c r="H255" s="77" t="s">
        <v>3179</v>
      </c>
      <c r="I255" s="77" t="s">
        <v>3184</v>
      </c>
      <c r="J255" s="77" t="s">
        <v>3126</v>
      </c>
      <c r="K255" s="71" t="s">
        <v>67</v>
      </c>
      <c r="L255" s="74">
        <v>470556</v>
      </c>
      <c r="M255" s="74">
        <v>0</v>
      </c>
      <c r="N255" s="74">
        <v>470556</v>
      </c>
      <c r="O255" s="79">
        <v>1</v>
      </c>
      <c r="P255" s="74">
        <v>470556</v>
      </c>
      <c r="Q255" s="77" t="s">
        <v>134</v>
      </c>
      <c r="R255" s="77" t="s">
        <v>5558</v>
      </c>
      <c r="S255" s="85" t="s">
        <v>134</v>
      </c>
      <c r="T255" s="78"/>
      <c r="U255" s="85" t="s">
        <v>134</v>
      </c>
      <c r="V255" s="85" t="s">
        <v>134</v>
      </c>
    </row>
    <row r="256" spans="1:22" s="48" customFormat="1" ht="75" x14ac:dyDescent="0.25">
      <c r="A256" s="55">
        <v>13100700</v>
      </c>
      <c r="B256" s="77" t="s">
        <v>31</v>
      </c>
      <c r="C256" s="82">
        <v>3170</v>
      </c>
      <c r="D256" s="77" t="s">
        <v>214</v>
      </c>
      <c r="E256" s="77" t="s">
        <v>126</v>
      </c>
      <c r="F256" s="77" t="s">
        <v>79</v>
      </c>
      <c r="G256" s="77" t="s">
        <v>3320</v>
      </c>
      <c r="H256" s="77" t="s">
        <v>3179</v>
      </c>
      <c r="I256" s="77" t="s">
        <v>3180</v>
      </c>
      <c r="J256" s="77" t="s">
        <v>3126</v>
      </c>
      <c r="K256" s="71" t="s">
        <v>67</v>
      </c>
      <c r="L256" s="74">
        <v>1856303</v>
      </c>
      <c r="M256" s="74">
        <v>0</v>
      </c>
      <c r="N256" s="74">
        <v>1856303</v>
      </c>
      <c r="O256" s="79">
        <v>1</v>
      </c>
      <c r="P256" s="74">
        <v>1856303</v>
      </c>
      <c r="Q256" s="77" t="s">
        <v>134</v>
      </c>
      <c r="R256" s="77" t="s">
        <v>5558</v>
      </c>
      <c r="S256" s="85" t="s">
        <v>134</v>
      </c>
      <c r="T256" s="78"/>
      <c r="U256" s="85" t="s">
        <v>134</v>
      </c>
      <c r="V256" s="85" t="s">
        <v>134</v>
      </c>
    </row>
    <row r="257" spans="1:22" s="48" customFormat="1" ht="75" x14ac:dyDescent="0.25">
      <c r="A257" s="55">
        <v>13100700</v>
      </c>
      <c r="B257" s="77" t="s">
        <v>31</v>
      </c>
      <c r="C257" s="82">
        <v>3171</v>
      </c>
      <c r="D257" s="77" t="s">
        <v>214</v>
      </c>
      <c r="E257" s="77" t="s">
        <v>126</v>
      </c>
      <c r="F257" s="77" t="s">
        <v>79</v>
      </c>
      <c r="G257" s="77" t="s">
        <v>3321</v>
      </c>
      <c r="H257" s="77" t="s">
        <v>3179</v>
      </c>
      <c r="I257" s="77" t="s">
        <v>3184</v>
      </c>
      <c r="J257" s="77" t="s">
        <v>3126</v>
      </c>
      <c r="K257" s="71" t="s">
        <v>67</v>
      </c>
      <c r="L257" s="74">
        <v>851387</v>
      </c>
      <c r="M257" s="74">
        <v>0</v>
      </c>
      <c r="N257" s="74">
        <v>851387</v>
      </c>
      <c r="O257" s="79">
        <v>1</v>
      </c>
      <c r="P257" s="74">
        <v>851387</v>
      </c>
      <c r="Q257" s="77" t="s">
        <v>134</v>
      </c>
      <c r="R257" s="77" t="s">
        <v>5558</v>
      </c>
      <c r="S257" s="85" t="s">
        <v>134</v>
      </c>
      <c r="T257" s="78"/>
      <c r="U257" s="85" t="s">
        <v>134</v>
      </c>
      <c r="V257" s="85" t="s">
        <v>134</v>
      </c>
    </row>
    <row r="258" spans="1:22" s="48" customFormat="1" ht="75" x14ac:dyDescent="0.25">
      <c r="A258" s="55">
        <v>13100700</v>
      </c>
      <c r="B258" s="77" t="s">
        <v>31</v>
      </c>
      <c r="C258" s="82">
        <v>3172</v>
      </c>
      <c r="D258" s="77" t="s">
        <v>214</v>
      </c>
      <c r="E258" s="77" t="s">
        <v>126</v>
      </c>
      <c r="F258" s="77" t="s">
        <v>79</v>
      </c>
      <c r="G258" s="77" t="s">
        <v>3322</v>
      </c>
      <c r="H258" s="77" t="s">
        <v>3179</v>
      </c>
      <c r="I258" s="77" t="s">
        <v>3184</v>
      </c>
      <c r="J258" s="77" t="s">
        <v>3126</v>
      </c>
      <c r="K258" s="71" t="s">
        <v>67</v>
      </c>
      <c r="L258" s="74">
        <v>1315961</v>
      </c>
      <c r="M258" s="74">
        <v>0</v>
      </c>
      <c r="N258" s="74">
        <v>1315961</v>
      </c>
      <c r="O258" s="79">
        <v>1</v>
      </c>
      <c r="P258" s="74">
        <v>1315961</v>
      </c>
      <c r="Q258" s="77" t="s">
        <v>134</v>
      </c>
      <c r="R258" s="77" t="s">
        <v>5558</v>
      </c>
      <c r="S258" s="85" t="s">
        <v>134</v>
      </c>
      <c r="T258" s="78"/>
      <c r="U258" s="85" t="s">
        <v>134</v>
      </c>
      <c r="V258" s="85" t="s">
        <v>134</v>
      </c>
    </row>
    <row r="259" spans="1:22" s="48" customFormat="1" ht="75" x14ac:dyDescent="0.25">
      <c r="A259" s="55">
        <v>13100700</v>
      </c>
      <c r="B259" s="77" t="s">
        <v>31</v>
      </c>
      <c r="C259" s="82">
        <v>3173</v>
      </c>
      <c r="D259" s="77" t="s">
        <v>214</v>
      </c>
      <c r="E259" s="77" t="s">
        <v>126</v>
      </c>
      <c r="F259" s="77" t="s">
        <v>79</v>
      </c>
      <c r="G259" s="77" t="s">
        <v>3323</v>
      </c>
      <c r="H259" s="77" t="s">
        <v>3179</v>
      </c>
      <c r="I259" s="77" t="s">
        <v>3184</v>
      </c>
      <c r="J259" s="77" t="s">
        <v>3126</v>
      </c>
      <c r="K259" s="71" t="s">
        <v>67</v>
      </c>
      <c r="L259" s="74">
        <v>1288047</v>
      </c>
      <c r="M259" s="74">
        <v>0</v>
      </c>
      <c r="N259" s="74">
        <v>1288047</v>
      </c>
      <c r="O259" s="79">
        <v>1</v>
      </c>
      <c r="P259" s="74">
        <v>1288047</v>
      </c>
      <c r="Q259" s="77" t="s">
        <v>134</v>
      </c>
      <c r="R259" s="77" t="s">
        <v>5558</v>
      </c>
      <c r="S259" s="85" t="s">
        <v>134</v>
      </c>
      <c r="T259" s="78"/>
      <c r="U259" s="85" t="s">
        <v>134</v>
      </c>
      <c r="V259" s="85" t="s">
        <v>134</v>
      </c>
    </row>
    <row r="260" spans="1:22" s="48" customFormat="1" ht="75" x14ac:dyDescent="0.25">
      <c r="A260" s="55">
        <v>13100700</v>
      </c>
      <c r="B260" s="77" t="s">
        <v>31</v>
      </c>
      <c r="C260" s="82">
        <v>3174</v>
      </c>
      <c r="D260" s="77" t="s">
        <v>214</v>
      </c>
      <c r="E260" s="77" t="s">
        <v>126</v>
      </c>
      <c r="F260" s="77" t="s">
        <v>79</v>
      </c>
      <c r="G260" s="77" t="s">
        <v>3324</v>
      </c>
      <c r="H260" s="77" t="s">
        <v>3179</v>
      </c>
      <c r="I260" s="77" t="s">
        <v>3180</v>
      </c>
      <c r="J260" s="77" t="s">
        <v>3126</v>
      </c>
      <c r="K260" s="71" t="s">
        <v>67</v>
      </c>
      <c r="L260" s="74">
        <v>1670872</v>
      </c>
      <c r="M260" s="74">
        <v>0</v>
      </c>
      <c r="N260" s="74">
        <v>1670872</v>
      </c>
      <c r="O260" s="79">
        <v>1</v>
      </c>
      <c r="P260" s="74">
        <v>1670872</v>
      </c>
      <c r="Q260" s="77" t="s">
        <v>134</v>
      </c>
      <c r="R260" s="77" t="s">
        <v>5558</v>
      </c>
      <c r="S260" s="85" t="s">
        <v>134</v>
      </c>
      <c r="T260" s="78"/>
      <c r="U260" s="85" t="s">
        <v>134</v>
      </c>
      <c r="V260" s="85" t="s">
        <v>134</v>
      </c>
    </row>
    <row r="261" spans="1:22" s="48" customFormat="1" ht="75" x14ac:dyDescent="0.25">
      <c r="A261" s="55">
        <v>13100700</v>
      </c>
      <c r="B261" s="77" t="s">
        <v>31</v>
      </c>
      <c r="C261" s="82">
        <v>3175</v>
      </c>
      <c r="D261" s="77" t="s">
        <v>214</v>
      </c>
      <c r="E261" s="77" t="s">
        <v>126</v>
      </c>
      <c r="F261" s="77" t="s">
        <v>79</v>
      </c>
      <c r="G261" s="77" t="s">
        <v>3325</v>
      </c>
      <c r="H261" s="77" t="s">
        <v>3179</v>
      </c>
      <c r="I261" s="77" t="s">
        <v>3180</v>
      </c>
      <c r="J261" s="77" t="s">
        <v>3126</v>
      </c>
      <c r="K261" s="71" t="s">
        <v>67</v>
      </c>
      <c r="L261" s="74">
        <v>1774554</v>
      </c>
      <c r="M261" s="74">
        <v>0</v>
      </c>
      <c r="N261" s="74">
        <v>1774554</v>
      </c>
      <c r="O261" s="79">
        <v>1</v>
      </c>
      <c r="P261" s="74">
        <v>1774554</v>
      </c>
      <c r="Q261" s="77" t="s">
        <v>134</v>
      </c>
      <c r="R261" s="77" t="s">
        <v>5558</v>
      </c>
      <c r="S261" s="85" t="s">
        <v>134</v>
      </c>
      <c r="T261" s="78"/>
      <c r="U261" s="85" t="s">
        <v>134</v>
      </c>
      <c r="V261" s="85" t="s">
        <v>134</v>
      </c>
    </row>
    <row r="262" spans="1:22" s="48" customFormat="1" ht="75" x14ac:dyDescent="0.25">
      <c r="A262" s="55">
        <v>13100700</v>
      </c>
      <c r="B262" s="77" t="s">
        <v>31</v>
      </c>
      <c r="C262" s="82">
        <v>3176</v>
      </c>
      <c r="D262" s="77" t="s">
        <v>214</v>
      </c>
      <c r="E262" s="77" t="s">
        <v>126</v>
      </c>
      <c r="F262" s="77" t="s">
        <v>79</v>
      </c>
      <c r="G262" s="77" t="s">
        <v>3326</v>
      </c>
      <c r="H262" s="77" t="s">
        <v>3179</v>
      </c>
      <c r="I262" s="77" t="s">
        <v>3184</v>
      </c>
      <c r="J262" s="77" t="s">
        <v>3126</v>
      </c>
      <c r="K262" s="71" t="s">
        <v>67</v>
      </c>
      <c r="L262" s="74">
        <v>167486</v>
      </c>
      <c r="M262" s="74">
        <v>0</v>
      </c>
      <c r="N262" s="74">
        <v>167486</v>
      </c>
      <c r="O262" s="79">
        <v>1</v>
      </c>
      <c r="P262" s="74">
        <v>167486</v>
      </c>
      <c r="Q262" s="77" t="s">
        <v>134</v>
      </c>
      <c r="R262" s="77" t="s">
        <v>5558</v>
      </c>
      <c r="S262" s="85" t="s">
        <v>134</v>
      </c>
      <c r="T262" s="78"/>
      <c r="U262" s="85" t="s">
        <v>134</v>
      </c>
      <c r="V262" s="85" t="s">
        <v>134</v>
      </c>
    </row>
    <row r="263" spans="1:22" s="48" customFormat="1" ht="75" x14ac:dyDescent="0.25">
      <c r="A263" s="55">
        <v>13100700</v>
      </c>
      <c r="B263" s="77" t="s">
        <v>31</v>
      </c>
      <c r="C263" s="82">
        <v>3177</v>
      </c>
      <c r="D263" s="77" t="s">
        <v>214</v>
      </c>
      <c r="E263" s="77" t="s">
        <v>126</v>
      </c>
      <c r="F263" s="77" t="s">
        <v>79</v>
      </c>
      <c r="G263" s="77" t="s">
        <v>3327</v>
      </c>
      <c r="H263" s="77" t="s">
        <v>3179</v>
      </c>
      <c r="I263" s="77" t="s">
        <v>3184</v>
      </c>
      <c r="J263" s="77" t="s">
        <v>3126</v>
      </c>
      <c r="K263" s="71" t="s">
        <v>4380</v>
      </c>
      <c r="L263" s="74"/>
      <c r="M263" s="74"/>
      <c r="N263" s="74"/>
      <c r="O263" s="79"/>
      <c r="P263" s="74"/>
      <c r="Q263" s="77" t="s">
        <v>134</v>
      </c>
      <c r="R263" s="77" t="s">
        <v>5558</v>
      </c>
      <c r="S263" s="85" t="s">
        <v>68</v>
      </c>
      <c r="T263" s="78" t="s">
        <v>5593</v>
      </c>
      <c r="U263" s="85" t="s">
        <v>134</v>
      </c>
      <c r="V263" s="85" t="s">
        <v>134</v>
      </c>
    </row>
    <row r="264" spans="1:22" s="48" customFormat="1" ht="75" x14ac:dyDescent="0.25">
      <c r="A264" s="55">
        <v>13100700</v>
      </c>
      <c r="B264" s="77" t="s">
        <v>31</v>
      </c>
      <c r="C264" s="82">
        <v>3178</v>
      </c>
      <c r="D264" s="77" t="s">
        <v>214</v>
      </c>
      <c r="E264" s="77" t="s">
        <v>126</v>
      </c>
      <c r="F264" s="77" t="s">
        <v>79</v>
      </c>
      <c r="G264" s="77" t="s">
        <v>3255</v>
      </c>
      <c r="H264" s="77" t="s">
        <v>3179</v>
      </c>
      <c r="I264" s="77" t="s">
        <v>3184</v>
      </c>
      <c r="J264" s="77" t="s">
        <v>3126</v>
      </c>
      <c r="K264" s="71" t="s">
        <v>67</v>
      </c>
      <c r="L264" s="74">
        <v>622091</v>
      </c>
      <c r="M264" s="74">
        <v>0</v>
      </c>
      <c r="N264" s="74">
        <v>622091</v>
      </c>
      <c r="O264" s="79">
        <v>1</v>
      </c>
      <c r="P264" s="74">
        <v>622091</v>
      </c>
      <c r="Q264" s="77" t="s">
        <v>134</v>
      </c>
      <c r="R264" s="77" t="s">
        <v>5558</v>
      </c>
      <c r="S264" s="85" t="s">
        <v>134</v>
      </c>
      <c r="T264" s="78"/>
      <c r="U264" s="85" t="s">
        <v>134</v>
      </c>
      <c r="V264" s="85" t="s">
        <v>134</v>
      </c>
    </row>
    <row r="265" spans="1:22" s="48" customFormat="1" ht="75" x14ac:dyDescent="0.25">
      <c r="A265" s="55">
        <v>13100700</v>
      </c>
      <c r="B265" s="77" t="s">
        <v>31</v>
      </c>
      <c r="C265" s="82">
        <v>3179</v>
      </c>
      <c r="D265" s="77" t="s">
        <v>214</v>
      </c>
      <c r="E265" s="77" t="s">
        <v>126</v>
      </c>
      <c r="F265" s="77" t="s">
        <v>79</v>
      </c>
      <c r="G265" s="77" t="s">
        <v>3260</v>
      </c>
      <c r="H265" s="77" t="s">
        <v>3179</v>
      </c>
      <c r="I265" s="77" t="s">
        <v>3184</v>
      </c>
      <c r="J265" s="77" t="s">
        <v>3126</v>
      </c>
      <c r="K265" s="71" t="s">
        <v>67</v>
      </c>
      <c r="L265" s="74">
        <v>195400</v>
      </c>
      <c r="M265" s="74">
        <v>0</v>
      </c>
      <c r="N265" s="74">
        <v>195400</v>
      </c>
      <c r="O265" s="79">
        <v>1</v>
      </c>
      <c r="P265" s="74">
        <v>195400</v>
      </c>
      <c r="Q265" s="77" t="s">
        <v>134</v>
      </c>
      <c r="R265" s="77" t="s">
        <v>5558</v>
      </c>
      <c r="S265" s="85" t="s">
        <v>134</v>
      </c>
      <c r="T265" s="78"/>
      <c r="U265" s="85" t="s">
        <v>134</v>
      </c>
      <c r="V265" s="85" t="s">
        <v>134</v>
      </c>
    </row>
    <row r="266" spans="1:22" s="48" customFormat="1" ht="75" x14ac:dyDescent="0.25">
      <c r="A266" s="55">
        <v>13100700</v>
      </c>
      <c r="B266" s="77" t="s">
        <v>31</v>
      </c>
      <c r="C266" s="82">
        <v>3180</v>
      </c>
      <c r="D266" s="77" t="s">
        <v>214</v>
      </c>
      <c r="E266" s="77" t="s">
        <v>126</v>
      </c>
      <c r="F266" s="77" t="s">
        <v>79</v>
      </c>
      <c r="G266" s="77" t="s">
        <v>3273</v>
      </c>
      <c r="H266" s="77" t="s">
        <v>3179</v>
      </c>
      <c r="I266" s="77" t="s">
        <v>3184</v>
      </c>
      <c r="J266" s="77" t="s">
        <v>3126</v>
      </c>
      <c r="K266" s="71" t="s">
        <v>67</v>
      </c>
      <c r="L266" s="74">
        <v>1020867</v>
      </c>
      <c r="M266" s="74">
        <v>0</v>
      </c>
      <c r="N266" s="74">
        <v>1020867</v>
      </c>
      <c r="O266" s="79">
        <v>1</v>
      </c>
      <c r="P266" s="74">
        <v>1020867</v>
      </c>
      <c r="Q266" s="77" t="s">
        <v>134</v>
      </c>
      <c r="R266" s="77" t="s">
        <v>5558</v>
      </c>
      <c r="S266" s="85" t="s">
        <v>134</v>
      </c>
      <c r="T266" s="78"/>
      <c r="U266" s="85" t="s">
        <v>134</v>
      </c>
      <c r="V266" s="85" t="s">
        <v>134</v>
      </c>
    </row>
    <row r="267" spans="1:22" s="48" customFormat="1" ht="75" x14ac:dyDescent="0.25">
      <c r="A267" s="55">
        <v>13100700</v>
      </c>
      <c r="B267" s="77" t="s">
        <v>31</v>
      </c>
      <c r="C267" s="82">
        <v>3181</v>
      </c>
      <c r="D267" s="77" t="s">
        <v>214</v>
      </c>
      <c r="E267" s="77" t="s">
        <v>126</v>
      </c>
      <c r="F267" s="77" t="s">
        <v>79</v>
      </c>
      <c r="G267" s="77" t="s">
        <v>3328</v>
      </c>
      <c r="H267" s="77" t="s">
        <v>3179</v>
      </c>
      <c r="I267" s="77" t="s">
        <v>3184</v>
      </c>
      <c r="J267" s="77" t="s">
        <v>3126</v>
      </c>
      <c r="K267" s="71" t="s">
        <v>67</v>
      </c>
      <c r="L267" s="74">
        <v>366874</v>
      </c>
      <c r="M267" s="74">
        <v>0</v>
      </c>
      <c r="N267" s="74">
        <v>366874</v>
      </c>
      <c r="O267" s="79">
        <v>1</v>
      </c>
      <c r="P267" s="74">
        <v>366874</v>
      </c>
      <c r="Q267" s="77" t="s">
        <v>134</v>
      </c>
      <c r="R267" s="77" t="s">
        <v>5558</v>
      </c>
      <c r="S267" s="85" t="s">
        <v>134</v>
      </c>
      <c r="T267" s="78"/>
      <c r="U267" s="85" t="s">
        <v>134</v>
      </c>
      <c r="V267" s="85" t="s">
        <v>134</v>
      </c>
    </row>
    <row r="268" spans="1:22" s="48" customFormat="1" ht="75" x14ac:dyDescent="0.25">
      <c r="A268" s="55">
        <v>13100700</v>
      </c>
      <c r="B268" s="77" t="s">
        <v>31</v>
      </c>
      <c r="C268" s="82">
        <v>3182</v>
      </c>
      <c r="D268" s="77" t="s">
        <v>214</v>
      </c>
      <c r="E268" s="77" t="s">
        <v>126</v>
      </c>
      <c r="F268" s="77" t="s">
        <v>79</v>
      </c>
      <c r="G268" s="77" t="s">
        <v>3329</v>
      </c>
      <c r="H268" s="77" t="s">
        <v>3179</v>
      </c>
      <c r="I268" s="77" t="s">
        <v>3184</v>
      </c>
      <c r="J268" s="77" t="s">
        <v>3126</v>
      </c>
      <c r="K268" s="71" t="s">
        <v>67</v>
      </c>
      <c r="L268" s="74">
        <v>1136512</v>
      </c>
      <c r="M268" s="74">
        <v>0</v>
      </c>
      <c r="N268" s="74">
        <v>1136512</v>
      </c>
      <c r="O268" s="79">
        <v>1</v>
      </c>
      <c r="P268" s="74">
        <v>1136512</v>
      </c>
      <c r="Q268" s="77" t="s">
        <v>134</v>
      </c>
      <c r="R268" s="77" t="s">
        <v>5558</v>
      </c>
      <c r="S268" s="85" t="s">
        <v>134</v>
      </c>
      <c r="T268" s="78"/>
      <c r="U268" s="85" t="s">
        <v>134</v>
      </c>
      <c r="V268" s="85" t="s">
        <v>134</v>
      </c>
    </row>
    <row r="269" spans="1:22" s="48" customFormat="1" ht="75" x14ac:dyDescent="0.25">
      <c r="A269" s="55">
        <v>13100700</v>
      </c>
      <c r="B269" s="77" t="s">
        <v>31</v>
      </c>
      <c r="C269" s="82">
        <v>3183</v>
      </c>
      <c r="D269" s="77" t="s">
        <v>214</v>
      </c>
      <c r="E269" s="77" t="s">
        <v>126</v>
      </c>
      <c r="F269" s="77" t="s">
        <v>79</v>
      </c>
      <c r="G269" s="77" t="s">
        <v>3330</v>
      </c>
      <c r="H269" s="77" t="s">
        <v>3179</v>
      </c>
      <c r="I269" s="77" t="s">
        <v>3184</v>
      </c>
      <c r="J269" s="77" t="s">
        <v>3126</v>
      </c>
      <c r="K269" s="71" t="s">
        <v>67</v>
      </c>
      <c r="L269" s="74">
        <v>271168</v>
      </c>
      <c r="M269" s="74">
        <v>0</v>
      </c>
      <c r="N269" s="74">
        <v>271168</v>
      </c>
      <c r="O269" s="79">
        <v>1</v>
      </c>
      <c r="P269" s="74">
        <v>271168</v>
      </c>
      <c r="Q269" s="77" t="s">
        <v>134</v>
      </c>
      <c r="R269" s="77" t="s">
        <v>5558</v>
      </c>
      <c r="S269" s="85" t="s">
        <v>134</v>
      </c>
      <c r="T269" s="78"/>
      <c r="U269" s="85" t="s">
        <v>134</v>
      </c>
      <c r="V269" s="85" t="s">
        <v>134</v>
      </c>
    </row>
    <row r="270" spans="1:22" s="48" customFormat="1" ht="75" x14ac:dyDescent="0.25">
      <c r="A270" s="55">
        <v>13100700</v>
      </c>
      <c r="B270" s="77" t="s">
        <v>31</v>
      </c>
      <c r="C270" s="82">
        <v>3184</v>
      </c>
      <c r="D270" s="77" t="s">
        <v>214</v>
      </c>
      <c r="E270" s="77" t="s">
        <v>126</v>
      </c>
      <c r="F270" s="77" t="s">
        <v>79</v>
      </c>
      <c r="G270" s="77" t="s">
        <v>3331</v>
      </c>
      <c r="H270" s="77" t="s">
        <v>3179</v>
      </c>
      <c r="I270" s="77" t="s">
        <v>3184</v>
      </c>
      <c r="J270" s="77" t="s">
        <v>3126</v>
      </c>
      <c r="K270" s="71" t="s">
        <v>4380</v>
      </c>
      <c r="L270" s="74"/>
      <c r="M270" s="74"/>
      <c r="N270" s="74"/>
      <c r="O270" s="79"/>
      <c r="P270" s="74"/>
      <c r="Q270" s="77" t="s">
        <v>134</v>
      </c>
      <c r="R270" s="77" t="s">
        <v>5558</v>
      </c>
      <c r="S270" s="85" t="s">
        <v>68</v>
      </c>
      <c r="T270" s="78" t="s">
        <v>5594</v>
      </c>
      <c r="U270" s="85" t="s">
        <v>134</v>
      </c>
      <c r="V270" s="85" t="s">
        <v>134</v>
      </c>
    </row>
    <row r="271" spans="1:22" s="48" customFormat="1" ht="75" x14ac:dyDescent="0.25">
      <c r="A271" s="55">
        <v>13100700</v>
      </c>
      <c r="B271" s="77" t="s">
        <v>31</v>
      </c>
      <c r="C271" s="82">
        <v>3185</v>
      </c>
      <c r="D271" s="77" t="s">
        <v>214</v>
      </c>
      <c r="E271" s="77" t="s">
        <v>126</v>
      </c>
      <c r="F271" s="77" t="s">
        <v>79</v>
      </c>
      <c r="G271" s="77" t="s">
        <v>3332</v>
      </c>
      <c r="H271" s="77" t="s">
        <v>3179</v>
      </c>
      <c r="I271" s="77" t="s">
        <v>3180</v>
      </c>
      <c r="J271" s="77" t="s">
        <v>3126</v>
      </c>
      <c r="K271" s="71" t="s">
        <v>67</v>
      </c>
      <c r="L271" s="74">
        <v>1846333</v>
      </c>
      <c r="M271" s="74">
        <v>0</v>
      </c>
      <c r="N271" s="74">
        <v>1846333</v>
      </c>
      <c r="O271" s="79">
        <v>1</v>
      </c>
      <c r="P271" s="74">
        <v>1846333</v>
      </c>
      <c r="Q271" s="77" t="s">
        <v>134</v>
      </c>
      <c r="R271" s="77" t="s">
        <v>5558</v>
      </c>
      <c r="S271" s="85" t="s">
        <v>134</v>
      </c>
      <c r="T271" s="78"/>
      <c r="U271" s="85" t="s">
        <v>134</v>
      </c>
      <c r="V271" s="85" t="s">
        <v>134</v>
      </c>
    </row>
    <row r="272" spans="1:22" s="48" customFormat="1" ht="75" x14ac:dyDescent="0.25">
      <c r="A272" s="55">
        <v>13100700</v>
      </c>
      <c r="B272" s="77" t="s">
        <v>31</v>
      </c>
      <c r="C272" s="82">
        <v>3186</v>
      </c>
      <c r="D272" s="77" t="s">
        <v>214</v>
      </c>
      <c r="E272" s="77" t="s">
        <v>126</v>
      </c>
      <c r="F272" s="77" t="s">
        <v>79</v>
      </c>
      <c r="G272" s="77" t="s">
        <v>3333</v>
      </c>
      <c r="H272" s="77" t="s">
        <v>3179</v>
      </c>
      <c r="I272" s="77" t="s">
        <v>3184</v>
      </c>
      <c r="J272" s="77" t="s">
        <v>3126</v>
      </c>
      <c r="K272" s="71" t="s">
        <v>67</v>
      </c>
      <c r="L272" s="74">
        <v>249235</v>
      </c>
      <c r="M272" s="74">
        <v>0</v>
      </c>
      <c r="N272" s="74">
        <v>249235</v>
      </c>
      <c r="O272" s="79">
        <v>1</v>
      </c>
      <c r="P272" s="74">
        <v>249235</v>
      </c>
      <c r="Q272" s="77" t="s">
        <v>134</v>
      </c>
      <c r="R272" s="77" t="s">
        <v>5558</v>
      </c>
      <c r="S272" s="85" t="s">
        <v>134</v>
      </c>
      <c r="T272" s="78"/>
      <c r="U272" s="85" t="s">
        <v>134</v>
      </c>
      <c r="V272" s="85" t="s">
        <v>134</v>
      </c>
    </row>
    <row r="273" spans="1:22" s="48" customFormat="1" ht="75" x14ac:dyDescent="0.25">
      <c r="A273" s="55">
        <v>13100700</v>
      </c>
      <c r="B273" s="77" t="s">
        <v>31</v>
      </c>
      <c r="C273" s="82">
        <v>3187</v>
      </c>
      <c r="D273" s="77" t="s">
        <v>214</v>
      </c>
      <c r="E273" s="77" t="s">
        <v>126</v>
      </c>
      <c r="F273" s="77" t="s">
        <v>79</v>
      </c>
      <c r="G273" s="77" t="s">
        <v>3334</v>
      </c>
      <c r="H273" s="77" t="s">
        <v>3179</v>
      </c>
      <c r="I273" s="77" t="s">
        <v>3184</v>
      </c>
      <c r="J273" s="77" t="s">
        <v>3126</v>
      </c>
      <c r="K273" s="71" t="s">
        <v>67</v>
      </c>
      <c r="L273" s="74">
        <v>291107</v>
      </c>
      <c r="M273" s="74">
        <v>0</v>
      </c>
      <c r="N273" s="74">
        <v>291107</v>
      </c>
      <c r="O273" s="79">
        <v>1</v>
      </c>
      <c r="P273" s="74">
        <v>291107</v>
      </c>
      <c r="Q273" s="77" t="s">
        <v>134</v>
      </c>
      <c r="R273" s="77" t="s">
        <v>5558</v>
      </c>
      <c r="S273" s="85" t="s">
        <v>134</v>
      </c>
      <c r="T273" s="78"/>
      <c r="U273" s="85" t="s">
        <v>134</v>
      </c>
      <c r="V273" s="85" t="s">
        <v>134</v>
      </c>
    </row>
    <row r="274" spans="1:22" s="48" customFormat="1" ht="75" x14ac:dyDescent="0.25">
      <c r="A274" s="55">
        <v>13100700</v>
      </c>
      <c r="B274" s="77" t="s">
        <v>31</v>
      </c>
      <c r="C274" s="82">
        <v>3188</v>
      </c>
      <c r="D274" s="77" t="s">
        <v>214</v>
      </c>
      <c r="E274" s="77" t="s">
        <v>126</v>
      </c>
      <c r="F274" s="77" t="s">
        <v>79</v>
      </c>
      <c r="G274" s="77" t="s">
        <v>3335</v>
      </c>
      <c r="H274" s="77" t="s">
        <v>3179</v>
      </c>
      <c r="I274" s="77" t="s">
        <v>3180</v>
      </c>
      <c r="J274" s="77" t="s">
        <v>3126</v>
      </c>
      <c r="K274" s="71" t="s">
        <v>67</v>
      </c>
      <c r="L274" s="74">
        <v>2320877</v>
      </c>
      <c r="M274" s="74">
        <v>0</v>
      </c>
      <c r="N274" s="74">
        <v>2320877</v>
      </c>
      <c r="O274" s="79">
        <v>1</v>
      </c>
      <c r="P274" s="74">
        <v>2320877</v>
      </c>
      <c r="Q274" s="77" t="s">
        <v>134</v>
      </c>
      <c r="R274" s="77" t="s">
        <v>5558</v>
      </c>
      <c r="S274" s="85" t="s">
        <v>134</v>
      </c>
      <c r="T274" s="78"/>
      <c r="U274" s="85" t="s">
        <v>134</v>
      </c>
      <c r="V274" s="85" t="s">
        <v>134</v>
      </c>
    </row>
    <row r="275" spans="1:22" s="48" customFormat="1" ht="75" x14ac:dyDescent="0.25">
      <c r="A275" s="55">
        <v>13100700</v>
      </c>
      <c r="B275" s="77" t="s">
        <v>31</v>
      </c>
      <c r="C275" s="82">
        <v>3189</v>
      </c>
      <c r="D275" s="77" t="s">
        <v>214</v>
      </c>
      <c r="E275" s="77" t="s">
        <v>126</v>
      </c>
      <c r="F275" s="77" t="s">
        <v>79</v>
      </c>
      <c r="G275" s="77" t="s">
        <v>3336</v>
      </c>
      <c r="H275" s="77" t="s">
        <v>3179</v>
      </c>
      <c r="I275" s="77" t="s">
        <v>3184</v>
      </c>
      <c r="J275" s="77" t="s">
        <v>3126</v>
      </c>
      <c r="K275" s="71" t="s">
        <v>67</v>
      </c>
      <c r="L275" s="74">
        <v>845405</v>
      </c>
      <c r="M275" s="74">
        <v>0</v>
      </c>
      <c r="N275" s="74">
        <v>845405</v>
      </c>
      <c r="O275" s="79">
        <v>1</v>
      </c>
      <c r="P275" s="74">
        <v>845405</v>
      </c>
      <c r="Q275" s="77" t="s">
        <v>134</v>
      </c>
      <c r="R275" s="77" t="s">
        <v>5558</v>
      </c>
      <c r="S275" s="85" t="s">
        <v>134</v>
      </c>
      <c r="T275" s="78"/>
      <c r="U275" s="85" t="s">
        <v>134</v>
      </c>
      <c r="V275" s="85" t="s">
        <v>134</v>
      </c>
    </row>
    <row r="276" spans="1:22" s="48" customFormat="1" ht="75" x14ac:dyDescent="0.25">
      <c r="A276" s="55">
        <v>13100700</v>
      </c>
      <c r="B276" s="77" t="s">
        <v>31</v>
      </c>
      <c r="C276" s="82">
        <v>3190</v>
      </c>
      <c r="D276" s="77" t="s">
        <v>214</v>
      </c>
      <c r="E276" s="77" t="s">
        <v>126</v>
      </c>
      <c r="F276" s="77" t="s">
        <v>79</v>
      </c>
      <c r="G276" s="77" t="s">
        <v>3337</v>
      </c>
      <c r="H276" s="77" t="s">
        <v>3179</v>
      </c>
      <c r="I276" s="77" t="s">
        <v>3184</v>
      </c>
      <c r="J276" s="77" t="s">
        <v>3126</v>
      </c>
      <c r="K276" s="71" t="s">
        <v>67</v>
      </c>
      <c r="L276" s="74">
        <v>1507374</v>
      </c>
      <c r="M276" s="74">
        <v>0</v>
      </c>
      <c r="N276" s="74">
        <v>1507374</v>
      </c>
      <c r="O276" s="79">
        <v>1</v>
      </c>
      <c r="P276" s="74">
        <v>1507374</v>
      </c>
      <c r="Q276" s="77" t="s">
        <v>134</v>
      </c>
      <c r="R276" s="77" t="s">
        <v>5558</v>
      </c>
      <c r="S276" s="85" t="s">
        <v>134</v>
      </c>
      <c r="T276" s="78"/>
      <c r="U276" s="85" t="s">
        <v>134</v>
      </c>
      <c r="V276" s="85" t="s">
        <v>134</v>
      </c>
    </row>
    <row r="277" spans="1:22" s="48" customFormat="1" ht="75" x14ac:dyDescent="0.25">
      <c r="A277" s="55">
        <v>13100700</v>
      </c>
      <c r="B277" s="77" t="s">
        <v>31</v>
      </c>
      <c r="C277" s="82">
        <v>3191</v>
      </c>
      <c r="D277" s="77" t="s">
        <v>214</v>
      </c>
      <c r="E277" s="77" t="s">
        <v>126</v>
      </c>
      <c r="F277" s="77" t="s">
        <v>79</v>
      </c>
      <c r="G277" s="77" t="s">
        <v>3338</v>
      </c>
      <c r="H277" s="77" t="s">
        <v>3179</v>
      </c>
      <c r="I277" s="77" t="s">
        <v>3184</v>
      </c>
      <c r="J277" s="77" t="s">
        <v>3126</v>
      </c>
      <c r="K277" s="71" t="s">
        <v>67</v>
      </c>
      <c r="L277" s="74">
        <v>1122555</v>
      </c>
      <c r="M277" s="74">
        <v>0</v>
      </c>
      <c r="N277" s="74">
        <v>1122555</v>
      </c>
      <c r="O277" s="79">
        <v>1</v>
      </c>
      <c r="P277" s="74">
        <v>1122555</v>
      </c>
      <c r="Q277" s="77" t="s">
        <v>134</v>
      </c>
      <c r="R277" s="77" t="s">
        <v>5558</v>
      </c>
      <c r="S277" s="85" t="s">
        <v>134</v>
      </c>
      <c r="T277" s="78"/>
      <c r="U277" s="85" t="s">
        <v>134</v>
      </c>
      <c r="V277" s="85" t="s">
        <v>134</v>
      </c>
    </row>
    <row r="278" spans="1:22" s="48" customFormat="1" ht="75" x14ac:dyDescent="0.25">
      <c r="A278" s="55">
        <v>13100700</v>
      </c>
      <c r="B278" s="77" t="s">
        <v>31</v>
      </c>
      <c r="C278" s="82">
        <v>3192</v>
      </c>
      <c r="D278" s="77" t="s">
        <v>214</v>
      </c>
      <c r="E278" s="77" t="s">
        <v>126</v>
      </c>
      <c r="F278" s="77" t="s">
        <v>79</v>
      </c>
      <c r="G278" s="77" t="s">
        <v>3339</v>
      </c>
      <c r="H278" s="77" t="s">
        <v>3179</v>
      </c>
      <c r="I278" s="77" t="s">
        <v>3184</v>
      </c>
      <c r="J278" s="77" t="s">
        <v>3126</v>
      </c>
      <c r="K278" s="71" t="s">
        <v>67</v>
      </c>
      <c r="L278" s="74">
        <v>1405686</v>
      </c>
      <c r="M278" s="74">
        <v>0</v>
      </c>
      <c r="N278" s="74">
        <v>1405686</v>
      </c>
      <c r="O278" s="79">
        <v>1</v>
      </c>
      <c r="P278" s="74">
        <v>1405686</v>
      </c>
      <c r="Q278" s="77" t="s">
        <v>134</v>
      </c>
      <c r="R278" s="77" t="s">
        <v>5558</v>
      </c>
      <c r="S278" s="85" t="s">
        <v>134</v>
      </c>
      <c r="T278" s="78"/>
      <c r="U278" s="85" t="s">
        <v>134</v>
      </c>
      <c r="V278" s="85" t="s">
        <v>134</v>
      </c>
    </row>
    <row r="279" spans="1:22" s="48" customFormat="1" ht="75" x14ac:dyDescent="0.25">
      <c r="A279" s="55">
        <v>13100700</v>
      </c>
      <c r="B279" s="77" t="s">
        <v>31</v>
      </c>
      <c r="C279" s="82">
        <v>3193</v>
      </c>
      <c r="D279" s="77" t="s">
        <v>214</v>
      </c>
      <c r="E279" s="77" t="s">
        <v>126</v>
      </c>
      <c r="F279" s="77" t="s">
        <v>79</v>
      </c>
      <c r="G279" s="77" t="s">
        <v>3340</v>
      </c>
      <c r="H279" s="77" t="s">
        <v>3179</v>
      </c>
      <c r="I279" s="77" t="s">
        <v>3180</v>
      </c>
      <c r="J279" s="77" t="s">
        <v>3126</v>
      </c>
      <c r="K279" s="71" t="s">
        <v>67</v>
      </c>
      <c r="L279" s="74">
        <v>323009</v>
      </c>
      <c r="M279" s="74">
        <v>0</v>
      </c>
      <c r="N279" s="74">
        <v>323009</v>
      </c>
      <c r="O279" s="79">
        <v>1</v>
      </c>
      <c r="P279" s="74">
        <v>323009</v>
      </c>
      <c r="Q279" s="77" t="s">
        <v>134</v>
      </c>
      <c r="R279" s="77" t="s">
        <v>5558</v>
      </c>
      <c r="S279" s="85" t="s">
        <v>134</v>
      </c>
      <c r="T279" s="78"/>
      <c r="U279" s="85" t="s">
        <v>134</v>
      </c>
      <c r="V279" s="85" t="s">
        <v>134</v>
      </c>
    </row>
    <row r="280" spans="1:22" s="48" customFormat="1" ht="75" x14ac:dyDescent="0.25">
      <c r="A280" s="55">
        <v>13100700</v>
      </c>
      <c r="B280" s="77" t="s">
        <v>31</v>
      </c>
      <c r="C280" s="82">
        <v>3194</v>
      </c>
      <c r="D280" s="77" t="s">
        <v>214</v>
      </c>
      <c r="E280" s="77" t="s">
        <v>126</v>
      </c>
      <c r="F280" s="77" t="s">
        <v>79</v>
      </c>
      <c r="G280" s="77" t="s">
        <v>3341</v>
      </c>
      <c r="H280" s="77" t="s">
        <v>3179</v>
      </c>
      <c r="I280" s="77" t="s">
        <v>3184</v>
      </c>
      <c r="J280" s="77" t="s">
        <v>3126</v>
      </c>
      <c r="K280" s="71" t="s">
        <v>67</v>
      </c>
      <c r="L280" s="74">
        <v>494482</v>
      </c>
      <c r="M280" s="74">
        <v>0</v>
      </c>
      <c r="N280" s="74">
        <v>494482</v>
      </c>
      <c r="O280" s="79">
        <v>1</v>
      </c>
      <c r="P280" s="74">
        <v>494482</v>
      </c>
      <c r="Q280" s="77" t="s">
        <v>134</v>
      </c>
      <c r="R280" s="77" t="s">
        <v>5558</v>
      </c>
      <c r="S280" s="85" t="s">
        <v>134</v>
      </c>
      <c r="T280" s="78"/>
      <c r="U280" s="85" t="s">
        <v>134</v>
      </c>
      <c r="V280" s="85" t="s">
        <v>134</v>
      </c>
    </row>
    <row r="281" spans="1:22" s="48" customFormat="1" ht="75" x14ac:dyDescent="0.25">
      <c r="A281" s="55">
        <v>13100700</v>
      </c>
      <c r="B281" s="77" t="s">
        <v>31</v>
      </c>
      <c r="C281" s="82">
        <v>3195</v>
      </c>
      <c r="D281" s="77" t="s">
        <v>214</v>
      </c>
      <c r="E281" s="77" t="s">
        <v>126</v>
      </c>
      <c r="F281" s="77" t="s">
        <v>79</v>
      </c>
      <c r="G281" s="77" t="s">
        <v>3342</v>
      </c>
      <c r="H281" s="77" t="s">
        <v>3179</v>
      </c>
      <c r="I281" s="77" t="s">
        <v>3184</v>
      </c>
      <c r="J281" s="77" t="s">
        <v>3126</v>
      </c>
      <c r="K281" s="71" t="s">
        <v>67</v>
      </c>
      <c r="L281" s="74">
        <v>1395716</v>
      </c>
      <c r="M281" s="74">
        <v>0</v>
      </c>
      <c r="N281" s="74">
        <v>1395716</v>
      </c>
      <c r="O281" s="79">
        <v>1</v>
      </c>
      <c r="P281" s="74">
        <v>1395716</v>
      </c>
      <c r="Q281" s="77" t="s">
        <v>134</v>
      </c>
      <c r="R281" s="77" t="s">
        <v>5558</v>
      </c>
      <c r="S281" s="85" t="s">
        <v>134</v>
      </c>
      <c r="T281" s="78"/>
      <c r="U281" s="85" t="s">
        <v>134</v>
      </c>
      <c r="V281" s="85" t="s">
        <v>134</v>
      </c>
    </row>
    <row r="282" spans="1:22" s="48" customFormat="1" ht="75" x14ac:dyDescent="0.25">
      <c r="A282" s="55">
        <v>13100700</v>
      </c>
      <c r="B282" s="77" t="s">
        <v>31</v>
      </c>
      <c r="C282" s="82">
        <v>3196</v>
      </c>
      <c r="D282" s="77" t="s">
        <v>214</v>
      </c>
      <c r="E282" s="77" t="s">
        <v>126</v>
      </c>
      <c r="F282" s="77" t="s">
        <v>79</v>
      </c>
      <c r="G282" s="77" t="s">
        <v>3343</v>
      </c>
      <c r="H282" s="77" t="s">
        <v>3179</v>
      </c>
      <c r="I282" s="77" t="s">
        <v>3180</v>
      </c>
      <c r="J282" s="77" t="s">
        <v>3126</v>
      </c>
      <c r="K282" s="71" t="s">
        <v>67</v>
      </c>
      <c r="L282" s="74">
        <v>239266</v>
      </c>
      <c r="M282" s="74">
        <v>0</v>
      </c>
      <c r="N282" s="74">
        <v>239266</v>
      </c>
      <c r="O282" s="79">
        <v>1</v>
      </c>
      <c r="P282" s="74">
        <v>239266</v>
      </c>
      <c r="Q282" s="77" t="s">
        <v>134</v>
      </c>
      <c r="R282" s="77" t="s">
        <v>5558</v>
      </c>
      <c r="S282" s="85" t="s">
        <v>134</v>
      </c>
      <c r="T282" s="78"/>
      <c r="U282" s="85" t="s">
        <v>134</v>
      </c>
      <c r="V282" s="85" t="s">
        <v>134</v>
      </c>
    </row>
    <row r="283" spans="1:22" s="48" customFormat="1" ht="75" x14ac:dyDescent="0.25">
      <c r="A283" s="55">
        <v>13100700</v>
      </c>
      <c r="B283" s="77" t="s">
        <v>31</v>
      </c>
      <c r="C283" s="82">
        <v>3197</v>
      </c>
      <c r="D283" s="77" t="s">
        <v>214</v>
      </c>
      <c r="E283" s="77" t="s">
        <v>126</v>
      </c>
      <c r="F283" s="77" t="s">
        <v>79</v>
      </c>
      <c r="G283" s="77" t="s">
        <v>3344</v>
      </c>
      <c r="H283" s="77" t="s">
        <v>3179</v>
      </c>
      <c r="I283" s="77" t="s">
        <v>3180</v>
      </c>
      <c r="J283" s="77" t="s">
        <v>3126</v>
      </c>
      <c r="K283" s="71" t="s">
        <v>67</v>
      </c>
      <c r="L283" s="74">
        <v>701846</v>
      </c>
      <c r="M283" s="74">
        <v>0</v>
      </c>
      <c r="N283" s="74">
        <v>701846</v>
      </c>
      <c r="O283" s="79">
        <v>1</v>
      </c>
      <c r="P283" s="74">
        <v>701846</v>
      </c>
      <c r="Q283" s="77" t="s">
        <v>134</v>
      </c>
      <c r="R283" s="77" t="s">
        <v>5558</v>
      </c>
      <c r="S283" s="85" t="s">
        <v>134</v>
      </c>
      <c r="T283" s="78"/>
      <c r="U283" s="85" t="s">
        <v>134</v>
      </c>
      <c r="V283" s="85" t="s">
        <v>134</v>
      </c>
    </row>
    <row r="284" spans="1:22" s="48" customFormat="1" ht="75" x14ac:dyDescent="0.25">
      <c r="A284" s="55">
        <v>13100700</v>
      </c>
      <c r="B284" s="77" t="s">
        <v>31</v>
      </c>
      <c r="C284" s="82">
        <v>3198</v>
      </c>
      <c r="D284" s="77" t="s">
        <v>214</v>
      </c>
      <c r="E284" s="77" t="s">
        <v>126</v>
      </c>
      <c r="F284" s="77" t="s">
        <v>79</v>
      </c>
      <c r="G284" s="77" t="s">
        <v>3345</v>
      </c>
      <c r="H284" s="77" t="s">
        <v>3179</v>
      </c>
      <c r="I284" s="77" t="s">
        <v>3184</v>
      </c>
      <c r="J284" s="77" t="s">
        <v>3126</v>
      </c>
      <c r="K284" s="71" t="s">
        <v>67</v>
      </c>
      <c r="L284" s="74">
        <v>1092647</v>
      </c>
      <c r="M284" s="74">
        <v>0</v>
      </c>
      <c r="N284" s="74">
        <v>1092647</v>
      </c>
      <c r="O284" s="79">
        <v>1</v>
      </c>
      <c r="P284" s="74">
        <v>1092647</v>
      </c>
      <c r="Q284" s="77" t="s">
        <v>134</v>
      </c>
      <c r="R284" s="77" t="s">
        <v>5558</v>
      </c>
      <c r="S284" s="85" t="s">
        <v>134</v>
      </c>
      <c r="T284" s="78"/>
      <c r="U284" s="85" t="s">
        <v>134</v>
      </c>
      <c r="V284" s="85" t="s">
        <v>134</v>
      </c>
    </row>
    <row r="285" spans="1:22" s="48" customFormat="1" ht="75" x14ac:dyDescent="0.25">
      <c r="A285" s="55">
        <v>13100700</v>
      </c>
      <c r="B285" s="77" t="s">
        <v>31</v>
      </c>
      <c r="C285" s="82">
        <v>3199</v>
      </c>
      <c r="D285" s="77" t="s">
        <v>214</v>
      </c>
      <c r="E285" s="77" t="s">
        <v>126</v>
      </c>
      <c r="F285" s="77" t="s">
        <v>79</v>
      </c>
      <c r="G285" s="77" t="s">
        <v>3346</v>
      </c>
      <c r="H285" s="77" t="s">
        <v>3179</v>
      </c>
      <c r="I285" s="77" t="s">
        <v>3184</v>
      </c>
      <c r="J285" s="77" t="s">
        <v>3126</v>
      </c>
      <c r="K285" s="71" t="s">
        <v>67</v>
      </c>
      <c r="L285" s="74">
        <v>486507</v>
      </c>
      <c r="M285" s="74">
        <v>0</v>
      </c>
      <c r="N285" s="74">
        <v>486507</v>
      </c>
      <c r="O285" s="79">
        <v>1</v>
      </c>
      <c r="P285" s="74">
        <v>486507</v>
      </c>
      <c r="Q285" s="77" t="s">
        <v>134</v>
      </c>
      <c r="R285" s="77" t="s">
        <v>5558</v>
      </c>
      <c r="S285" s="85" t="s">
        <v>134</v>
      </c>
      <c r="T285" s="78"/>
      <c r="U285" s="85" t="s">
        <v>134</v>
      </c>
      <c r="V285" s="85" t="s">
        <v>134</v>
      </c>
    </row>
    <row r="286" spans="1:22" s="48" customFormat="1" ht="75" x14ac:dyDescent="0.25">
      <c r="A286" s="55">
        <v>13100700</v>
      </c>
      <c r="B286" s="77" t="s">
        <v>31</v>
      </c>
      <c r="C286" s="82">
        <v>3200</v>
      </c>
      <c r="D286" s="77" t="s">
        <v>214</v>
      </c>
      <c r="E286" s="77" t="s">
        <v>126</v>
      </c>
      <c r="F286" s="77" t="s">
        <v>79</v>
      </c>
      <c r="G286" s="77" t="s">
        <v>3347</v>
      </c>
      <c r="H286" s="77" t="s">
        <v>3179</v>
      </c>
      <c r="I286" s="77" t="s">
        <v>3184</v>
      </c>
      <c r="J286" s="77" t="s">
        <v>3126</v>
      </c>
      <c r="K286" s="71" t="s">
        <v>67</v>
      </c>
      <c r="L286" s="74">
        <v>657981</v>
      </c>
      <c r="M286" s="74">
        <v>0</v>
      </c>
      <c r="N286" s="74">
        <v>657981</v>
      </c>
      <c r="O286" s="79">
        <v>1</v>
      </c>
      <c r="P286" s="74">
        <v>657981</v>
      </c>
      <c r="Q286" s="77" t="s">
        <v>134</v>
      </c>
      <c r="R286" s="77" t="s">
        <v>5558</v>
      </c>
      <c r="S286" s="85" t="s">
        <v>134</v>
      </c>
      <c r="T286" s="78"/>
      <c r="U286" s="85" t="s">
        <v>134</v>
      </c>
      <c r="V286" s="85" t="s">
        <v>134</v>
      </c>
    </row>
    <row r="287" spans="1:22" s="48" customFormat="1" ht="75" x14ac:dyDescent="0.25">
      <c r="A287" s="55">
        <v>13100700</v>
      </c>
      <c r="B287" s="77" t="s">
        <v>31</v>
      </c>
      <c r="C287" s="82">
        <v>3201</v>
      </c>
      <c r="D287" s="77" t="s">
        <v>214</v>
      </c>
      <c r="E287" s="77" t="s">
        <v>126</v>
      </c>
      <c r="F287" s="77" t="s">
        <v>79</v>
      </c>
      <c r="G287" s="77" t="s">
        <v>3348</v>
      </c>
      <c r="H287" s="77" t="s">
        <v>3179</v>
      </c>
      <c r="I287" s="77" t="s">
        <v>3184</v>
      </c>
      <c r="J287" s="77" t="s">
        <v>3126</v>
      </c>
      <c r="K287" s="71" t="s">
        <v>67</v>
      </c>
      <c r="L287" s="74">
        <v>1236206</v>
      </c>
      <c r="M287" s="74">
        <v>0</v>
      </c>
      <c r="N287" s="74">
        <v>1236206</v>
      </c>
      <c r="O287" s="79">
        <v>1</v>
      </c>
      <c r="P287" s="74">
        <v>1236206</v>
      </c>
      <c r="Q287" s="77" t="s">
        <v>134</v>
      </c>
      <c r="R287" s="77" t="s">
        <v>5558</v>
      </c>
      <c r="S287" s="85" t="s">
        <v>134</v>
      </c>
      <c r="T287" s="78"/>
      <c r="U287" s="85" t="s">
        <v>134</v>
      </c>
      <c r="V287" s="85" t="s">
        <v>134</v>
      </c>
    </row>
    <row r="288" spans="1:22" s="48" customFormat="1" ht="75" x14ac:dyDescent="0.25">
      <c r="A288" s="55">
        <v>13100700</v>
      </c>
      <c r="B288" s="77" t="s">
        <v>31</v>
      </c>
      <c r="C288" s="82">
        <v>3202</v>
      </c>
      <c r="D288" s="77" t="s">
        <v>214</v>
      </c>
      <c r="E288" s="77" t="s">
        <v>126</v>
      </c>
      <c r="F288" s="77" t="s">
        <v>79</v>
      </c>
      <c r="G288" s="77" t="s">
        <v>3349</v>
      </c>
      <c r="H288" s="77" t="s">
        <v>3179</v>
      </c>
      <c r="I288" s="77" t="s">
        <v>3184</v>
      </c>
      <c r="J288" s="77" t="s">
        <v>3126</v>
      </c>
      <c r="K288" s="71" t="s">
        <v>67</v>
      </c>
      <c r="L288" s="74">
        <v>2308914</v>
      </c>
      <c r="M288" s="74">
        <v>0</v>
      </c>
      <c r="N288" s="74">
        <v>2308914</v>
      </c>
      <c r="O288" s="79">
        <v>1</v>
      </c>
      <c r="P288" s="74">
        <v>2308914</v>
      </c>
      <c r="Q288" s="77" t="s">
        <v>134</v>
      </c>
      <c r="R288" s="77" t="s">
        <v>5558</v>
      </c>
      <c r="S288" s="85" t="s">
        <v>134</v>
      </c>
      <c r="T288" s="78"/>
      <c r="U288" s="85" t="s">
        <v>134</v>
      </c>
      <c r="V288" s="85" t="s">
        <v>134</v>
      </c>
    </row>
    <row r="289" spans="1:22" s="48" customFormat="1" ht="75" x14ac:dyDescent="0.25">
      <c r="A289" s="55">
        <v>13100700</v>
      </c>
      <c r="B289" s="77" t="s">
        <v>31</v>
      </c>
      <c r="C289" s="82">
        <v>3203</v>
      </c>
      <c r="D289" s="77" t="s">
        <v>214</v>
      </c>
      <c r="E289" s="77" t="s">
        <v>126</v>
      </c>
      <c r="F289" s="77" t="s">
        <v>79</v>
      </c>
      <c r="G289" s="77" t="s">
        <v>3350</v>
      </c>
      <c r="H289" s="77" t="s">
        <v>3179</v>
      </c>
      <c r="I289" s="77" t="s">
        <v>3184</v>
      </c>
      <c r="J289" s="77" t="s">
        <v>3126</v>
      </c>
      <c r="K289" s="71" t="s">
        <v>67</v>
      </c>
      <c r="L289" s="74">
        <v>139572</v>
      </c>
      <c r="M289" s="74">
        <v>0</v>
      </c>
      <c r="N289" s="74">
        <v>139572</v>
      </c>
      <c r="O289" s="79">
        <v>1</v>
      </c>
      <c r="P289" s="74">
        <v>139572</v>
      </c>
      <c r="Q289" s="77" t="s">
        <v>134</v>
      </c>
      <c r="R289" s="77" t="s">
        <v>5558</v>
      </c>
      <c r="S289" s="85" t="s">
        <v>134</v>
      </c>
      <c r="T289" s="78"/>
      <c r="U289" s="85" t="s">
        <v>134</v>
      </c>
      <c r="V289" s="85" t="s">
        <v>134</v>
      </c>
    </row>
    <row r="290" spans="1:22" s="48" customFormat="1" ht="75" x14ac:dyDescent="0.25">
      <c r="A290" s="55">
        <v>13100700</v>
      </c>
      <c r="B290" s="77" t="s">
        <v>31</v>
      </c>
      <c r="C290" s="82">
        <v>3204</v>
      </c>
      <c r="D290" s="77" t="s">
        <v>214</v>
      </c>
      <c r="E290" s="77" t="s">
        <v>126</v>
      </c>
      <c r="F290" s="77" t="s">
        <v>79</v>
      </c>
      <c r="G290" s="77" t="s">
        <v>3351</v>
      </c>
      <c r="H290" s="77" t="s">
        <v>3179</v>
      </c>
      <c r="I290" s="77" t="s">
        <v>3180</v>
      </c>
      <c r="J290" s="77" t="s">
        <v>3126</v>
      </c>
      <c r="K290" s="71" t="s">
        <v>67</v>
      </c>
      <c r="L290" s="74">
        <v>695864</v>
      </c>
      <c r="M290" s="74">
        <v>0</v>
      </c>
      <c r="N290" s="74">
        <v>695864</v>
      </c>
      <c r="O290" s="79">
        <v>1</v>
      </c>
      <c r="P290" s="74">
        <v>695864</v>
      </c>
      <c r="Q290" s="77" t="s">
        <v>134</v>
      </c>
      <c r="R290" s="77" t="s">
        <v>5558</v>
      </c>
      <c r="S290" s="85" t="s">
        <v>134</v>
      </c>
      <c r="T290" s="78"/>
      <c r="U290" s="85" t="s">
        <v>134</v>
      </c>
      <c r="V290" s="85" t="s">
        <v>134</v>
      </c>
    </row>
    <row r="291" spans="1:22" s="48" customFormat="1" ht="75" x14ac:dyDescent="0.25">
      <c r="A291" s="55">
        <v>13100700</v>
      </c>
      <c r="B291" s="77" t="s">
        <v>31</v>
      </c>
      <c r="C291" s="82">
        <v>3205</v>
      </c>
      <c r="D291" s="77" t="s">
        <v>214</v>
      </c>
      <c r="E291" s="77" t="s">
        <v>126</v>
      </c>
      <c r="F291" s="77" t="s">
        <v>79</v>
      </c>
      <c r="G291" s="77" t="s">
        <v>3352</v>
      </c>
      <c r="H291" s="77" t="s">
        <v>3179</v>
      </c>
      <c r="I291" s="77" t="s">
        <v>3184</v>
      </c>
      <c r="J291" s="77" t="s">
        <v>3126</v>
      </c>
      <c r="K291" s="71" t="s">
        <v>67</v>
      </c>
      <c r="L291" s="74">
        <v>675925</v>
      </c>
      <c r="M291" s="74">
        <v>0</v>
      </c>
      <c r="N291" s="74">
        <v>675925</v>
      </c>
      <c r="O291" s="79">
        <v>1</v>
      </c>
      <c r="P291" s="74">
        <v>675925</v>
      </c>
      <c r="Q291" s="77" t="s">
        <v>134</v>
      </c>
      <c r="R291" s="77" t="s">
        <v>5558</v>
      </c>
      <c r="S291" s="85" t="s">
        <v>134</v>
      </c>
      <c r="T291" s="78"/>
      <c r="U291" s="85" t="s">
        <v>134</v>
      </c>
      <c r="V291" s="85" t="s">
        <v>134</v>
      </c>
    </row>
    <row r="292" spans="1:22" s="48" customFormat="1" ht="75" x14ac:dyDescent="0.25">
      <c r="A292" s="55">
        <v>13100700</v>
      </c>
      <c r="B292" s="77" t="s">
        <v>31</v>
      </c>
      <c r="C292" s="82">
        <v>3206</v>
      </c>
      <c r="D292" s="77" t="s">
        <v>214</v>
      </c>
      <c r="E292" s="77" t="s">
        <v>126</v>
      </c>
      <c r="F292" s="77" t="s">
        <v>79</v>
      </c>
      <c r="G292" s="77" t="s">
        <v>3353</v>
      </c>
      <c r="H292" s="77" t="s">
        <v>3179</v>
      </c>
      <c r="I292" s="77" t="s">
        <v>3180</v>
      </c>
      <c r="J292" s="77" t="s">
        <v>3126</v>
      </c>
      <c r="K292" s="71" t="s">
        <v>67</v>
      </c>
      <c r="L292" s="74">
        <v>687889</v>
      </c>
      <c r="M292" s="74">
        <v>0</v>
      </c>
      <c r="N292" s="74">
        <v>687889</v>
      </c>
      <c r="O292" s="79">
        <v>1</v>
      </c>
      <c r="P292" s="74">
        <v>687889</v>
      </c>
      <c r="Q292" s="77" t="s">
        <v>134</v>
      </c>
      <c r="R292" s="77" t="s">
        <v>5558</v>
      </c>
      <c r="S292" s="85" t="s">
        <v>134</v>
      </c>
      <c r="T292" s="78"/>
      <c r="U292" s="85" t="s">
        <v>134</v>
      </c>
      <c r="V292" s="85" t="s">
        <v>134</v>
      </c>
    </row>
    <row r="293" spans="1:22" s="48" customFormat="1" ht="75" x14ac:dyDescent="0.25">
      <c r="A293" s="55">
        <v>13100700</v>
      </c>
      <c r="B293" s="77" t="s">
        <v>31</v>
      </c>
      <c r="C293" s="82">
        <v>3207</v>
      </c>
      <c r="D293" s="77" t="s">
        <v>214</v>
      </c>
      <c r="E293" s="77" t="s">
        <v>126</v>
      </c>
      <c r="F293" s="77" t="s">
        <v>79</v>
      </c>
      <c r="G293" s="77" t="s">
        <v>3354</v>
      </c>
      <c r="H293" s="77" t="s">
        <v>3179</v>
      </c>
      <c r="I293" s="77" t="s">
        <v>3184</v>
      </c>
      <c r="J293" s="77" t="s">
        <v>3126</v>
      </c>
      <c r="K293" s="71" t="s">
        <v>67</v>
      </c>
      <c r="L293" s="74">
        <v>959057</v>
      </c>
      <c r="M293" s="74">
        <v>0</v>
      </c>
      <c r="N293" s="74">
        <v>959057</v>
      </c>
      <c r="O293" s="79">
        <v>1</v>
      </c>
      <c r="P293" s="74">
        <v>959057</v>
      </c>
      <c r="Q293" s="77" t="s">
        <v>134</v>
      </c>
      <c r="R293" s="77" t="s">
        <v>5558</v>
      </c>
      <c r="S293" s="85" t="s">
        <v>134</v>
      </c>
      <c r="T293" s="78"/>
      <c r="U293" s="85" t="s">
        <v>134</v>
      </c>
      <c r="V293" s="85" t="s">
        <v>134</v>
      </c>
    </row>
    <row r="294" spans="1:22" s="48" customFormat="1" ht="75" x14ac:dyDescent="0.25">
      <c r="A294" s="55">
        <v>13100700</v>
      </c>
      <c r="B294" s="77" t="s">
        <v>31</v>
      </c>
      <c r="C294" s="82">
        <v>3208</v>
      </c>
      <c r="D294" s="77" t="s">
        <v>214</v>
      </c>
      <c r="E294" s="77" t="s">
        <v>126</v>
      </c>
      <c r="F294" s="77" t="s">
        <v>79</v>
      </c>
      <c r="G294" s="77" t="s">
        <v>3355</v>
      </c>
      <c r="H294" s="77" t="s">
        <v>3179</v>
      </c>
      <c r="I294" s="77" t="s">
        <v>3184</v>
      </c>
      <c r="J294" s="77" t="s">
        <v>3126</v>
      </c>
      <c r="K294" s="71" t="s">
        <v>67</v>
      </c>
      <c r="L294" s="74">
        <v>959057</v>
      </c>
      <c r="M294" s="74">
        <v>0</v>
      </c>
      <c r="N294" s="74">
        <v>959057</v>
      </c>
      <c r="O294" s="79">
        <v>1</v>
      </c>
      <c r="P294" s="74">
        <v>959057</v>
      </c>
      <c r="Q294" s="77" t="s">
        <v>134</v>
      </c>
      <c r="R294" s="77" t="s">
        <v>5558</v>
      </c>
      <c r="S294" s="85" t="s">
        <v>134</v>
      </c>
      <c r="T294" s="78"/>
      <c r="U294" s="85" t="s">
        <v>134</v>
      </c>
      <c r="V294" s="85" t="s">
        <v>134</v>
      </c>
    </row>
    <row r="295" spans="1:22" s="48" customFormat="1" ht="75" x14ac:dyDescent="0.25">
      <c r="A295" s="55">
        <v>13100700</v>
      </c>
      <c r="B295" s="77" t="s">
        <v>31</v>
      </c>
      <c r="C295" s="82">
        <v>3209</v>
      </c>
      <c r="D295" s="77" t="s">
        <v>214</v>
      </c>
      <c r="E295" s="77" t="s">
        <v>126</v>
      </c>
      <c r="F295" s="77" t="s">
        <v>79</v>
      </c>
      <c r="G295" s="77" t="s">
        <v>3356</v>
      </c>
      <c r="H295" s="77" t="s">
        <v>3179</v>
      </c>
      <c r="I295" s="77" t="s">
        <v>3184</v>
      </c>
      <c r="J295" s="77" t="s">
        <v>3126</v>
      </c>
      <c r="K295" s="71" t="s">
        <v>67</v>
      </c>
      <c r="L295" s="74">
        <v>438654</v>
      </c>
      <c r="M295" s="74">
        <v>0</v>
      </c>
      <c r="N295" s="74">
        <v>438654</v>
      </c>
      <c r="O295" s="79">
        <v>1</v>
      </c>
      <c r="P295" s="74">
        <v>438654</v>
      </c>
      <c r="Q295" s="77" t="s">
        <v>134</v>
      </c>
      <c r="R295" s="77" t="s">
        <v>5558</v>
      </c>
      <c r="S295" s="85" t="s">
        <v>134</v>
      </c>
      <c r="T295" s="78"/>
      <c r="U295" s="85" t="s">
        <v>134</v>
      </c>
      <c r="V295" s="85" t="s">
        <v>134</v>
      </c>
    </row>
    <row r="296" spans="1:22" s="48" customFormat="1" ht="75" x14ac:dyDescent="0.25">
      <c r="A296" s="55">
        <v>13100700</v>
      </c>
      <c r="B296" s="77" t="s">
        <v>31</v>
      </c>
      <c r="C296" s="82">
        <v>3210</v>
      </c>
      <c r="D296" s="77" t="s">
        <v>214</v>
      </c>
      <c r="E296" s="77" t="s">
        <v>126</v>
      </c>
      <c r="F296" s="77" t="s">
        <v>79</v>
      </c>
      <c r="G296" s="77" t="s">
        <v>3357</v>
      </c>
      <c r="H296" s="77" t="s">
        <v>3179</v>
      </c>
      <c r="I296" s="77" t="s">
        <v>3184</v>
      </c>
      <c r="J296" s="77" t="s">
        <v>3126</v>
      </c>
      <c r="K296" s="71" t="s">
        <v>67</v>
      </c>
      <c r="L296" s="74">
        <v>2635910</v>
      </c>
      <c r="M296" s="74">
        <v>0</v>
      </c>
      <c r="N296" s="74">
        <v>2635910</v>
      </c>
      <c r="O296" s="79">
        <v>1</v>
      </c>
      <c r="P296" s="74">
        <v>2635910</v>
      </c>
      <c r="Q296" s="77" t="s">
        <v>134</v>
      </c>
      <c r="R296" s="77" t="s">
        <v>5558</v>
      </c>
      <c r="S296" s="85" t="s">
        <v>134</v>
      </c>
      <c r="T296" s="78"/>
      <c r="U296" s="85" t="s">
        <v>134</v>
      </c>
      <c r="V296" s="85" t="s">
        <v>134</v>
      </c>
    </row>
    <row r="297" spans="1:22" s="48" customFormat="1" ht="75" x14ac:dyDescent="0.25">
      <c r="A297" s="55">
        <v>13100700</v>
      </c>
      <c r="B297" s="77" t="s">
        <v>31</v>
      </c>
      <c r="C297" s="82">
        <v>3211</v>
      </c>
      <c r="D297" s="77" t="s">
        <v>214</v>
      </c>
      <c r="E297" s="77" t="s">
        <v>126</v>
      </c>
      <c r="F297" s="77" t="s">
        <v>79</v>
      </c>
      <c r="G297" s="77" t="s">
        <v>3358</v>
      </c>
      <c r="H297" s="77" t="s">
        <v>3179</v>
      </c>
      <c r="I297" s="77" t="s">
        <v>3184</v>
      </c>
      <c r="J297" s="77" t="s">
        <v>3126</v>
      </c>
      <c r="K297" s="71" t="s">
        <v>67</v>
      </c>
      <c r="L297" s="74">
        <v>1146481</v>
      </c>
      <c r="M297" s="74">
        <v>0</v>
      </c>
      <c r="N297" s="74">
        <v>1146481</v>
      </c>
      <c r="O297" s="79">
        <v>1</v>
      </c>
      <c r="P297" s="74">
        <v>1146481</v>
      </c>
      <c r="Q297" s="77" t="s">
        <v>134</v>
      </c>
      <c r="R297" s="77" t="s">
        <v>5558</v>
      </c>
      <c r="S297" s="85" t="s">
        <v>134</v>
      </c>
      <c r="T297" s="78"/>
      <c r="U297" s="85" t="s">
        <v>134</v>
      </c>
      <c r="V297" s="85" t="s">
        <v>134</v>
      </c>
    </row>
    <row r="298" spans="1:22" s="48" customFormat="1" ht="75" x14ac:dyDescent="0.25">
      <c r="A298" s="55">
        <v>13100700</v>
      </c>
      <c r="B298" s="77" t="s">
        <v>31</v>
      </c>
      <c r="C298" s="82">
        <v>3212</v>
      </c>
      <c r="D298" s="77" t="s">
        <v>214</v>
      </c>
      <c r="E298" s="77" t="s">
        <v>126</v>
      </c>
      <c r="F298" s="77" t="s">
        <v>79</v>
      </c>
      <c r="G298" s="77" t="s">
        <v>3359</v>
      </c>
      <c r="H298" s="77" t="s">
        <v>3179</v>
      </c>
      <c r="I298" s="77" t="s">
        <v>3184</v>
      </c>
      <c r="J298" s="77" t="s">
        <v>3126</v>
      </c>
      <c r="K298" s="71" t="s">
        <v>67</v>
      </c>
      <c r="L298" s="74">
        <v>538348</v>
      </c>
      <c r="M298" s="74">
        <v>0</v>
      </c>
      <c r="N298" s="74">
        <v>538348</v>
      </c>
      <c r="O298" s="79">
        <v>1</v>
      </c>
      <c r="P298" s="74">
        <v>538348</v>
      </c>
      <c r="Q298" s="77" t="s">
        <v>134</v>
      </c>
      <c r="R298" s="77" t="s">
        <v>5558</v>
      </c>
      <c r="S298" s="85" t="s">
        <v>134</v>
      </c>
      <c r="T298" s="78"/>
      <c r="U298" s="85" t="s">
        <v>134</v>
      </c>
      <c r="V298" s="85" t="s">
        <v>134</v>
      </c>
    </row>
    <row r="299" spans="1:22" s="48" customFormat="1" ht="75" x14ac:dyDescent="0.25">
      <c r="A299" s="55">
        <v>13100700</v>
      </c>
      <c r="B299" s="77" t="s">
        <v>31</v>
      </c>
      <c r="C299" s="82">
        <v>3213</v>
      </c>
      <c r="D299" s="77" t="s">
        <v>214</v>
      </c>
      <c r="E299" s="77" t="s">
        <v>126</v>
      </c>
      <c r="F299" s="77" t="s">
        <v>79</v>
      </c>
      <c r="G299" s="77" t="s">
        <v>3344</v>
      </c>
      <c r="H299" s="77" t="s">
        <v>3179</v>
      </c>
      <c r="I299" s="77" t="s">
        <v>3180</v>
      </c>
      <c r="J299" s="77" t="s">
        <v>3126</v>
      </c>
      <c r="K299" s="71" t="s">
        <v>67</v>
      </c>
      <c r="L299" s="74">
        <v>665956</v>
      </c>
      <c r="M299" s="74">
        <v>0</v>
      </c>
      <c r="N299" s="74">
        <v>665956</v>
      </c>
      <c r="O299" s="79">
        <v>1</v>
      </c>
      <c r="P299" s="74">
        <v>665956</v>
      </c>
      <c r="Q299" s="77" t="s">
        <v>134</v>
      </c>
      <c r="R299" s="77" t="s">
        <v>5558</v>
      </c>
      <c r="S299" s="85" t="s">
        <v>134</v>
      </c>
      <c r="T299" s="78"/>
      <c r="U299" s="85" t="s">
        <v>134</v>
      </c>
      <c r="V299" s="85" t="s">
        <v>134</v>
      </c>
    </row>
    <row r="300" spans="1:22" s="48" customFormat="1" ht="75" x14ac:dyDescent="0.25">
      <c r="A300" s="55">
        <v>13100700</v>
      </c>
      <c r="B300" s="77" t="s">
        <v>31</v>
      </c>
      <c r="C300" s="82">
        <v>3214</v>
      </c>
      <c r="D300" s="77" t="s">
        <v>214</v>
      </c>
      <c r="E300" s="77" t="s">
        <v>126</v>
      </c>
      <c r="F300" s="77" t="s">
        <v>79</v>
      </c>
      <c r="G300" s="77" t="s">
        <v>3360</v>
      </c>
      <c r="H300" s="77" t="s">
        <v>3179</v>
      </c>
      <c r="I300" s="77" t="s">
        <v>3184</v>
      </c>
      <c r="J300" s="77" t="s">
        <v>3126</v>
      </c>
      <c r="K300" s="71" t="s">
        <v>67</v>
      </c>
      <c r="L300" s="74">
        <v>1170408</v>
      </c>
      <c r="M300" s="74">
        <v>0</v>
      </c>
      <c r="N300" s="74">
        <v>1170408</v>
      </c>
      <c r="O300" s="79">
        <v>1</v>
      </c>
      <c r="P300" s="74">
        <v>1170408</v>
      </c>
      <c r="Q300" s="77" t="s">
        <v>134</v>
      </c>
      <c r="R300" s="77" t="s">
        <v>5558</v>
      </c>
      <c r="S300" s="85" t="s">
        <v>134</v>
      </c>
      <c r="T300" s="78"/>
      <c r="U300" s="85" t="s">
        <v>134</v>
      </c>
      <c r="V300" s="85" t="s">
        <v>134</v>
      </c>
    </row>
    <row r="301" spans="1:22" s="48" customFormat="1" ht="75" x14ac:dyDescent="0.25">
      <c r="A301" s="55">
        <v>13100700</v>
      </c>
      <c r="B301" s="77" t="s">
        <v>31</v>
      </c>
      <c r="C301" s="82">
        <v>3215</v>
      </c>
      <c r="D301" s="77" t="s">
        <v>214</v>
      </c>
      <c r="E301" s="77" t="s">
        <v>126</v>
      </c>
      <c r="F301" s="77" t="s">
        <v>79</v>
      </c>
      <c r="G301" s="77" t="s">
        <v>3361</v>
      </c>
      <c r="H301" s="77" t="s">
        <v>3179</v>
      </c>
      <c r="I301" s="77" t="s">
        <v>3184</v>
      </c>
      <c r="J301" s="77" t="s">
        <v>3126</v>
      </c>
      <c r="K301" s="71" t="s">
        <v>67</v>
      </c>
      <c r="L301" s="74">
        <v>646017</v>
      </c>
      <c r="M301" s="74">
        <v>0</v>
      </c>
      <c r="N301" s="74">
        <v>646017</v>
      </c>
      <c r="O301" s="79">
        <v>1</v>
      </c>
      <c r="P301" s="74">
        <v>646017</v>
      </c>
      <c r="Q301" s="77" t="s">
        <v>134</v>
      </c>
      <c r="R301" s="77" t="s">
        <v>5558</v>
      </c>
      <c r="S301" s="85" t="s">
        <v>134</v>
      </c>
      <c r="T301" s="78"/>
      <c r="U301" s="85" t="s">
        <v>134</v>
      </c>
      <c r="V301" s="85" t="s">
        <v>134</v>
      </c>
    </row>
    <row r="302" spans="1:22" s="48" customFormat="1" ht="75" x14ac:dyDescent="0.25">
      <c r="A302" s="55">
        <v>13100700</v>
      </c>
      <c r="B302" s="77" t="s">
        <v>31</v>
      </c>
      <c r="C302" s="82">
        <v>3216</v>
      </c>
      <c r="D302" s="77" t="s">
        <v>214</v>
      </c>
      <c r="E302" s="77" t="s">
        <v>126</v>
      </c>
      <c r="F302" s="77" t="s">
        <v>79</v>
      </c>
      <c r="G302" s="77" t="s">
        <v>3362</v>
      </c>
      <c r="H302" s="77" t="s">
        <v>3179</v>
      </c>
      <c r="I302" s="77" t="s">
        <v>3184</v>
      </c>
      <c r="J302" s="77" t="s">
        <v>3126</v>
      </c>
      <c r="K302" s="71" t="s">
        <v>67</v>
      </c>
      <c r="L302" s="74">
        <v>1158445</v>
      </c>
      <c r="M302" s="74">
        <v>0</v>
      </c>
      <c r="N302" s="74">
        <v>1158445</v>
      </c>
      <c r="O302" s="79">
        <v>1</v>
      </c>
      <c r="P302" s="74">
        <v>1158445</v>
      </c>
      <c r="Q302" s="77" t="s">
        <v>134</v>
      </c>
      <c r="R302" s="77" t="s">
        <v>5558</v>
      </c>
      <c r="S302" s="85" t="s">
        <v>134</v>
      </c>
      <c r="T302" s="78"/>
      <c r="U302" s="85" t="s">
        <v>134</v>
      </c>
      <c r="V302" s="85" t="s">
        <v>134</v>
      </c>
    </row>
    <row r="303" spans="1:22" s="48" customFormat="1" ht="75" x14ac:dyDescent="0.25">
      <c r="A303" s="55">
        <v>13100700</v>
      </c>
      <c r="B303" s="77" t="s">
        <v>31</v>
      </c>
      <c r="C303" s="82">
        <v>3217</v>
      </c>
      <c r="D303" s="77" t="s">
        <v>214</v>
      </c>
      <c r="E303" s="77" t="s">
        <v>126</v>
      </c>
      <c r="F303" s="77" t="s">
        <v>79</v>
      </c>
      <c r="G303" s="77" t="s">
        <v>3363</v>
      </c>
      <c r="H303" s="77" t="s">
        <v>3179</v>
      </c>
      <c r="I303" s="77" t="s">
        <v>3184</v>
      </c>
      <c r="J303" s="77" t="s">
        <v>3126</v>
      </c>
      <c r="K303" s="71" t="s">
        <v>4380</v>
      </c>
      <c r="L303" s="74"/>
      <c r="M303" s="74"/>
      <c r="N303" s="74"/>
      <c r="O303" s="79"/>
      <c r="P303" s="74"/>
      <c r="Q303" s="77" t="s">
        <v>134</v>
      </c>
      <c r="R303" s="77" t="s">
        <v>5558</v>
      </c>
      <c r="S303" s="85" t="s">
        <v>68</v>
      </c>
      <c r="T303" s="78" t="s">
        <v>5595</v>
      </c>
      <c r="U303" s="85" t="s">
        <v>134</v>
      </c>
      <c r="V303" s="85" t="s">
        <v>134</v>
      </c>
    </row>
    <row r="304" spans="1:22" s="48" customFormat="1" ht="75" x14ac:dyDescent="0.25">
      <c r="A304" s="55">
        <v>13100700</v>
      </c>
      <c r="B304" s="77" t="s">
        <v>31</v>
      </c>
      <c r="C304" s="82">
        <v>3218</v>
      </c>
      <c r="D304" s="77" t="s">
        <v>214</v>
      </c>
      <c r="E304" s="77" t="s">
        <v>126</v>
      </c>
      <c r="F304" s="77" t="s">
        <v>79</v>
      </c>
      <c r="G304" s="77" t="s">
        <v>3364</v>
      </c>
      <c r="H304" s="77" t="s">
        <v>3179</v>
      </c>
      <c r="I304" s="77" t="s">
        <v>3184</v>
      </c>
      <c r="J304" s="77" t="s">
        <v>3126</v>
      </c>
      <c r="K304" s="71" t="s">
        <v>67</v>
      </c>
      <c r="L304" s="74">
        <v>735742</v>
      </c>
      <c r="M304" s="74">
        <v>0</v>
      </c>
      <c r="N304" s="74">
        <v>735742</v>
      </c>
      <c r="O304" s="79">
        <v>1</v>
      </c>
      <c r="P304" s="74">
        <v>735742</v>
      </c>
      <c r="Q304" s="77" t="s">
        <v>134</v>
      </c>
      <c r="R304" s="77" t="s">
        <v>5558</v>
      </c>
      <c r="S304" s="85" t="s">
        <v>134</v>
      </c>
      <c r="T304" s="78"/>
      <c r="U304" s="85" t="s">
        <v>134</v>
      </c>
      <c r="V304" s="85" t="s">
        <v>134</v>
      </c>
    </row>
    <row r="305" spans="1:22" s="48" customFormat="1" ht="75" x14ac:dyDescent="0.25">
      <c r="A305" s="55">
        <v>13100700</v>
      </c>
      <c r="B305" s="77" t="s">
        <v>31</v>
      </c>
      <c r="C305" s="82">
        <v>3219</v>
      </c>
      <c r="D305" s="77" t="s">
        <v>214</v>
      </c>
      <c r="E305" s="77" t="s">
        <v>126</v>
      </c>
      <c r="F305" s="77" t="s">
        <v>79</v>
      </c>
      <c r="G305" s="77" t="s">
        <v>3365</v>
      </c>
      <c r="H305" s="77" t="s">
        <v>3179</v>
      </c>
      <c r="I305" s="77" t="s">
        <v>3184</v>
      </c>
      <c r="J305" s="77" t="s">
        <v>3126</v>
      </c>
      <c r="K305" s="71" t="s">
        <v>67</v>
      </c>
      <c r="L305" s="74">
        <v>440648</v>
      </c>
      <c r="M305" s="74">
        <v>0</v>
      </c>
      <c r="N305" s="74">
        <v>440648</v>
      </c>
      <c r="O305" s="79">
        <v>1</v>
      </c>
      <c r="P305" s="74">
        <v>440648</v>
      </c>
      <c r="Q305" s="77" t="s">
        <v>134</v>
      </c>
      <c r="R305" s="77" t="s">
        <v>5558</v>
      </c>
      <c r="S305" s="85" t="s">
        <v>134</v>
      </c>
      <c r="T305" s="78"/>
      <c r="U305" s="85" t="s">
        <v>134</v>
      </c>
      <c r="V305" s="85" t="s">
        <v>134</v>
      </c>
    </row>
    <row r="306" spans="1:22" s="48" customFormat="1" ht="75" x14ac:dyDescent="0.25">
      <c r="A306" s="55">
        <v>13100700</v>
      </c>
      <c r="B306" s="77" t="s">
        <v>31</v>
      </c>
      <c r="C306" s="82">
        <v>3220</v>
      </c>
      <c r="D306" s="77" t="s">
        <v>214</v>
      </c>
      <c r="E306" s="77" t="s">
        <v>126</v>
      </c>
      <c r="F306" s="77" t="s">
        <v>79</v>
      </c>
      <c r="G306" s="77" t="s">
        <v>3366</v>
      </c>
      <c r="H306" s="77" t="s">
        <v>3179</v>
      </c>
      <c r="I306" s="77" t="s">
        <v>3184</v>
      </c>
      <c r="J306" s="77" t="s">
        <v>3126</v>
      </c>
      <c r="K306" s="71" t="s">
        <v>67</v>
      </c>
      <c r="L306" s="74">
        <v>295094</v>
      </c>
      <c r="M306" s="74">
        <v>0</v>
      </c>
      <c r="N306" s="74">
        <v>295094</v>
      </c>
      <c r="O306" s="79">
        <v>1</v>
      </c>
      <c r="P306" s="74">
        <v>295094</v>
      </c>
      <c r="Q306" s="77" t="s">
        <v>134</v>
      </c>
      <c r="R306" s="77" t="s">
        <v>5558</v>
      </c>
      <c r="S306" s="85" t="s">
        <v>134</v>
      </c>
      <c r="T306" s="78"/>
      <c r="U306" s="85" t="s">
        <v>134</v>
      </c>
      <c r="V306" s="85" t="s">
        <v>134</v>
      </c>
    </row>
    <row r="307" spans="1:22" s="48" customFormat="1" ht="75" x14ac:dyDescent="0.25">
      <c r="A307" s="55">
        <v>13100700</v>
      </c>
      <c r="B307" s="77" t="s">
        <v>31</v>
      </c>
      <c r="C307" s="82">
        <v>3221</v>
      </c>
      <c r="D307" s="77" t="s">
        <v>214</v>
      </c>
      <c r="E307" s="77" t="s">
        <v>126</v>
      </c>
      <c r="F307" s="77" t="s">
        <v>79</v>
      </c>
      <c r="G307" s="77" t="s">
        <v>3367</v>
      </c>
      <c r="H307" s="77" t="s">
        <v>3179</v>
      </c>
      <c r="I307" s="77" t="s">
        <v>3184</v>
      </c>
      <c r="J307" s="77" t="s">
        <v>3126</v>
      </c>
      <c r="K307" s="71" t="s">
        <v>67</v>
      </c>
      <c r="L307" s="74">
        <v>89725</v>
      </c>
      <c r="M307" s="74">
        <v>0</v>
      </c>
      <c r="N307" s="74">
        <v>89725</v>
      </c>
      <c r="O307" s="79">
        <v>1</v>
      </c>
      <c r="P307" s="74">
        <v>89725</v>
      </c>
      <c r="Q307" s="77" t="s">
        <v>134</v>
      </c>
      <c r="R307" s="77" t="s">
        <v>5558</v>
      </c>
      <c r="S307" s="85" t="s">
        <v>134</v>
      </c>
      <c r="T307" s="78"/>
      <c r="U307" s="85" t="s">
        <v>134</v>
      </c>
      <c r="V307" s="85" t="s">
        <v>134</v>
      </c>
    </row>
    <row r="308" spans="1:22" s="48" customFormat="1" ht="75" x14ac:dyDescent="0.25">
      <c r="A308" s="55">
        <v>13100700</v>
      </c>
      <c r="B308" s="77" t="s">
        <v>31</v>
      </c>
      <c r="C308" s="82">
        <v>3222</v>
      </c>
      <c r="D308" s="77" t="s">
        <v>214</v>
      </c>
      <c r="E308" s="77" t="s">
        <v>126</v>
      </c>
      <c r="F308" s="77" t="s">
        <v>79</v>
      </c>
      <c r="G308" s="77" t="s">
        <v>3368</v>
      </c>
      <c r="H308" s="77" t="s">
        <v>3179</v>
      </c>
      <c r="I308" s="77" t="s">
        <v>3180</v>
      </c>
      <c r="J308" s="77" t="s">
        <v>3126</v>
      </c>
      <c r="K308" s="71" t="s">
        <v>67</v>
      </c>
      <c r="L308" s="74">
        <v>665956</v>
      </c>
      <c r="M308" s="74">
        <v>0</v>
      </c>
      <c r="N308" s="74">
        <v>665956</v>
      </c>
      <c r="O308" s="79">
        <v>1</v>
      </c>
      <c r="P308" s="74">
        <v>665956</v>
      </c>
      <c r="Q308" s="77" t="s">
        <v>134</v>
      </c>
      <c r="R308" s="77" t="s">
        <v>5558</v>
      </c>
      <c r="S308" s="85" t="s">
        <v>134</v>
      </c>
      <c r="T308" s="78"/>
      <c r="U308" s="85" t="s">
        <v>134</v>
      </c>
      <c r="V308" s="85" t="s">
        <v>134</v>
      </c>
    </row>
    <row r="309" spans="1:22" s="48" customFormat="1" ht="75" x14ac:dyDescent="0.25">
      <c r="A309" s="55">
        <v>13100700</v>
      </c>
      <c r="B309" s="77" t="s">
        <v>31</v>
      </c>
      <c r="C309" s="82">
        <v>3223</v>
      </c>
      <c r="D309" s="77" t="s">
        <v>214</v>
      </c>
      <c r="E309" s="77" t="s">
        <v>126</v>
      </c>
      <c r="F309" s="77" t="s">
        <v>79</v>
      </c>
      <c r="G309" s="77" t="s">
        <v>3369</v>
      </c>
      <c r="H309" s="77" t="s">
        <v>3179</v>
      </c>
      <c r="I309" s="77" t="s">
        <v>3180</v>
      </c>
      <c r="J309" s="77" t="s">
        <v>3126</v>
      </c>
      <c r="K309" s="71" t="s">
        <v>67</v>
      </c>
      <c r="L309" s="74">
        <v>528378</v>
      </c>
      <c r="M309" s="74">
        <v>0</v>
      </c>
      <c r="N309" s="74">
        <v>528378</v>
      </c>
      <c r="O309" s="79">
        <v>1</v>
      </c>
      <c r="P309" s="74">
        <v>528378</v>
      </c>
      <c r="Q309" s="77" t="s">
        <v>134</v>
      </c>
      <c r="R309" s="77" t="s">
        <v>5558</v>
      </c>
      <c r="S309" s="85" t="s">
        <v>134</v>
      </c>
      <c r="T309" s="78"/>
      <c r="U309" s="85" t="s">
        <v>134</v>
      </c>
      <c r="V309" s="85" t="s">
        <v>134</v>
      </c>
    </row>
    <row r="310" spans="1:22" s="48" customFormat="1" ht="75" x14ac:dyDescent="0.25">
      <c r="A310" s="55">
        <v>13100700</v>
      </c>
      <c r="B310" s="77" t="s">
        <v>31</v>
      </c>
      <c r="C310" s="82">
        <v>3224</v>
      </c>
      <c r="D310" s="77" t="s">
        <v>214</v>
      </c>
      <c r="E310" s="77" t="s">
        <v>126</v>
      </c>
      <c r="F310" s="77" t="s">
        <v>79</v>
      </c>
      <c r="G310" s="77" t="s">
        <v>3370</v>
      </c>
      <c r="H310" s="77" t="s">
        <v>3179</v>
      </c>
      <c r="I310" s="77" t="s">
        <v>3180</v>
      </c>
      <c r="J310" s="77" t="s">
        <v>3126</v>
      </c>
      <c r="K310" s="71" t="s">
        <v>67</v>
      </c>
      <c r="L310" s="74">
        <v>988965</v>
      </c>
      <c r="M310" s="74">
        <v>0</v>
      </c>
      <c r="N310" s="74">
        <v>988965</v>
      </c>
      <c r="O310" s="79">
        <v>1</v>
      </c>
      <c r="P310" s="74">
        <v>988965</v>
      </c>
      <c r="Q310" s="77" t="s">
        <v>134</v>
      </c>
      <c r="R310" s="77" t="s">
        <v>5558</v>
      </c>
      <c r="S310" s="85" t="s">
        <v>134</v>
      </c>
      <c r="T310" s="78"/>
      <c r="U310" s="85" t="s">
        <v>134</v>
      </c>
      <c r="V310" s="85" t="s">
        <v>134</v>
      </c>
    </row>
    <row r="311" spans="1:22" s="48" customFormat="1" ht="75" x14ac:dyDescent="0.25">
      <c r="A311" s="55">
        <v>13100700</v>
      </c>
      <c r="B311" s="77" t="s">
        <v>31</v>
      </c>
      <c r="C311" s="82">
        <v>3225</v>
      </c>
      <c r="D311" s="77" t="s">
        <v>214</v>
      </c>
      <c r="E311" s="77" t="s">
        <v>126</v>
      </c>
      <c r="F311" s="77" t="s">
        <v>79</v>
      </c>
      <c r="G311" s="77" t="s">
        <v>3371</v>
      </c>
      <c r="H311" s="77" t="s">
        <v>3179</v>
      </c>
      <c r="I311" s="77" t="s">
        <v>3180</v>
      </c>
      <c r="J311" s="77" t="s">
        <v>3126</v>
      </c>
      <c r="K311" s="71" t="s">
        <v>67</v>
      </c>
      <c r="L311" s="74">
        <v>550311</v>
      </c>
      <c r="M311" s="74">
        <v>0</v>
      </c>
      <c r="N311" s="74">
        <v>550311</v>
      </c>
      <c r="O311" s="79">
        <v>1</v>
      </c>
      <c r="P311" s="74">
        <v>550311</v>
      </c>
      <c r="Q311" s="77" t="s">
        <v>134</v>
      </c>
      <c r="R311" s="77" t="s">
        <v>5558</v>
      </c>
      <c r="S311" s="85" t="s">
        <v>134</v>
      </c>
      <c r="T311" s="78"/>
      <c r="U311" s="85" t="s">
        <v>134</v>
      </c>
      <c r="V311" s="85" t="s">
        <v>134</v>
      </c>
    </row>
    <row r="312" spans="1:22" s="48" customFormat="1" ht="75" x14ac:dyDescent="0.25">
      <c r="A312" s="55">
        <v>13100700</v>
      </c>
      <c r="B312" s="77" t="s">
        <v>31</v>
      </c>
      <c r="C312" s="82">
        <v>3226</v>
      </c>
      <c r="D312" s="77" t="s">
        <v>214</v>
      </c>
      <c r="E312" s="77" t="s">
        <v>126</v>
      </c>
      <c r="F312" s="77" t="s">
        <v>79</v>
      </c>
      <c r="G312" s="77" t="s">
        <v>3372</v>
      </c>
      <c r="H312" s="77" t="s">
        <v>3179</v>
      </c>
      <c r="I312" s="77" t="s">
        <v>3180</v>
      </c>
      <c r="J312" s="77" t="s">
        <v>3126</v>
      </c>
      <c r="K312" s="71" t="s">
        <v>4380</v>
      </c>
      <c r="L312" s="74"/>
      <c r="M312" s="74"/>
      <c r="N312" s="74"/>
      <c r="O312" s="79"/>
      <c r="P312" s="74"/>
      <c r="Q312" s="77" t="s">
        <v>134</v>
      </c>
      <c r="R312" s="77" t="s">
        <v>5558</v>
      </c>
      <c r="S312" s="85" t="s">
        <v>68</v>
      </c>
      <c r="T312" s="78" t="s">
        <v>5596</v>
      </c>
      <c r="U312" s="85" t="s">
        <v>134</v>
      </c>
      <c r="V312" s="85" t="s">
        <v>134</v>
      </c>
    </row>
    <row r="313" spans="1:22" s="48" customFormat="1" ht="75" x14ac:dyDescent="0.25">
      <c r="A313" s="55">
        <v>13100700</v>
      </c>
      <c r="B313" s="77" t="s">
        <v>31</v>
      </c>
      <c r="C313" s="82">
        <v>3227</v>
      </c>
      <c r="D313" s="77" t="s">
        <v>214</v>
      </c>
      <c r="E313" s="77" t="s">
        <v>126</v>
      </c>
      <c r="F313" s="77" t="s">
        <v>79</v>
      </c>
      <c r="G313" s="77" t="s">
        <v>3373</v>
      </c>
      <c r="H313" s="77" t="s">
        <v>3179</v>
      </c>
      <c r="I313" s="77" t="s">
        <v>3180</v>
      </c>
      <c r="J313" s="77" t="s">
        <v>3126</v>
      </c>
      <c r="K313" s="71" t="s">
        <v>67</v>
      </c>
      <c r="L313" s="74">
        <v>1595104</v>
      </c>
      <c r="M313" s="74">
        <v>0</v>
      </c>
      <c r="N313" s="74">
        <v>1595104</v>
      </c>
      <c r="O313" s="79">
        <v>1</v>
      </c>
      <c r="P313" s="74">
        <v>1595104</v>
      </c>
      <c r="Q313" s="77" t="s">
        <v>134</v>
      </c>
      <c r="R313" s="77" t="s">
        <v>5558</v>
      </c>
      <c r="S313" s="85" t="s">
        <v>134</v>
      </c>
      <c r="T313" s="78"/>
      <c r="U313" s="85" t="s">
        <v>134</v>
      </c>
      <c r="V313" s="85" t="s">
        <v>134</v>
      </c>
    </row>
    <row r="314" spans="1:22" s="48" customFormat="1" ht="75" x14ac:dyDescent="0.25">
      <c r="A314" s="55">
        <v>13100700</v>
      </c>
      <c r="B314" s="77" t="s">
        <v>31</v>
      </c>
      <c r="C314" s="82">
        <v>3228</v>
      </c>
      <c r="D314" s="77" t="s">
        <v>214</v>
      </c>
      <c r="E314" s="77" t="s">
        <v>126</v>
      </c>
      <c r="F314" s="77" t="s">
        <v>79</v>
      </c>
      <c r="G314" s="77" t="s">
        <v>3374</v>
      </c>
      <c r="H314" s="77" t="s">
        <v>3179</v>
      </c>
      <c r="I314" s="77" t="s">
        <v>3180</v>
      </c>
      <c r="J314" s="77" t="s">
        <v>3126</v>
      </c>
      <c r="K314" s="71" t="s">
        <v>67</v>
      </c>
      <c r="L314" s="74">
        <v>897246</v>
      </c>
      <c r="M314" s="74">
        <v>0</v>
      </c>
      <c r="N314" s="74">
        <v>897246</v>
      </c>
      <c r="O314" s="79">
        <v>1</v>
      </c>
      <c r="P314" s="74">
        <v>897246</v>
      </c>
      <c r="Q314" s="77" t="s">
        <v>134</v>
      </c>
      <c r="R314" s="77" t="s">
        <v>5558</v>
      </c>
      <c r="S314" s="85" t="s">
        <v>134</v>
      </c>
      <c r="T314" s="78"/>
      <c r="U314" s="85" t="s">
        <v>134</v>
      </c>
      <c r="V314" s="85" t="s">
        <v>134</v>
      </c>
    </row>
    <row r="315" spans="1:22" s="48" customFormat="1" ht="75" x14ac:dyDescent="0.25">
      <c r="A315" s="55">
        <v>13100700</v>
      </c>
      <c r="B315" s="77" t="s">
        <v>31</v>
      </c>
      <c r="C315" s="82">
        <v>3229</v>
      </c>
      <c r="D315" s="77" t="s">
        <v>214</v>
      </c>
      <c r="E315" s="77" t="s">
        <v>126</v>
      </c>
      <c r="F315" s="77" t="s">
        <v>79</v>
      </c>
      <c r="G315" s="77" t="s">
        <v>3375</v>
      </c>
      <c r="H315" s="77" t="s">
        <v>3179</v>
      </c>
      <c r="I315" s="77" t="s">
        <v>3180</v>
      </c>
      <c r="J315" s="77" t="s">
        <v>3126</v>
      </c>
      <c r="K315" s="71" t="s">
        <v>4380</v>
      </c>
      <c r="L315" s="74"/>
      <c r="M315" s="74"/>
      <c r="N315" s="74"/>
      <c r="O315" s="79"/>
      <c r="P315" s="74"/>
      <c r="Q315" s="77" t="s">
        <v>134</v>
      </c>
      <c r="R315" s="77" t="s">
        <v>5558</v>
      </c>
      <c r="S315" s="85" t="s">
        <v>68</v>
      </c>
      <c r="T315" s="78" t="s">
        <v>5584</v>
      </c>
      <c r="U315" s="85" t="s">
        <v>134</v>
      </c>
      <c r="V315" s="85" t="s">
        <v>134</v>
      </c>
    </row>
    <row r="316" spans="1:22" s="48" customFormat="1" ht="75" x14ac:dyDescent="0.25">
      <c r="A316" s="55">
        <v>13100700</v>
      </c>
      <c r="B316" s="77" t="s">
        <v>31</v>
      </c>
      <c r="C316" s="82">
        <v>3230</v>
      </c>
      <c r="D316" s="77" t="s">
        <v>214</v>
      </c>
      <c r="E316" s="77" t="s">
        <v>126</v>
      </c>
      <c r="F316" s="77" t="s">
        <v>79</v>
      </c>
      <c r="G316" s="77" t="s">
        <v>3376</v>
      </c>
      <c r="H316" s="77" t="s">
        <v>3179</v>
      </c>
      <c r="I316" s="77" t="s">
        <v>3180</v>
      </c>
      <c r="J316" s="77" t="s">
        <v>3126</v>
      </c>
      <c r="K316" s="71" t="s">
        <v>67</v>
      </c>
      <c r="L316" s="74">
        <v>239266</v>
      </c>
      <c r="M316" s="74">
        <v>0</v>
      </c>
      <c r="N316" s="74">
        <v>239266</v>
      </c>
      <c r="O316" s="79">
        <v>1</v>
      </c>
      <c r="P316" s="74">
        <v>239266</v>
      </c>
      <c r="Q316" s="77" t="s">
        <v>134</v>
      </c>
      <c r="R316" s="77" t="s">
        <v>5558</v>
      </c>
      <c r="S316" s="85" t="s">
        <v>134</v>
      </c>
      <c r="T316" s="78"/>
      <c r="U316" s="85" t="s">
        <v>134</v>
      </c>
      <c r="V316" s="85" t="s">
        <v>134</v>
      </c>
    </row>
    <row r="317" spans="1:22" s="48" customFormat="1" ht="75" x14ac:dyDescent="0.25">
      <c r="A317" s="55">
        <v>13100700</v>
      </c>
      <c r="B317" s="77" t="s">
        <v>31</v>
      </c>
      <c r="C317" s="82">
        <v>3231</v>
      </c>
      <c r="D317" s="77" t="s">
        <v>214</v>
      </c>
      <c r="E317" s="77" t="s">
        <v>126</v>
      </c>
      <c r="F317" s="77" t="s">
        <v>79</v>
      </c>
      <c r="G317" s="77" t="s">
        <v>3377</v>
      </c>
      <c r="H317" s="77" t="s">
        <v>3179</v>
      </c>
      <c r="I317" s="77" t="s">
        <v>3180</v>
      </c>
      <c r="J317" s="77" t="s">
        <v>3126</v>
      </c>
      <c r="K317" s="71" t="s">
        <v>67</v>
      </c>
      <c r="L317" s="74">
        <v>1004916</v>
      </c>
      <c r="M317" s="74">
        <v>0</v>
      </c>
      <c r="N317" s="74">
        <v>1004916</v>
      </c>
      <c r="O317" s="79">
        <v>1</v>
      </c>
      <c r="P317" s="74">
        <v>1004916</v>
      </c>
      <c r="Q317" s="77" t="s">
        <v>134</v>
      </c>
      <c r="R317" s="77" t="s">
        <v>5558</v>
      </c>
      <c r="S317" s="85" t="s">
        <v>134</v>
      </c>
      <c r="T317" s="78"/>
      <c r="U317" s="85" t="s">
        <v>134</v>
      </c>
      <c r="V317" s="85" t="s">
        <v>134</v>
      </c>
    </row>
    <row r="318" spans="1:22" s="48" customFormat="1" ht="75" x14ac:dyDescent="0.25">
      <c r="A318" s="55">
        <v>13100700</v>
      </c>
      <c r="B318" s="77" t="s">
        <v>31</v>
      </c>
      <c r="C318" s="82">
        <v>3232</v>
      </c>
      <c r="D318" s="77" t="s">
        <v>214</v>
      </c>
      <c r="E318" s="77" t="s">
        <v>126</v>
      </c>
      <c r="F318" s="77" t="s">
        <v>79</v>
      </c>
      <c r="G318" s="77" t="s">
        <v>3378</v>
      </c>
      <c r="H318" s="77" t="s">
        <v>3179</v>
      </c>
      <c r="I318" s="77" t="s">
        <v>3180</v>
      </c>
      <c r="J318" s="77" t="s">
        <v>3126</v>
      </c>
      <c r="K318" s="71" t="s">
        <v>67</v>
      </c>
      <c r="L318" s="74">
        <v>1547251</v>
      </c>
      <c r="M318" s="74">
        <v>0</v>
      </c>
      <c r="N318" s="74">
        <v>1547251</v>
      </c>
      <c r="O318" s="79">
        <v>1</v>
      </c>
      <c r="P318" s="74">
        <v>1547251</v>
      </c>
      <c r="Q318" s="77" t="s">
        <v>134</v>
      </c>
      <c r="R318" s="77" t="s">
        <v>5558</v>
      </c>
      <c r="S318" s="85" t="s">
        <v>134</v>
      </c>
      <c r="T318" s="78"/>
      <c r="U318" s="85" t="s">
        <v>134</v>
      </c>
      <c r="V318" s="85" t="s">
        <v>134</v>
      </c>
    </row>
    <row r="319" spans="1:22" s="48" customFormat="1" ht="75" x14ac:dyDescent="0.25">
      <c r="A319" s="55">
        <v>13100700</v>
      </c>
      <c r="B319" s="77" t="s">
        <v>31</v>
      </c>
      <c r="C319" s="82">
        <v>3233</v>
      </c>
      <c r="D319" s="77" t="s">
        <v>214</v>
      </c>
      <c r="E319" s="77" t="s">
        <v>126</v>
      </c>
      <c r="F319" s="77" t="s">
        <v>79</v>
      </c>
      <c r="G319" s="77" t="s">
        <v>3379</v>
      </c>
      <c r="H319" s="77" t="s">
        <v>3179</v>
      </c>
      <c r="I319" s="77" t="s">
        <v>3180</v>
      </c>
      <c r="J319" s="77" t="s">
        <v>3126</v>
      </c>
      <c r="K319" s="71" t="s">
        <v>67</v>
      </c>
      <c r="L319" s="74">
        <v>1024855</v>
      </c>
      <c r="M319" s="74">
        <v>0</v>
      </c>
      <c r="N319" s="74">
        <v>1024855</v>
      </c>
      <c r="O319" s="79">
        <v>1</v>
      </c>
      <c r="P319" s="74">
        <v>1024855</v>
      </c>
      <c r="Q319" s="77" t="s">
        <v>134</v>
      </c>
      <c r="R319" s="77" t="s">
        <v>5558</v>
      </c>
      <c r="S319" s="85" t="s">
        <v>134</v>
      </c>
      <c r="T319" s="78"/>
      <c r="U319" s="85" t="s">
        <v>134</v>
      </c>
      <c r="V319" s="85" t="s">
        <v>134</v>
      </c>
    </row>
    <row r="320" spans="1:22" s="48" customFormat="1" ht="75" x14ac:dyDescent="0.25">
      <c r="A320" s="55">
        <v>13100700</v>
      </c>
      <c r="B320" s="77" t="s">
        <v>31</v>
      </c>
      <c r="C320" s="82">
        <v>3234</v>
      </c>
      <c r="D320" s="77" t="s">
        <v>214</v>
      </c>
      <c r="E320" s="77" t="s">
        <v>126</v>
      </c>
      <c r="F320" s="77" t="s">
        <v>79</v>
      </c>
      <c r="G320" s="77" t="s">
        <v>3380</v>
      </c>
      <c r="H320" s="77" t="s">
        <v>3179</v>
      </c>
      <c r="I320" s="77" t="s">
        <v>3180</v>
      </c>
      <c r="J320" s="77" t="s">
        <v>3126</v>
      </c>
      <c r="K320" s="71" t="s">
        <v>67</v>
      </c>
      <c r="L320" s="74">
        <v>398776</v>
      </c>
      <c r="M320" s="74">
        <v>0</v>
      </c>
      <c r="N320" s="74">
        <v>398776</v>
      </c>
      <c r="O320" s="79">
        <v>1</v>
      </c>
      <c r="P320" s="74">
        <v>398776</v>
      </c>
      <c r="Q320" s="77" t="s">
        <v>134</v>
      </c>
      <c r="R320" s="77" t="s">
        <v>5558</v>
      </c>
      <c r="S320" s="85" t="s">
        <v>134</v>
      </c>
      <c r="T320" s="78"/>
      <c r="U320" s="85" t="s">
        <v>134</v>
      </c>
      <c r="V320" s="85" t="s">
        <v>134</v>
      </c>
    </row>
    <row r="321" spans="1:22" s="48" customFormat="1" ht="75" x14ac:dyDescent="0.25">
      <c r="A321" s="55">
        <v>13100700</v>
      </c>
      <c r="B321" s="77" t="s">
        <v>31</v>
      </c>
      <c r="C321" s="82">
        <v>3235</v>
      </c>
      <c r="D321" s="77" t="s">
        <v>214</v>
      </c>
      <c r="E321" s="77" t="s">
        <v>126</v>
      </c>
      <c r="F321" s="77" t="s">
        <v>79</v>
      </c>
      <c r="G321" s="77" t="s">
        <v>3381</v>
      </c>
      <c r="H321" s="77" t="s">
        <v>3179</v>
      </c>
      <c r="I321" s="77" t="s">
        <v>3180</v>
      </c>
      <c r="J321" s="77" t="s">
        <v>3126</v>
      </c>
      <c r="K321" s="71" t="s">
        <v>67</v>
      </c>
      <c r="L321" s="74">
        <v>598164</v>
      </c>
      <c r="M321" s="74">
        <v>0</v>
      </c>
      <c r="N321" s="74">
        <v>598164</v>
      </c>
      <c r="O321" s="79">
        <v>1</v>
      </c>
      <c r="P321" s="74">
        <v>598164</v>
      </c>
      <c r="Q321" s="77" t="s">
        <v>134</v>
      </c>
      <c r="R321" s="77" t="s">
        <v>5558</v>
      </c>
      <c r="S321" s="85" t="s">
        <v>134</v>
      </c>
      <c r="T321" s="78"/>
      <c r="U321" s="85" t="s">
        <v>134</v>
      </c>
      <c r="V321" s="85" t="s">
        <v>134</v>
      </c>
    </row>
    <row r="322" spans="1:22" s="48" customFormat="1" ht="75" x14ac:dyDescent="0.25">
      <c r="A322" s="55">
        <v>13100700</v>
      </c>
      <c r="B322" s="77" t="s">
        <v>31</v>
      </c>
      <c r="C322" s="82">
        <v>3236</v>
      </c>
      <c r="D322" s="77" t="s">
        <v>214</v>
      </c>
      <c r="E322" s="77" t="s">
        <v>126</v>
      </c>
      <c r="F322" s="77" t="s">
        <v>79</v>
      </c>
      <c r="G322" s="77" t="s">
        <v>3382</v>
      </c>
      <c r="H322" s="77" t="s">
        <v>3179</v>
      </c>
      <c r="I322" s="77" t="s">
        <v>3180</v>
      </c>
      <c r="J322" s="77" t="s">
        <v>3126</v>
      </c>
      <c r="K322" s="71" t="s">
        <v>67</v>
      </c>
      <c r="L322" s="74">
        <v>338960</v>
      </c>
      <c r="M322" s="74">
        <v>0</v>
      </c>
      <c r="N322" s="74">
        <v>338960</v>
      </c>
      <c r="O322" s="79">
        <v>1</v>
      </c>
      <c r="P322" s="74">
        <v>338960</v>
      </c>
      <c r="Q322" s="77" t="s">
        <v>134</v>
      </c>
      <c r="R322" s="77" t="s">
        <v>5558</v>
      </c>
      <c r="S322" s="85" t="s">
        <v>134</v>
      </c>
      <c r="T322" s="78"/>
      <c r="U322" s="85" t="s">
        <v>134</v>
      </c>
      <c r="V322" s="85" t="s">
        <v>134</v>
      </c>
    </row>
    <row r="323" spans="1:22" s="48" customFormat="1" ht="75" x14ac:dyDescent="0.25">
      <c r="A323" s="55">
        <v>13100700</v>
      </c>
      <c r="B323" s="77" t="s">
        <v>31</v>
      </c>
      <c r="C323" s="82">
        <v>3237</v>
      </c>
      <c r="D323" s="77" t="s">
        <v>214</v>
      </c>
      <c r="E323" s="77" t="s">
        <v>126</v>
      </c>
      <c r="F323" s="77" t="s">
        <v>79</v>
      </c>
      <c r="G323" s="77" t="s">
        <v>3383</v>
      </c>
      <c r="H323" s="77" t="s">
        <v>3179</v>
      </c>
      <c r="I323" s="77" t="s">
        <v>3180</v>
      </c>
      <c r="J323" s="77" t="s">
        <v>3126</v>
      </c>
      <c r="K323" s="71" t="s">
        <v>67</v>
      </c>
      <c r="L323" s="74">
        <v>1794492</v>
      </c>
      <c r="M323" s="74">
        <v>0</v>
      </c>
      <c r="N323" s="74">
        <v>1794492</v>
      </c>
      <c r="O323" s="79">
        <v>1</v>
      </c>
      <c r="P323" s="74">
        <v>1794492</v>
      </c>
      <c r="Q323" s="77" t="s">
        <v>134</v>
      </c>
      <c r="R323" s="77" t="s">
        <v>5558</v>
      </c>
      <c r="S323" s="85" t="s">
        <v>134</v>
      </c>
      <c r="T323" s="78"/>
      <c r="U323" s="85" t="s">
        <v>134</v>
      </c>
      <c r="V323" s="85" t="s">
        <v>134</v>
      </c>
    </row>
    <row r="324" spans="1:22" s="48" customFormat="1" ht="75" x14ac:dyDescent="0.25">
      <c r="A324" s="55">
        <v>13100700</v>
      </c>
      <c r="B324" s="77" t="s">
        <v>31</v>
      </c>
      <c r="C324" s="82">
        <v>3238</v>
      </c>
      <c r="D324" s="77" t="s">
        <v>214</v>
      </c>
      <c r="E324" s="77" t="s">
        <v>126</v>
      </c>
      <c r="F324" s="77" t="s">
        <v>79</v>
      </c>
      <c r="G324" s="77" t="s">
        <v>3384</v>
      </c>
      <c r="H324" s="77" t="s">
        <v>3179</v>
      </c>
      <c r="I324" s="77" t="s">
        <v>3180</v>
      </c>
      <c r="J324" s="77" t="s">
        <v>3126</v>
      </c>
      <c r="K324" s="71" t="s">
        <v>67</v>
      </c>
      <c r="L324" s="74">
        <v>394788</v>
      </c>
      <c r="M324" s="74">
        <v>0</v>
      </c>
      <c r="N324" s="74">
        <v>394788</v>
      </c>
      <c r="O324" s="79">
        <v>1</v>
      </c>
      <c r="P324" s="74">
        <v>394788</v>
      </c>
      <c r="Q324" s="77" t="s">
        <v>134</v>
      </c>
      <c r="R324" s="77" t="s">
        <v>5558</v>
      </c>
      <c r="S324" s="85" t="s">
        <v>134</v>
      </c>
      <c r="T324" s="78"/>
      <c r="U324" s="85" t="s">
        <v>134</v>
      </c>
      <c r="V324" s="85" t="s">
        <v>134</v>
      </c>
    </row>
    <row r="325" spans="1:22" s="48" customFormat="1" ht="75" x14ac:dyDescent="0.25">
      <c r="A325" s="55">
        <v>13100700</v>
      </c>
      <c r="B325" s="77" t="s">
        <v>31</v>
      </c>
      <c r="C325" s="82">
        <v>3239</v>
      </c>
      <c r="D325" s="77" t="s">
        <v>214</v>
      </c>
      <c r="E325" s="77" t="s">
        <v>126</v>
      </c>
      <c r="F325" s="77" t="s">
        <v>79</v>
      </c>
      <c r="G325" s="77" t="s">
        <v>3385</v>
      </c>
      <c r="H325" s="77" t="s">
        <v>3179</v>
      </c>
      <c r="I325" s="77" t="s">
        <v>3180</v>
      </c>
      <c r="J325" s="77" t="s">
        <v>3126</v>
      </c>
      <c r="K325" s="71" t="s">
        <v>67</v>
      </c>
      <c r="L325" s="74">
        <v>797552</v>
      </c>
      <c r="M325" s="74">
        <v>0</v>
      </c>
      <c r="N325" s="74">
        <v>797552</v>
      </c>
      <c r="O325" s="79">
        <v>1</v>
      </c>
      <c r="P325" s="74">
        <v>797552</v>
      </c>
      <c r="Q325" s="77" t="s">
        <v>134</v>
      </c>
      <c r="R325" s="77" t="s">
        <v>5558</v>
      </c>
      <c r="S325" s="85" t="s">
        <v>134</v>
      </c>
      <c r="T325" s="78"/>
      <c r="U325" s="85" t="s">
        <v>134</v>
      </c>
      <c r="V325" s="85" t="s">
        <v>134</v>
      </c>
    </row>
    <row r="326" spans="1:22" s="48" customFormat="1" ht="75" x14ac:dyDescent="0.25">
      <c r="A326" s="55">
        <v>13100700</v>
      </c>
      <c r="B326" s="77" t="s">
        <v>31</v>
      </c>
      <c r="C326" s="82">
        <v>3240</v>
      </c>
      <c r="D326" s="77" t="s">
        <v>214</v>
      </c>
      <c r="E326" s="77" t="s">
        <v>126</v>
      </c>
      <c r="F326" s="77" t="s">
        <v>79</v>
      </c>
      <c r="G326" s="77" t="s">
        <v>3385</v>
      </c>
      <c r="H326" s="77" t="s">
        <v>3179</v>
      </c>
      <c r="I326" s="77" t="s">
        <v>3180</v>
      </c>
      <c r="J326" s="77" t="s">
        <v>3126</v>
      </c>
      <c r="K326" s="71" t="s">
        <v>67</v>
      </c>
      <c r="L326" s="74">
        <v>797552</v>
      </c>
      <c r="M326" s="74">
        <v>0</v>
      </c>
      <c r="N326" s="74">
        <v>797552</v>
      </c>
      <c r="O326" s="79">
        <v>1</v>
      </c>
      <c r="P326" s="74">
        <v>797552</v>
      </c>
      <c r="Q326" s="77" t="s">
        <v>134</v>
      </c>
      <c r="R326" s="77" t="s">
        <v>5558</v>
      </c>
      <c r="S326" s="85" t="s">
        <v>134</v>
      </c>
      <c r="T326" s="78"/>
      <c r="U326" s="85" t="s">
        <v>134</v>
      </c>
      <c r="V326" s="85" t="s">
        <v>134</v>
      </c>
    </row>
    <row r="327" spans="1:22" s="48" customFormat="1" ht="75" x14ac:dyDescent="0.25">
      <c r="A327" s="55">
        <v>13100700</v>
      </c>
      <c r="B327" s="77" t="s">
        <v>31</v>
      </c>
      <c r="C327" s="82">
        <v>3241</v>
      </c>
      <c r="D327" s="77" t="s">
        <v>214</v>
      </c>
      <c r="E327" s="77" t="s">
        <v>126</v>
      </c>
      <c r="F327" s="77" t="s">
        <v>79</v>
      </c>
      <c r="G327" s="77" t="s">
        <v>3386</v>
      </c>
      <c r="H327" s="77" t="s">
        <v>3179</v>
      </c>
      <c r="I327" s="77" t="s">
        <v>3180</v>
      </c>
      <c r="J327" s="77" t="s">
        <v>3126</v>
      </c>
      <c r="K327" s="71" t="s">
        <v>67</v>
      </c>
      <c r="L327" s="74">
        <v>1256145</v>
      </c>
      <c r="M327" s="74">
        <v>0</v>
      </c>
      <c r="N327" s="74">
        <v>1256145</v>
      </c>
      <c r="O327" s="79">
        <v>1</v>
      </c>
      <c r="P327" s="74">
        <v>1256145</v>
      </c>
      <c r="Q327" s="77" t="s">
        <v>134</v>
      </c>
      <c r="R327" s="77" t="s">
        <v>5558</v>
      </c>
      <c r="S327" s="85" t="s">
        <v>134</v>
      </c>
      <c r="T327" s="78"/>
      <c r="U327" s="85" t="s">
        <v>134</v>
      </c>
      <c r="V327" s="85" t="s">
        <v>134</v>
      </c>
    </row>
    <row r="328" spans="1:22" s="48" customFormat="1" ht="75" x14ac:dyDescent="0.25">
      <c r="A328" s="55">
        <v>13100700</v>
      </c>
      <c r="B328" s="77" t="s">
        <v>31</v>
      </c>
      <c r="C328" s="82">
        <v>3242</v>
      </c>
      <c r="D328" s="77" t="s">
        <v>214</v>
      </c>
      <c r="E328" s="77" t="s">
        <v>126</v>
      </c>
      <c r="F328" s="77" t="s">
        <v>79</v>
      </c>
      <c r="G328" s="77" t="s">
        <v>3387</v>
      </c>
      <c r="H328" s="77" t="s">
        <v>3179</v>
      </c>
      <c r="I328" s="77" t="s">
        <v>3180</v>
      </c>
      <c r="J328" s="77" t="s">
        <v>3126</v>
      </c>
      <c r="K328" s="71" t="s">
        <v>67</v>
      </c>
      <c r="L328" s="74">
        <v>1268108</v>
      </c>
      <c r="M328" s="74">
        <v>0</v>
      </c>
      <c r="N328" s="74">
        <v>1268108</v>
      </c>
      <c r="O328" s="79">
        <v>1</v>
      </c>
      <c r="P328" s="74">
        <v>1268108</v>
      </c>
      <c r="Q328" s="77" t="s">
        <v>134</v>
      </c>
      <c r="R328" s="77" t="s">
        <v>5558</v>
      </c>
      <c r="S328" s="85" t="s">
        <v>134</v>
      </c>
      <c r="T328" s="78"/>
      <c r="U328" s="85" t="s">
        <v>134</v>
      </c>
      <c r="V328" s="85" t="s">
        <v>134</v>
      </c>
    </row>
    <row r="329" spans="1:22" s="48" customFormat="1" ht="75" x14ac:dyDescent="0.25">
      <c r="A329" s="55">
        <v>13100700</v>
      </c>
      <c r="B329" s="77" t="s">
        <v>31</v>
      </c>
      <c r="C329" s="82">
        <v>3243</v>
      </c>
      <c r="D329" s="77" t="s">
        <v>214</v>
      </c>
      <c r="E329" s="77" t="s">
        <v>126</v>
      </c>
      <c r="F329" s="77" t="s">
        <v>79</v>
      </c>
      <c r="G329" s="77" t="s">
        <v>3387</v>
      </c>
      <c r="H329" s="77" t="s">
        <v>3179</v>
      </c>
      <c r="I329" s="77" t="s">
        <v>3180</v>
      </c>
      <c r="J329" s="77" t="s">
        <v>3126</v>
      </c>
      <c r="K329" s="71" t="s">
        <v>67</v>
      </c>
      <c r="L329" s="74">
        <v>538348</v>
      </c>
      <c r="M329" s="74">
        <v>0</v>
      </c>
      <c r="N329" s="74">
        <v>538348</v>
      </c>
      <c r="O329" s="79">
        <v>1</v>
      </c>
      <c r="P329" s="74">
        <v>538348</v>
      </c>
      <c r="Q329" s="77" t="s">
        <v>134</v>
      </c>
      <c r="R329" s="77" t="s">
        <v>5558</v>
      </c>
      <c r="S329" s="85" t="s">
        <v>134</v>
      </c>
      <c r="T329" s="78"/>
      <c r="U329" s="85" t="s">
        <v>134</v>
      </c>
      <c r="V329" s="85" t="s">
        <v>134</v>
      </c>
    </row>
    <row r="330" spans="1:22" s="48" customFormat="1" ht="75" x14ac:dyDescent="0.25">
      <c r="A330" s="55">
        <v>13100700</v>
      </c>
      <c r="B330" s="77" t="s">
        <v>31</v>
      </c>
      <c r="C330" s="82">
        <v>3244</v>
      </c>
      <c r="D330" s="77" t="s">
        <v>214</v>
      </c>
      <c r="E330" s="77" t="s">
        <v>126</v>
      </c>
      <c r="F330" s="77" t="s">
        <v>79</v>
      </c>
      <c r="G330" s="77" t="s">
        <v>3388</v>
      </c>
      <c r="H330" s="77" t="s">
        <v>3179</v>
      </c>
      <c r="I330" s="77" t="s">
        <v>3180</v>
      </c>
      <c r="J330" s="77" t="s">
        <v>3126</v>
      </c>
      <c r="K330" s="71" t="s">
        <v>67</v>
      </c>
      <c r="L330" s="74">
        <v>179449</v>
      </c>
      <c r="M330" s="74">
        <v>0</v>
      </c>
      <c r="N330" s="74">
        <v>179449</v>
      </c>
      <c r="O330" s="79">
        <v>1</v>
      </c>
      <c r="P330" s="74">
        <v>179449</v>
      </c>
      <c r="Q330" s="77" t="s">
        <v>134</v>
      </c>
      <c r="R330" s="77" t="s">
        <v>5558</v>
      </c>
      <c r="S330" s="85" t="s">
        <v>134</v>
      </c>
      <c r="T330" s="78"/>
      <c r="U330" s="85" t="s">
        <v>134</v>
      </c>
      <c r="V330" s="85" t="s">
        <v>134</v>
      </c>
    </row>
    <row r="331" spans="1:22" s="48" customFormat="1" ht="75" x14ac:dyDescent="0.25">
      <c r="A331" s="55">
        <v>13100700</v>
      </c>
      <c r="B331" s="77" t="s">
        <v>31</v>
      </c>
      <c r="C331" s="82">
        <v>3245</v>
      </c>
      <c r="D331" s="77" t="s">
        <v>214</v>
      </c>
      <c r="E331" s="77" t="s">
        <v>126</v>
      </c>
      <c r="F331" s="77" t="s">
        <v>79</v>
      </c>
      <c r="G331" s="77" t="s">
        <v>3389</v>
      </c>
      <c r="H331" s="77" t="s">
        <v>3179</v>
      </c>
      <c r="I331" s="77" t="s">
        <v>3180</v>
      </c>
      <c r="J331" s="77" t="s">
        <v>3126</v>
      </c>
      <c r="K331" s="71" t="s">
        <v>67</v>
      </c>
      <c r="L331" s="74">
        <v>402764</v>
      </c>
      <c r="M331" s="74">
        <v>0</v>
      </c>
      <c r="N331" s="74">
        <v>402764</v>
      </c>
      <c r="O331" s="79">
        <v>1</v>
      </c>
      <c r="P331" s="74">
        <v>402764</v>
      </c>
      <c r="Q331" s="77" t="s">
        <v>134</v>
      </c>
      <c r="R331" s="77" t="s">
        <v>5558</v>
      </c>
      <c r="S331" s="85" t="s">
        <v>134</v>
      </c>
      <c r="T331" s="78"/>
      <c r="U331" s="85" t="s">
        <v>134</v>
      </c>
      <c r="V331" s="85" t="s">
        <v>134</v>
      </c>
    </row>
    <row r="332" spans="1:22" s="48" customFormat="1" ht="75" x14ac:dyDescent="0.25">
      <c r="A332" s="55">
        <v>13100700</v>
      </c>
      <c r="B332" s="77" t="s">
        <v>31</v>
      </c>
      <c r="C332" s="82">
        <v>3246</v>
      </c>
      <c r="D332" s="77" t="s">
        <v>214</v>
      </c>
      <c r="E332" s="77" t="s">
        <v>126</v>
      </c>
      <c r="F332" s="77" t="s">
        <v>79</v>
      </c>
      <c r="G332" s="77" t="s">
        <v>3390</v>
      </c>
      <c r="H332" s="77" t="s">
        <v>3179</v>
      </c>
      <c r="I332" s="77" t="s">
        <v>3180</v>
      </c>
      <c r="J332" s="77" t="s">
        <v>3126</v>
      </c>
      <c r="K332" s="71" t="s">
        <v>67</v>
      </c>
      <c r="L332" s="74">
        <v>1405686</v>
      </c>
      <c r="M332" s="74">
        <v>0</v>
      </c>
      <c r="N332" s="74">
        <v>1405686</v>
      </c>
      <c r="O332" s="79">
        <v>1</v>
      </c>
      <c r="P332" s="74">
        <v>1405686</v>
      </c>
      <c r="Q332" s="77" t="s">
        <v>134</v>
      </c>
      <c r="R332" s="77" t="s">
        <v>5558</v>
      </c>
      <c r="S332" s="85" t="s">
        <v>134</v>
      </c>
      <c r="T332" s="78"/>
      <c r="U332" s="85" t="s">
        <v>134</v>
      </c>
      <c r="V332" s="85" t="s">
        <v>134</v>
      </c>
    </row>
    <row r="333" spans="1:22" s="48" customFormat="1" ht="75" x14ac:dyDescent="0.25">
      <c r="A333" s="55">
        <v>13100700</v>
      </c>
      <c r="B333" s="77" t="s">
        <v>31</v>
      </c>
      <c r="C333" s="82">
        <v>3247</v>
      </c>
      <c r="D333" s="77" t="s">
        <v>214</v>
      </c>
      <c r="E333" s="77" t="s">
        <v>126</v>
      </c>
      <c r="F333" s="77" t="s">
        <v>79</v>
      </c>
      <c r="G333" s="77" t="s">
        <v>3391</v>
      </c>
      <c r="H333" s="77" t="s">
        <v>3179</v>
      </c>
      <c r="I333" s="77" t="s">
        <v>3180</v>
      </c>
      <c r="J333" s="77" t="s">
        <v>3126</v>
      </c>
      <c r="K333" s="71" t="s">
        <v>67</v>
      </c>
      <c r="L333" s="74">
        <v>319021</v>
      </c>
      <c r="M333" s="74">
        <v>0</v>
      </c>
      <c r="N333" s="74">
        <v>319021</v>
      </c>
      <c r="O333" s="79">
        <v>1</v>
      </c>
      <c r="P333" s="74">
        <v>319021</v>
      </c>
      <c r="Q333" s="77" t="s">
        <v>134</v>
      </c>
      <c r="R333" s="77" t="s">
        <v>5558</v>
      </c>
      <c r="S333" s="85" t="s">
        <v>134</v>
      </c>
      <c r="T333" s="78"/>
      <c r="U333" s="85" t="s">
        <v>134</v>
      </c>
      <c r="V333" s="85" t="s">
        <v>134</v>
      </c>
    </row>
    <row r="334" spans="1:22" s="48" customFormat="1" ht="75" x14ac:dyDescent="0.25">
      <c r="A334" s="55">
        <v>13100700</v>
      </c>
      <c r="B334" s="77" t="s">
        <v>31</v>
      </c>
      <c r="C334" s="82">
        <v>3248</v>
      </c>
      <c r="D334" s="77" t="s">
        <v>214</v>
      </c>
      <c r="E334" s="77" t="s">
        <v>126</v>
      </c>
      <c r="F334" s="77" t="s">
        <v>79</v>
      </c>
      <c r="G334" s="77" t="s">
        <v>3392</v>
      </c>
      <c r="H334" s="77" t="s">
        <v>3179</v>
      </c>
      <c r="I334" s="77" t="s">
        <v>3180</v>
      </c>
      <c r="J334" s="77" t="s">
        <v>3126</v>
      </c>
      <c r="K334" s="71" t="s">
        <v>67</v>
      </c>
      <c r="L334" s="74">
        <v>378837</v>
      </c>
      <c r="M334" s="74">
        <v>0</v>
      </c>
      <c r="N334" s="74">
        <v>378837</v>
      </c>
      <c r="O334" s="79">
        <v>1</v>
      </c>
      <c r="P334" s="74">
        <v>378837</v>
      </c>
      <c r="Q334" s="77" t="s">
        <v>134</v>
      </c>
      <c r="R334" s="77" t="s">
        <v>5558</v>
      </c>
      <c r="S334" s="85" t="s">
        <v>134</v>
      </c>
      <c r="T334" s="78"/>
      <c r="U334" s="85" t="s">
        <v>134</v>
      </c>
      <c r="V334" s="85" t="s">
        <v>134</v>
      </c>
    </row>
    <row r="335" spans="1:22" s="48" customFormat="1" ht="75" x14ac:dyDescent="0.25">
      <c r="A335" s="55">
        <v>13100700</v>
      </c>
      <c r="B335" s="77" t="s">
        <v>31</v>
      </c>
      <c r="C335" s="82">
        <v>3249</v>
      </c>
      <c r="D335" s="77" t="s">
        <v>214</v>
      </c>
      <c r="E335" s="77" t="s">
        <v>126</v>
      </c>
      <c r="F335" s="77" t="s">
        <v>79</v>
      </c>
      <c r="G335" s="77" t="s">
        <v>3393</v>
      </c>
      <c r="H335" s="77" t="s">
        <v>3179</v>
      </c>
      <c r="I335" s="77" t="s">
        <v>3180</v>
      </c>
      <c r="J335" s="77" t="s">
        <v>3126</v>
      </c>
      <c r="K335" s="71" t="s">
        <v>67</v>
      </c>
      <c r="L335" s="74">
        <v>159510</v>
      </c>
      <c r="M335" s="74">
        <v>0</v>
      </c>
      <c r="N335" s="74">
        <v>159510</v>
      </c>
      <c r="O335" s="79">
        <v>1</v>
      </c>
      <c r="P335" s="74">
        <v>159510</v>
      </c>
      <c r="Q335" s="77" t="s">
        <v>134</v>
      </c>
      <c r="R335" s="77" t="s">
        <v>5558</v>
      </c>
      <c r="S335" s="85" t="s">
        <v>134</v>
      </c>
      <c r="T335" s="78"/>
      <c r="U335" s="85" t="s">
        <v>134</v>
      </c>
      <c r="V335" s="85" t="s">
        <v>134</v>
      </c>
    </row>
    <row r="336" spans="1:22" s="48" customFormat="1" ht="75" x14ac:dyDescent="0.25">
      <c r="A336" s="55">
        <v>13100700</v>
      </c>
      <c r="B336" s="77" t="s">
        <v>31</v>
      </c>
      <c r="C336" s="82">
        <v>3250</v>
      </c>
      <c r="D336" s="77" t="s">
        <v>214</v>
      </c>
      <c r="E336" s="77" t="s">
        <v>126</v>
      </c>
      <c r="F336" s="77" t="s">
        <v>79</v>
      </c>
      <c r="G336" s="77" t="s">
        <v>3394</v>
      </c>
      <c r="H336" s="77" t="s">
        <v>3179</v>
      </c>
      <c r="I336" s="77" t="s">
        <v>3180</v>
      </c>
      <c r="J336" s="77" t="s">
        <v>3126</v>
      </c>
      <c r="K336" s="71" t="s">
        <v>67</v>
      </c>
      <c r="L336" s="74">
        <v>787583</v>
      </c>
      <c r="M336" s="74">
        <v>0</v>
      </c>
      <c r="N336" s="74">
        <v>787583</v>
      </c>
      <c r="O336" s="79">
        <v>1</v>
      </c>
      <c r="P336" s="74">
        <v>787583</v>
      </c>
      <c r="Q336" s="77" t="s">
        <v>134</v>
      </c>
      <c r="R336" s="77" t="s">
        <v>5558</v>
      </c>
      <c r="S336" s="85" t="s">
        <v>134</v>
      </c>
      <c r="T336" s="78"/>
      <c r="U336" s="85" t="s">
        <v>134</v>
      </c>
      <c r="V336" s="85" t="s">
        <v>134</v>
      </c>
    </row>
    <row r="337" spans="1:22" s="48" customFormat="1" ht="75" x14ac:dyDescent="0.25">
      <c r="A337" s="55">
        <v>13100700</v>
      </c>
      <c r="B337" s="77" t="s">
        <v>31</v>
      </c>
      <c r="C337" s="82">
        <v>3251</v>
      </c>
      <c r="D337" s="77" t="s">
        <v>214</v>
      </c>
      <c r="E337" s="77" t="s">
        <v>126</v>
      </c>
      <c r="F337" s="77" t="s">
        <v>79</v>
      </c>
      <c r="G337" s="77" t="s">
        <v>3395</v>
      </c>
      <c r="H337" s="77" t="s">
        <v>3179</v>
      </c>
      <c r="I337" s="77" t="s">
        <v>3180</v>
      </c>
      <c r="J337" s="77" t="s">
        <v>3126</v>
      </c>
      <c r="K337" s="71" t="s">
        <v>4380</v>
      </c>
      <c r="L337" s="74"/>
      <c r="M337" s="74"/>
      <c r="N337" s="74"/>
      <c r="O337" s="79"/>
      <c r="P337" s="74"/>
      <c r="Q337" s="77" t="s">
        <v>134</v>
      </c>
      <c r="R337" s="77" t="s">
        <v>5558</v>
      </c>
      <c r="S337" s="85" t="s">
        <v>68</v>
      </c>
      <c r="T337" s="78" t="s">
        <v>5597</v>
      </c>
      <c r="U337" s="85" t="s">
        <v>134</v>
      </c>
      <c r="V337" s="85" t="s">
        <v>134</v>
      </c>
    </row>
    <row r="338" spans="1:22" s="48" customFormat="1" ht="75" x14ac:dyDescent="0.25">
      <c r="A338" s="55">
        <v>13100700</v>
      </c>
      <c r="B338" s="77" t="s">
        <v>31</v>
      </c>
      <c r="C338" s="82">
        <v>3252</v>
      </c>
      <c r="D338" s="77" t="s">
        <v>214</v>
      </c>
      <c r="E338" s="77" t="s">
        <v>126</v>
      </c>
      <c r="F338" s="77" t="s">
        <v>79</v>
      </c>
      <c r="G338" s="77" t="s">
        <v>3396</v>
      </c>
      <c r="H338" s="77" t="s">
        <v>3179</v>
      </c>
      <c r="I338" s="77" t="s">
        <v>3180</v>
      </c>
      <c r="J338" s="77" t="s">
        <v>3126</v>
      </c>
      <c r="K338" s="71" t="s">
        <v>67</v>
      </c>
      <c r="L338" s="74">
        <v>159510</v>
      </c>
      <c r="M338" s="74">
        <v>0</v>
      </c>
      <c r="N338" s="74">
        <v>159510</v>
      </c>
      <c r="O338" s="79">
        <v>1</v>
      </c>
      <c r="P338" s="74">
        <v>159510</v>
      </c>
      <c r="Q338" s="77" t="s">
        <v>134</v>
      </c>
      <c r="R338" s="77" t="s">
        <v>5558</v>
      </c>
      <c r="S338" s="85" t="s">
        <v>134</v>
      </c>
      <c r="T338" s="78"/>
      <c r="U338" s="85" t="s">
        <v>134</v>
      </c>
      <c r="V338" s="85" t="s">
        <v>134</v>
      </c>
    </row>
    <row r="339" spans="1:22" s="48" customFormat="1" ht="75" x14ac:dyDescent="0.25">
      <c r="A339" s="55">
        <v>13100700</v>
      </c>
      <c r="B339" s="77" t="s">
        <v>31</v>
      </c>
      <c r="C339" s="82">
        <v>3253</v>
      </c>
      <c r="D339" s="77" t="s">
        <v>214</v>
      </c>
      <c r="E339" s="77" t="s">
        <v>126</v>
      </c>
      <c r="F339" s="77" t="s">
        <v>79</v>
      </c>
      <c r="G339" s="77" t="s">
        <v>3397</v>
      </c>
      <c r="H339" s="77" t="s">
        <v>3179</v>
      </c>
      <c r="I339" s="77" t="s">
        <v>3180</v>
      </c>
      <c r="J339" s="77" t="s">
        <v>3126</v>
      </c>
      <c r="K339" s="71" t="s">
        <v>67</v>
      </c>
      <c r="L339" s="74">
        <v>279143</v>
      </c>
      <c r="M339" s="74">
        <v>0</v>
      </c>
      <c r="N339" s="74">
        <v>279143</v>
      </c>
      <c r="O339" s="79">
        <v>1</v>
      </c>
      <c r="P339" s="74">
        <v>279143</v>
      </c>
      <c r="Q339" s="77" t="s">
        <v>134</v>
      </c>
      <c r="R339" s="77" t="s">
        <v>5558</v>
      </c>
      <c r="S339" s="85" t="s">
        <v>134</v>
      </c>
      <c r="T339" s="78"/>
      <c r="U339" s="85" t="s">
        <v>134</v>
      </c>
      <c r="V339" s="85" t="s">
        <v>134</v>
      </c>
    </row>
    <row r="340" spans="1:22" s="48" customFormat="1" ht="75" x14ac:dyDescent="0.25">
      <c r="A340" s="55">
        <v>13100700</v>
      </c>
      <c r="B340" s="77" t="s">
        <v>31</v>
      </c>
      <c r="C340" s="82">
        <v>3254</v>
      </c>
      <c r="D340" s="77" t="s">
        <v>214</v>
      </c>
      <c r="E340" s="77" t="s">
        <v>126</v>
      </c>
      <c r="F340" s="77" t="s">
        <v>79</v>
      </c>
      <c r="G340" s="77" t="s">
        <v>3398</v>
      </c>
      <c r="H340" s="77" t="s">
        <v>3179</v>
      </c>
      <c r="I340" s="77" t="s">
        <v>3180</v>
      </c>
      <c r="J340" s="77" t="s">
        <v>3126</v>
      </c>
      <c r="K340" s="71" t="s">
        <v>67</v>
      </c>
      <c r="L340" s="74">
        <v>2073636</v>
      </c>
      <c r="M340" s="74">
        <v>0</v>
      </c>
      <c r="N340" s="74">
        <v>2073636</v>
      </c>
      <c r="O340" s="79">
        <v>1</v>
      </c>
      <c r="P340" s="74">
        <v>2073636</v>
      </c>
      <c r="Q340" s="77" t="s">
        <v>134</v>
      </c>
      <c r="R340" s="77" t="s">
        <v>5558</v>
      </c>
      <c r="S340" s="85" t="s">
        <v>134</v>
      </c>
      <c r="T340" s="78"/>
      <c r="U340" s="85" t="s">
        <v>134</v>
      </c>
      <c r="V340" s="85" t="s">
        <v>134</v>
      </c>
    </row>
    <row r="341" spans="1:22" s="48" customFormat="1" ht="75" x14ac:dyDescent="0.25">
      <c r="A341" s="55">
        <v>13100700</v>
      </c>
      <c r="B341" s="77" t="s">
        <v>31</v>
      </c>
      <c r="C341" s="82">
        <v>3255</v>
      </c>
      <c r="D341" s="77" t="s">
        <v>214</v>
      </c>
      <c r="E341" s="77" t="s">
        <v>126</v>
      </c>
      <c r="F341" s="77" t="s">
        <v>79</v>
      </c>
      <c r="G341" s="77" t="s">
        <v>3399</v>
      </c>
      <c r="H341" s="77" t="s">
        <v>3179</v>
      </c>
      <c r="I341" s="77" t="s">
        <v>3180</v>
      </c>
      <c r="J341" s="77" t="s">
        <v>3126</v>
      </c>
      <c r="K341" s="71" t="s">
        <v>67</v>
      </c>
      <c r="L341" s="74">
        <v>538348</v>
      </c>
      <c r="M341" s="74">
        <v>0</v>
      </c>
      <c r="N341" s="74">
        <v>538348</v>
      </c>
      <c r="O341" s="79">
        <v>1</v>
      </c>
      <c r="P341" s="74">
        <v>538348</v>
      </c>
      <c r="Q341" s="77" t="s">
        <v>134</v>
      </c>
      <c r="R341" s="77" t="s">
        <v>5558</v>
      </c>
      <c r="S341" s="85" t="s">
        <v>134</v>
      </c>
      <c r="T341" s="78"/>
      <c r="U341" s="85" t="s">
        <v>134</v>
      </c>
      <c r="V341" s="85" t="s">
        <v>134</v>
      </c>
    </row>
    <row r="342" spans="1:22" s="48" customFormat="1" ht="75" x14ac:dyDescent="0.25">
      <c r="A342" s="55">
        <v>13100700</v>
      </c>
      <c r="B342" s="77" t="s">
        <v>31</v>
      </c>
      <c r="C342" s="82">
        <v>3256</v>
      </c>
      <c r="D342" s="77" t="s">
        <v>214</v>
      </c>
      <c r="E342" s="77" t="s">
        <v>126</v>
      </c>
      <c r="F342" s="77" t="s">
        <v>79</v>
      </c>
      <c r="G342" s="77" t="s">
        <v>3400</v>
      </c>
      <c r="H342" s="77" t="s">
        <v>3179</v>
      </c>
      <c r="I342" s="77" t="s">
        <v>3180</v>
      </c>
      <c r="J342" s="77" t="s">
        <v>3126</v>
      </c>
      <c r="K342" s="71" t="s">
        <v>67</v>
      </c>
      <c r="L342" s="74">
        <v>358898</v>
      </c>
      <c r="M342" s="74">
        <v>0</v>
      </c>
      <c r="N342" s="74">
        <v>358898</v>
      </c>
      <c r="O342" s="79">
        <v>1</v>
      </c>
      <c r="P342" s="74">
        <v>358898</v>
      </c>
      <c r="Q342" s="77" t="s">
        <v>134</v>
      </c>
      <c r="R342" s="77" t="s">
        <v>5558</v>
      </c>
      <c r="S342" s="85" t="s">
        <v>134</v>
      </c>
      <c r="T342" s="78"/>
      <c r="U342" s="85" t="s">
        <v>134</v>
      </c>
      <c r="V342" s="85" t="s">
        <v>134</v>
      </c>
    </row>
    <row r="343" spans="1:22" s="48" customFormat="1" ht="75" x14ac:dyDescent="0.25">
      <c r="A343" s="55">
        <v>13100700</v>
      </c>
      <c r="B343" s="77" t="s">
        <v>31</v>
      </c>
      <c r="C343" s="82">
        <v>3257</v>
      </c>
      <c r="D343" s="77" t="s">
        <v>214</v>
      </c>
      <c r="E343" s="77" t="s">
        <v>126</v>
      </c>
      <c r="F343" s="77" t="s">
        <v>79</v>
      </c>
      <c r="G343" s="77" t="s">
        <v>3401</v>
      </c>
      <c r="H343" s="77" t="s">
        <v>3179</v>
      </c>
      <c r="I343" s="77" t="s">
        <v>3180</v>
      </c>
      <c r="J343" s="77" t="s">
        <v>3126</v>
      </c>
      <c r="K343" s="71" t="s">
        <v>67</v>
      </c>
      <c r="L343" s="74">
        <v>877307</v>
      </c>
      <c r="M343" s="74">
        <v>0</v>
      </c>
      <c r="N343" s="74">
        <v>877307</v>
      </c>
      <c r="O343" s="79">
        <v>1</v>
      </c>
      <c r="P343" s="74">
        <v>877307</v>
      </c>
      <c r="Q343" s="77" t="s">
        <v>134</v>
      </c>
      <c r="R343" s="77" t="s">
        <v>5558</v>
      </c>
      <c r="S343" s="85" t="s">
        <v>134</v>
      </c>
      <c r="T343" s="78"/>
      <c r="U343" s="85" t="s">
        <v>134</v>
      </c>
      <c r="V343" s="85" t="s">
        <v>134</v>
      </c>
    </row>
    <row r="344" spans="1:22" s="48" customFormat="1" ht="75" x14ac:dyDescent="0.25">
      <c r="A344" s="55">
        <v>13100700</v>
      </c>
      <c r="B344" s="77" t="s">
        <v>31</v>
      </c>
      <c r="C344" s="82">
        <v>3258</v>
      </c>
      <c r="D344" s="77" t="s">
        <v>214</v>
      </c>
      <c r="E344" s="77" t="s">
        <v>126</v>
      </c>
      <c r="F344" s="77" t="s">
        <v>79</v>
      </c>
      <c r="G344" s="77" t="s">
        <v>3402</v>
      </c>
      <c r="H344" s="77" t="s">
        <v>3179</v>
      </c>
      <c r="I344" s="77" t="s">
        <v>3180</v>
      </c>
      <c r="J344" s="77" t="s">
        <v>3126</v>
      </c>
      <c r="K344" s="71" t="s">
        <v>67</v>
      </c>
      <c r="L344" s="74">
        <v>338960</v>
      </c>
      <c r="M344" s="74">
        <v>0</v>
      </c>
      <c r="N344" s="74">
        <v>338960</v>
      </c>
      <c r="O344" s="79">
        <v>1</v>
      </c>
      <c r="P344" s="74">
        <v>338960</v>
      </c>
      <c r="Q344" s="77" t="s">
        <v>134</v>
      </c>
      <c r="R344" s="77" t="s">
        <v>5558</v>
      </c>
      <c r="S344" s="85" t="s">
        <v>134</v>
      </c>
      <c r="T344" s="78"/>
      <c r="U344" s="85" t="s">
        <v>134</v>
      </c>
      <c r="V344" s="85" t="s">
        <v>134</v>
      </c>
    </row>
    <row r="345" spans="1:22" s="48" customFormat="1" ht="75" x14ac:dyDescent="0.25">
      <c r="A345" s="55">
        <v>13100700</v>
      </c>
      <c r="B345" s="77" t="s">
        <v>31</v>
      </c>
      <c r="C345" s="82">
        <v>3259</v>
      </c>
      <c r="D345" s="77" t="s">
        <v>214</v>
      </c>
      <c r="E345" s="77" t="s">
        <v>126</v>
      </c>
      <c r="F345" s="77" t="s">
        <v>79</v>
      </c>
      <c r="G345" s="77" t="s">
        <v>3403</v>
      </c>
      <c r="H345" s="77" t="s">
        <v>3179</v>
      </c>
      <c r="I345" s="77" t="s">
        <v>3180</v>
      </c>
      <c r="J345" s="77" t="s">
        <v>3126</v>
      </c>
      <c r="K345" s="71" t="s">
        <v>67</v>
      </c>
      <c r="L345" s="74">
        <v>418715</v>
      </c>
      <c r="M345" s="74">
        <v>0</v>
      </c>
      <c r="N345" s="74">
        <v>418715</v>
      </c>
      <c r="O345" s="79">
        <v>1</v>
      </c>
      <c r="P345" s="74">
        <v>418715</v>
      </c>
      <c r="Q345" s="77" t="s">
        <v>134</v>
      </c>
      <c r="R345" s="77" t="s">
        <v>5558</v>
      </c>
      <c r="S345" s="85" t="s">
        <v>134</v>
      </c>
      <c r="T345" s="78"/>
      <c r="U345" s="85" t="s">
        <v>134</v>
      </c>
      <c r="V345" s="85" t="s">
        <v>134</v>
      </c>
    </row>
    <row r="346" spans="1:22" s="48" customFormat="1" ht="75" x14ac:dyDescent="0.25">
      <c r="A346" s="55">
        <v>13100700</v>
      </c>
      <c r="B346" s="77" t="s">
        <v>31</v>
      </c>
      <c r="C346" s="82">
        <v>3260</v>
      </c>
      <c r="D346" s="77" t="s">
        <v>214</v>
      </c>
      <c r="E346" s="77" t="s">
        <v>126</v>
      </c>
      <c r="F346" s="77" t="s">
        <v>79</v>
      </c>
      <c r="G346" s="77" t="s">
        <v>3404</v>
      </c>
      <c r="H346" s="77" t="s">
        <v>3179</v>
      </c>
      <c r="I346" s="77" t="s">
        <v>3180</v>
      </c>
      <c r="J346" s="77" t="s">
        <v>3126</v>
      </c>
      <c r="K346" s="71" t="s">
        <v>67</v>
      </c>
      <c r="L346" s="74">
        <v>1156451</v>
      </c>
      <c r="M346" s="74">
        <v>0</v>
      </c>
      <c r="N346" s="74">
        <v>1156451</v>
      </c>
      <c r="O346" s="79">
        <v>1</v>
      </c>
      <c r="P346" s="74">
        <v>1156451</v>
      </c>
      <c r="Q346" s="77" t="s">
        <v>134</v>
      </c>
      <c r="R346" s="77" t="s">
        <v>5558</v>
      </c>
      <c r="S346" s="85" t="s">
        <v>134</v>
      </c>
      <c r="T346" s="78"/>
      <c r="U346" s="85" t="s">
        <v>134</v>
      </c>
      <c r="V346" s="85" t="s">
        <v>134</v>
      </c>
    </row>
    <row r="347" spans="1:22" s="48" customFormat="1" ht="75" x14ac:dyDescent="0.25">
      <c r="A347" s="55">
        <v>13100700</v>
      </c>
      <c r="B347" s="77" t="s">
        <v>31</v>
      </c>
      <c r="C347" s="82">
        <v>3261</v>
      </c>
      <c r="D347" s="77" t="s">
        <v>214</v>
      </c>
      <c r="E347" s="77" t="s">
        <v>126</v>
      </c>
      <c r="F347" s="77" t="s">
        <v>79</v>
      </c>
      <c r="G347" s="77" t="s">
        <v>3405</v>
      </c>
      <c r="H347" s="77" t="s">
        <v>3179</v>
      </c>
      <c r="I347" s="77" t="s">
        <v>3180</v>
      </c>
      <c r="J347" s="77" t="s">
        <v>3126</v>
      </c>
      <c r="K347" s="71" t="s">
        <v>67</v>
      </c>
      <c r="L347" s="74">
        <v>1993880</v>
      </c>
      <c r="M347" s="74">
        <v>0</v>
      </c>
      <c r="N347" s="74">
        <v>1993880</v>
      </c>
      <c r="O347" s="79">
        <v>1</v>
      </c>
      <c r="P347" s="74">
        <v>1993880</v>
      </c>
      <c r="Q347" s="77" t="s">
        <v>134</v>
      </c>
      <c r="R347" s="77" t="s">
        <v>5558</v>
      </c>
      <c r="S347" s="85" t="s">
        <v>134</v>
      </c>
      <c r="T347" s="78"/>
      <c r="U347" s="85" t="s">
        <v>134</v>
      </c>
      <c r="V347" s="85" t="s">
        <v>134</v>
      </c>
    </row>
    <row r="348" spans="1:22" s="48" customFormat="1" ht="75" x14ac:dyDescent="0.25">
      <c r="A348" s="55">
        <v>13100700</v>
      </c>
      <c r="B348" s="77" t="s">
        <v>31</v>
      </c>
      <c r="C348" s="82">
        <v>3262</v>
      </c>
      <c r="D348" s="77" t="s">
        <v>214</v>
      </c>
      <c r="E348" s="77" t="s">
        <v>126</v>
      </c>
      <c r="F348" s="77" t="s">
        <v>79</v>
      </c>
      <c r="G348" s="77" t="s">
        <v>3405</v>
      </c>
      <c r="H348" s="77" t="s">
        <v>3179</v>
      </c>
      <c r="I348" s="77" t="s">
        <v>3180</v>
      </c>
      <c r="J348" s="77" t="s">
        <v>3126</v>
      </c>
      <c r="K348" s="71" t="s">
        <v>67</v>
      </c>
      <c r="L348" s="74">
        <v>4187149</v>
      </c>
      <c r="M348" s="74">
        <v>0</v>
      </c>
      <c r="N348" s="74">
        <v>4187149</v>
      </c>
      <c r="O348" s="79">
        <v>1</v>
      </c>
      <c r="P348" s="74">
        <v>4187149</v>
      </c>
      <c r="Q348" s="77" t="s">
        <v>134</v>
      </c>
      <c r="R348" s="77" t="s">
        <v>5558</v>
      </c>
      <c r="S348" s="85" t="s">
        <v>134</v>
      </c>
      <c r="T348" s="78"/>
      <c r="U348" s="85" t="s">
        <v>134</v>
      </c>
      <c r="V348" s="85" t="s">
        <v>134</v>
      </c>
    </row>
    <row r="349" spans="1:22" s="48" customFormat="1" ht="75" x14ac:dyDescent="0.25">
      <c r="A349" s="55">
        <v>13100700</v>
      </c>
      <c r="B349" s="77" t="s">
        <v>31</v>
      </c>
      <c r="C349" s="82">
        <v>3263</v>
      </c>
      <c r="D349" s="77" t="s">
        <v>214</v>
      </c>
      <c r="E349" s="77" t="s">
        <v>126</v>
      </c>
      <c r="F349" s="77" t="s">
        <v>79</v>
      </c>
      <c r="G349" s="77" t="s">
        <v>3406</v>
      </c>
      <c r="H349" s="77" t="s">
        <v>3179</v>
      </c>
      <c r="I349" s="77" t="s">
        <v>3180</v>
      </c>
      <c r="J349" s="77" t="s">
        <v>3126</v>
      </c>
      <c r="K349" s="71" t="s">
        <v>67</v>
      </c>
      <c r="L349" s="74">
        <v>1056757</v>
      </c>
      <c r="M349" s="74">
        <v>0</v>
      </c>
      <c r="N349" s="74">
        <v>1056757</v>
      </c>
      <c r="O349" s="79">
        <v>1</v>
      </c>
      <c r="P349" s="74">
        <v>1056757</v>
      </c>
      <c r="Q349" s="77" t="s">
        <v>134</v>
      </c>
      <c r="R349" s="77" t="s">
        <v>5558</v>
      </c>
      <c r="S349" s="85" t="s">
        <v>134</v>
      </c>
      <c r="T349" s="78"/>
      <c r="U349" s="85" t="s">
        <v>134</v>
      </c>
      <c r="V349" s="85" t="s">
        <v>134</v>
      </c>
    </row>
    <row r="350" spans="1:22" s="48" customFormat="1" ht="75" x14ac:dyDescent="0.25">
      <c r="A350" s="55">
        <v>13100700</v>
      </c>
      <c r="B350" s="77" t="s">
        <v>31</v>
      </c>
      <c r="C350" s="82">
        <v>4001</v>
      </c>
      <c r="D350" s="77" t="s">
        <v>214</v>
      </c>
      <c r="E350" s="77" t="s">
        <v>126</v>
      </c>
      <c r="F350" s="77" t="s">
        <v>79</v>
      </c>
      <c r="G350" s="77" t="s">
        <v>3407</v>
      </c>
      <c r="H350" s="77" t="s">
        <v>3408</v>
      </c>
      <c r="I350" s="77" t="s">
        <v>5598</v>
      </c>
      <c r="J350" s="77" t="s">
        <v>3409</v>
      </c>
      <c r="K350" s="71" t="s">
        <v>67</v>
      </c>
      <c r="L350" s="74">
        <v>7932558</v>
      </c>
      <c r="M350" s="74">
        <v>0</v>
      </c>
      <c r="N350" s="74">
        <v>7932558</v>
      </c>
      <c r="O350" s="79">
        <v>1</v>
      </c>
      <c r="P350" s="74">
        <v>7932558</v>
      </c>
      <c r="Q350" s="77" t="s">
        <v>134</v>
      </c>
      <c r="R350" s="77" t="s">
        <v>5599</v>
      </c>
      <c r="S350" s="85" t="s">
        <v>68</v>
      </c>
      <c r="T350" s="78" t="s">
        <v>5574</v>
      </c>
      <c r="U350" s="85" t="s">
        <v>134</v>
      </c>
      <c r="V350" s="85" t="s">
        <v>134</v>
      </c>
    </row>
    <row r="351" spans="1:22" s="48" customFormat="1" ht="90" x14ac:dyDescent="0.25">
      <c r="A351" s="55">
        <v>13100700</v>
      </c>
      <c r="B351" s="77" t="s">
        <v>31</v>
      </c>
      <c r="C351" s="82">
        <v>4002</v>
      </c>
      <c r="D351" s="77" t="s">
        <v>214</v>
      </c>
      <c r="E351" s="77" t="s">
        <v>126</v>
      </c>
      <c r="F351" s="77" t="s">
        <v>79</v>
      </c>
      <c r="G351" s="77" t="s">
        <v>3410</v>
      </c>
      <c r="H351" s="77" t="s">
        <v>3411</v>
      </c>
      <c r="I351" s="77" t="s">
        <v>3412</v>
      </c>
      <c r="J351" s="77" t="s">
        <v>3409</v>
      </c>
      <c r="K351" s="71" t="s">
        <v>67</v>
      </c>
      <c r="L351" s="74">
        <v>387479</v>
      </c>
      <c r="M351" s="74">
        <v>0</v>
      </c>
      <c r="N351" s="74">
        <v>387479</v>
      </c>
      <c r="O351" s="79">
        <v>1</v>
      </c>
      <c r="P351" s="74">
        <v>387479</v>
      </c>
      <c r="Q351" s="77" t="s">
        <v>134</v>
      </c>
      <c r="R351" s="77" t="s">
        <v>5599</v>
      </c>
      <c r="S351" s="85" t="s">
        <v>134</v>
      </c>
      <c r="T351" s="78"/>
      <c r="U351" s="85" t="s">
        <v>134</v>
      </c>
      <c r="V351" s="85" t="s">
        <v>134</v>
      </c>
    </row>
    <row r="352" spans="1:22" s="48" customFormat="1" ht="75" x14ac:dyDescent="0.25">
      <c r="A352" s="55">
        <v>13100700</v>
      </c>
      <c r="B352" s="77" t="s">
        <v>31</v>
      </c>
      <c r="C352" s="82">
        <v>4003</v>
      </c>
      <c r="D352" s="77" t="s">
        <v>214</v>
      </c>
      <c r="E352" s="77" t="s">
        <v>126</v>
      </c>
      <c r="F352" s="77" t="s">
        <v>79</v>
      </c>
      <c r="G352" s="77" t="s">
        <v>3413</v>
      </c>
      <c r="H352" s="77" t="s">
        <v>3411</v>
      </c>
      <c r="I352" s="77" t="s">
        <v>5600</v>
      </c>
      <c r="J352" s="77" t="s">
        <v>3409</v>
      </c>
      <c r="K352" s="71" t="s">
        <v>67</v>
      </c>
      <c r="L352" s="74">
        <v>402548</v>
      </c>
      <c r="M352" s="74">
        <v>0</v>
      </c>
      <c r="N352" s="74">
        <v>402548</v>
      </c>
      <c r="O352" s="79">
        <v>1</v>
      </c>
      <c r="P352" s="74">
        <v>402548</v>
      </c>
      <c r="Q352" s="77" t="s">
        <v>134</v>
      </c>
      <c r="R352" s="77" t="s">
        <v>5599</v>
      </c>
      <c r="S352" s="85" t="s">
        <v>68</v>
      </c>
      <c r="T352" s="78" t="s">
        <v>5574</v>
      </c>
      <c r="U352" s="85" t="s">
        <v>134</v>
      </c>
      <c r="V352" s="85" t="s">
        <v>134</v>
      </c>
    </row>
    <row r="353" spans="1:22" s="48" customFormat="1" ht="90" x14ac:dyDescent="0.25">
      <c r="A353" s="55">
        <v>13100700</v>
      </c>
      <c r="B353" s="77" t="s">
        <v>31</v>
      </c>
      <c r="C353" s="82">
        <v>4004</v>
      </c>
      <c r="D353" s="77" t="s">
        <v>214</v>
      </c>
      <c r="E353" s="77" t="s">
        <v>126</v>
      </c>
      <c r="F353" s="77" t="s">
        <v>79</v>
      </c>
      <c r="G353" s="77" t="s">
        <v>3414</v>
      </c>
      <c r="H353" s="77" t="s">
        <v>3408</v>
      </c>
      <c r="I353" s="77" t="s">
        <v>5601</v>
      </c>
      <c r="J353" s="77" t="s">
        <v>3409</v>
      </c>
      <c r="K353" s="71" t="s">
        <v>67</v>
      </c>
      <c r="L353" s="74">
        <v>1076331</v>
      </c>
      <c r="M353" s="74">
        <v>0</v>
      </c>
      <c r="N353" s="74">
        <v>1076331</v>
      </c>
      <c r="O353" s="79">
        <v>1</v>
      </c>
      <c r="P353" s="74">
        <v>1076331</v>
      </c>
      <c r="Q353" s="77" t="s">
        <v>68</v>
      </c>
      <c r="R353" s="77" t="s">
        <v>5599</v>
      </c>
      <c r="S353" s="85" t="s">
        <v>68</v>
      </c>
      <c r="T353" s="78" t="s">
        <v>5574</v>
      </c>
      <c r="U353" s="85" t="s">
        <v>134</v>
      </c>
      <c r="V353" s="85" t="s">
        <v>134</v>
      </c>
    </row>
    <row r="354" spans="1:22" s="48" customFormat="1" ht="75" x14ac:dyDescent="0.25">
      <c r="A354" s="55">
        <v>13100700</v>
      </c>
      <c r="B354" s="77" t="s">
        <v>31</v>
      </c>
      <c r="C354" s="82">
        <v>4005</v>
      </c>
      <c r="D354" s="77" t="s">
        <v>214</v>
      </c>
      <c r="E354" s="77" t="s">
        <v>126</v>
      </c>
      <c r="F354" s="77" t="s">
        <v>79</v>
      </c>
      <c r="G354" s="77" t="s">
        <v>3416</v>
      </c>
      <c r="H354" s="77" t="s">
        <v>3417</v>
      </c>
      <c r="I354" s="77" t="s">
        <v>3418</v>
      </c>
      <c r="J354" s="77" t="s">
        <v>3409</v>
      </c>
      <c r="K354" s="71" t="s">
        <v>73</v>
      </c>
      <c r="L354" s="74">
        <v>290609</v>
      </c>
      <c r="M354" s="74">
        <v>0</v>
      </c>
      <c r="N354" s="74">
        <v>290609</v>
      </c>
      <c r="O354" s="79">
        <v>1</v>
      </c>
      <c r="P354" s="74">
        <v>290609</v>
      </c>
      <c r="Q354" s="77" t="s">
        <v>134</v>
      </c>
      <c r="R354" s="77" t="s">
        <v>5599</v>
      </c>
      <c r="S354" s="85" t="s">
        <v>134</v>
      </c>
      <c r="T354" s="78"/>
      <c r="U354" s="85" t="s">
        <v>134</v>
      </c>
      <c r="V354" s="85" t="s">
        <v>134</v>
      </c>
    </row>
    <row r="355" spans="1:22" s="48" customFormat="1" ht="75" x14ac:dyDescent="0.25">
      <c r="A355" s="55">
        <v>13100700</v>
      </c>
      <c r="B355" s="77" t="s">
        <v>31</v>
      </c>
      <c r="C355" s="82">
        <v>4006</v>
      </c>
      <c r="D355" s="77" t="s">
        <v>214</v>
      </c>
      <c r="E355" s="77" t="s">
        <v>126</v>
      </c>
      <c r="F355" s="77" t="s">
        <v>79</v>
      </c>
      <c r="G355" s="77" t="s">
        <v>3419</v>
      </c>
      <c r="H355" s="77" t="s">
        <v>3420</v>
      </c>
      <c r="I355" s="77" t="s">
        <v>3421</v>
      </c>
      <c r="J355" s="77" t="s">
        <v>3409</v>
      </c>
      <c r="K355" s="71" t="s">
        <v>825</v>
      </c>
      <c r="L355" s="74">
        <v>6457985</v>
      </c>
      <c r="M355" s="74">
        <v>0</v>
      </c>
      <c r="N355" s="74">
        <v>6457985</v>
      </c>
      <c r="O355" s="79">
        <v>1</v>
      </c>
      <c r="P355" s="74">
        <v>6457985</v>
      </c>
      <c r="Q355" s="77" t="s">
        <v>134</v>
      </c>
      <c r="R355" s="77" t="s">
        <v>5599</v>
      </c>
      <c r="S355" s="85" t="s">
        <v>134</v>
      </c>
      <c r="T355" s="78"/>
      <c r="U355" s="85" t="s">
        <v>134</v>
      </c>
      <c r="V355" s="85" t="s">
        <v>134</v>
      </c>
    </row>
    <row r="356" spans="1:22" s="48" customFormat="1" ht="90" x14ac:dyDescent="0.25">
      <c r="A356" s="55">
        <v>13100700</v>
      </c>
      <c r="B356" s="77" t="s">
        <v>31</v>
      </c>
      <c r="C356" s="82">
        <v>4007</v>
      </c>
      <c r="D356" s="77" t="s">
        <v>214</v>
      </c>
      <c r="E356" s="77" t="s">
        <v>126</v>
      </c>
      <c r="F356" s="77" t="s">
        <v>79</v>
      </c>
      <c r="G356" s="77" t="s">
        <v>3422</v>
      </c>
      <c r="H356" s="77" t="s">
        <v>3423</v>
      </c>
      <c r="I356" s="77" t="s">
        <v>3415</v>
      </c>
      <c r="J356" s="77" t="s">
        <v>3409</v>
      </c>
      <c r="K356" s="71" t="s">
        <v>67</v>
      </c>
      <c r="L356" s="74">
        <v>129160</v>
      </c>
      <c r="M356" s="74">
        <v>0</v>
      </c>
      <c r="N356" s="74">
        <v>129160</v>
      </c>
      <c r="O356" s="79">
        <v>1</v>
      </c>
      <c r="P356" s="74">
        <v>129160</v>
      </c>
      <c r="Q356" s="77" t="s">
        <v>68</v>
      </c>
      <c r="R356" s="77" t="s">
        <v>5599</v>
      </c>
      <c r="S356" s="85" t="s">
        <v>134</v>
      </c>
      <c r="T356" s="78"/>
      <c r="U356" s="85" t="s">
        <v>134</v>
      </c>
      <c r="V356" s="85" t="s">
        <v>134</v>
      </c>
    </row>
    <row r="357" spans="1:22" s="48" customFormat="1" ht="75" x14ac:dyDescent="0.25">
      <c r="A357" s="55">
        <v>13100700</v>
      </c>
      <c r="B357" s="77" t="s">
        <v>31</v>
      </c>
      <c r="C357" s="82">
        <v>4008</v>
      </c>
      <c r="D357" s="77" t="s">
        <v>214</v>
      </c>
      <c r="E357" s="77" t="s">
        <v>126</v>
      </c>
      <c r="F357" s="77" t="s">
        <v>79</v>
      </c>
      <c r="G357" s="77" t="s">
        <v>3424</v>
      </c>
      <c r="H357" s="77" t="s">
        <v>616</v>
      </c>
      <c r="I357" s="77" t="s">
        <v>1362</v>
      </c>
      <c r="J357" s="77" t="s">
        <v>3409</v>
      </c>
      <c r="K357" s="71" t="s">
        <v>67</v>
      </c>
      <c r="L357" s="74">
        <v>645798</v>
      </c>
      <c r="M357" s="74">
        <v>0</v>
      </c>
      <c r="N357" s="74">
        <v>645798</v>
      </c>
      <c r="O357" s="79">
        <v>1</v>
      </c>
      <c r="P357" s="74">
        <v>645798</v>
      </c>
      <c r="Q357" s="77" t="s">
        <v>134</v>
      </c>
      <c r="R357" s="77" t="s">
        <v>5599</v>
      </c>
      <c r="S357" s="85" t="s">
        <v>134</v>
      </c>
      <c r="T357" s="78"/>
      <c r="U357" s="85" t="s">
        <v>134</v>
      </c>
      <c r="V357" s="85" t="s">
        <v>134</v>
      </c>
    </row>
    <row r="358" spans="1:22" s="48" customFormat="1" ht="75" x14ac:dyDescent="0.25">
      <c r="A358" s="55">
        <v>13100700</v>
      </c>
      <c r="B358" s="77" t="s">
        <v>31</v>
      </c>
      <c r="C358" s="82">
        <v>4009</v>
      </c>
      <c r="D358" s="77" t="s">
        <v>214</v>
      </c>
      <c r="E358" s="77" t="s">
        <v>126</v>
      </c>
      <c r="F358" s="77" t="s">
        <v>79</v>
      </c>
      <c r="G358" s="77" t="s">
        <v>3425</v>
      </c>
      <c r="H358" s="77" t="s">
        <v>616</v>
      </c>
      <c r="I358" s="77" t="s">
        <v>1362</v>
      </c>
      <c r="J358" s="77" t="s">
        <v>3409</v>
      </c>
      <c r="K358" s="71" t="s">
        <v>67</v>
      </c>
      <c r="L358" s="74">
        <v>495112</v>
      </c>
      <c r="M358" s="74">
        <v>0</v>
      </c>
      <c r="N358" s="74">
        <v>210000</v>
      </c>
      <c r="O358" s="79">
        <v>1</v>
      </c>
      <c r="P358" s="74">
        <v>210000</v>
      </c>
      <c r="Q358" s="77" t="s">
        <v>68</v>
      </c>
      <c r="R358" s="77" t="s">
        <v>5599</v>
      </c>
      <c r="S358" s="85" t="s">
        <v>68</v>
      </c>
      <c r="T358" s="78" t="s">
        <v>5266</v>
      </c>
      <c r="U358" s="85" t="s">
        <v>68</v>
      </c>
      <c r="V358" s="85" t="s">
        <v>134</v>
      </c>
    </row>
    <row r="359" spans="1:22" s="48" customFormat="1" ht="75" x14ac:dyDescent="0.25">
      <c r="A359" s="55">
        <v>13100700</v>
      </c>
      <c r="B359" s="77" t="s">
        <v>31</v>
      </c>
      <c r="C359" s="82">
        <v>4010</v>
      </c>
      <c r="D359" s="77" t="s">
        <v>214</v>
      </c>
      <c r="E359" s="77" t="s">
        <v>126</v>
      </c>
      <c r="F359" s="77" t="s">
        <v>79</v>
      </c>
      <c r="G359" s="77" t="s">
        <v>3426</v>
      </c>
      <c r="H359" s="77" t="s">
        <v>616</v>
      </c>
      <c r="I359" s="77" t="s">
        <v>1362</v>
      </c>
      <c r="J359" s="77" t="s">
        <v>3409</v>
      </c>
      <c r="K359" s="71" t="s">
        <v>67</v>
      </c>
      <c r="L359" s="74">
        <v>430532</v>
      </c>
      <c r="M359" s="74">
        <v>0</v>
      </c>
      <c r="N359" s="74">
        <v>117600</v>
      </c>
      <c r="O359" s="79">
        <v>1</v>
      </c>
      <c r="P359" s="74">
        <v>117600</v>
      </c>
      <c r="Q359" s="77" t="s">
        <v>134</v>
      </c>
      <c r="R359" s="77" t="s">
        <v>5599</v>
      </c>
      <c r="S359" s="85" t="s">
        <v>68</v>
      </c>
      <c r="T359" s="78" t="s">
        <v>5266</v>
      </c>
      <c r="U359" s="85" t="s">
        <v>68</v>
      </c>
      <c r="V359" s="85" t="s">
        <v>134</v>
      </c>
    </row>
    <row r="360" spans="1:22" s="48" customFormat="1" ht="75" x14ac:dyDescent="0.25">
      <c r="A360" s="55">
        <v>13100700</v>
      </c>
      <c r="B360" s="77" t="s">
        <v>31</v>
      </c>
      <c r="C360" s="82">
        <v>4011</v>
      </c>
      <c r="D360" s="77" t="s">
        <v>214</v>
      </c>
      <c r="E360" s="77" t="s">
        <v>126</v>
      </c>
      <c r="F360" s="77" t="s">
        <v>79</v>
      </c>
      <c r="G360" s="77" t="s">
        <v>3427</v>
      </c>
      <c r="H360" s="77" t="s">
        <v>616</v>
      </c>
      <c r="I360" s="77" t="s">
        <v>1362</v>
      </c>
      <c r="J360" s="77" t="s">
        <v>3409</v>
      </c>
      <c r="K360" s="71" t="s">
        <v>67</v>
      </c>
      <c r="L360" s="74">
        <v>430532</v>
      </c>
      <c r="M360" s="74">
        <v>0</v>
      </c>
      <c r="N360" s="74">
        <v>84000</v>
      </c>
      <c r="O360" s="79">
        <v>1</v>
      </c>
      <c r="P360" s="74">
        <v>84000</v>
      </c>
      <c r="Q360" s="77" t="s">
        <v>134</v>
      </c>
      <c r="R360" s="77" t="s">
        <v>5599</v>
      </c>
      <c r="S360" s="85" t="s">
        <v>68</v>
      </c>
      <c r="T360" s="78" t="s">
        <v>5266</v>
      </c>
      <c r="U360" s="85" t="s">
        <v>68</v>
      </c>
      <c r="V360" s="85" t="s">
        <v>134</v>
      </c>
    </row>
    <row r="361" spans="1:22" s="48" customFormat="1" ht="75" x14ac:dyDescent="0.25">
      <c r="A361" s="55">
        <v>13100700</v>
      </c>
      <c r="B361" s="77" t="s">
        <v>31</v>
      </c>
      <c r="C361" s="82">
        <v>4012</v>
      </c>
      <c r="D361" s="77" t="s">
        <v>214</v>
      </c>
      <c r="E361" s="77" t="s">
        <v>126</v>
      </c>
      <c r="F361" s="77" t="s">
        <v>79</v>
      </c>
      <c r="G361" s="77" t="s">
        <v>3428</v>
      </c>
      <c r="H361" s="77" t="s">
        <v>616</v>
      </c>
      <c r="I361" s="77" t="s">
        <v>1362</v>
      </c>
      <c r="J361" s="77" t="s">
        <v>3409</v>
      </c>
      <c r="K361" s="71" t="s">
        <v>67</v>
      </c>
      <c r="L361" s="74">
        <v>430532</v>
      </c>
      <c r="M361" s="74">
        <v>0</v>
      </c>
      <c r="N361" s="74">
        <v>184800</v>
      </c>
      <c r="O361" s="79">
        <v>1</v>
      </c>
      <c r="P361" s="74">
        <v>184800</v>
      </c>
      <c r="Q361" s="77" t="s">
        <v>68</v>
      </c>
      <c r="R361" s="77" t="s">
        <v>5599</v>
      </c>
      <c r="S361" s="85" t="s">
        <v>68</v>
      </c>
      <c r="T361" s="78" t="s">
        <v>5266</v>
      </c>
      <c r="U361" s="85" t="s">
        <v>68</v>
      </c>
      <c r="V361" s="85" t="s">
        <v>134</v>
      </c>
    </row>
    <row r="362" spans="1:22" s="48" customFormat="1" ht="75" x14ac:dyDescent="0.25">
      <c r="A362" s="55">
        <v>13100700</v>
      </c>
      <c r="B362" s="77" t="s">
        <v>31</v>
      </c>
      <c r="C362" s="82">
        <v>4013</v>
      </c>
      <c r="D362" s="77" t="s">
        <v>214</v>
      </c>
      <c r="E362" s="77" t="s">
        <v>126</v>
      </c>
      <c r="F362" s="77" t="s">
        <v>79</v>
      </c>
      <c r="G362" s="77" t="s">
        <v>3429</v>
      </c>
      <c r="H362" s="77" t="s">
        <v>616</v>
      </c>
      <c r="I362" s="77" t="s">
        <v>1362</v>
      </c>
      <c r="J362" s="77" t="s">
        <v>3409</v>
      </c>
      <c r="K362" s="71" t="s">
        <v>67</v>
      </c>
      <c r="L362" s="74">
        <v>1033278</v>
      </c>
      <c r="M362" s="74">
        <v>0</v>
      </c>
      <c r="N362" s="74">
        <v>1033278</v>
      </c>
      <c r="O362" s="79">
        <v>1</v>
      </c>
      <c r="P362" s="74">
        <v>1033278</v>
      </c>
      <c r="Q362" s="77" t="s">
        <v>134</v>
      </c>
      <c r="R362" s="77" t="s">
        <v>5599</v>
      </c>
      <c r="S362" s="85" t="s">
        <v>134</v>
      </c>
      <c r="T362" s="78"/>
      <c r="U362" s="85" t="s">
        <v>134</v>
      </c>
      <c r="V362" s="85" t="s">
        <v>134</v>
      </c>
    </row>
    <row r="363" spans="1:22" s="48" customFormat="1" ht="75" x14ac:dyDescent="0.25">
      <c r="A363" s="55">
        <v>13100700</v>
      </c>
      <c r="B363" s="77" t="s">
        <v>31</v>
      </c>
      <c r="C363" s="82">
        <v>4014</v>
      </c>
      <c r="D363" s="77" t="s">
        <v>214</v>
      </c>
      <c r="E363" s="77" t="s">
        <v>126</v>
      </c>
      <c r="F363" s="77" t="s">
        <v>79</v>
      </c>
      <c r="G363" s="77" t="s">
        <v>3430</v>
      </c>
      <c r="H363" s="77" t="s">
        <v>616</v>
      </c>
      <c r="I363" s="77" t="s">
        <v>1362</v>
      </c>
      <c r="J363" s="77" t="s">
        <v>3409</v>
      </c>
      <c r="K363" s="71" t="s">
        <v>67</v>
      </c>
      <c r="L363" s="74">
        <v>430532</v>
      </c>
      <c r="M363" s="74">
        <v>0</v>
      </c>
      <c r="N363" s="74">
        <v>430532</v>
      </c>
      <c r="O363" s="79">
        <v>1</v>
      </c>
      <c r="P363" s="74">
        <v>430532</v>
      </c>
      <c r="Q363" s="77" t="s">
        <v>68</v>
      </c>
      <c r="R363" s="77" t="s">
        <v>5599</v>
      </c>
      <c r="S363" s="85" t="s">
        <v>134</v>
      </c>
      <c r="T363" s="78"/>
      <c r="U363" s="85" t="s">
        <v>68</v>
      </c>
      <c r="V363" s="85" t="s">
        <v>134</v>
      </c>
    </row>
    <row r="364" spans="1:22" s="48" customFormat="1" ht="75" x14ac:dyDescent="0.25">
      <c r="A364" s="55">
        <v>13100700</v>
      </c>
      <c r="B364" s="77" t="s">
        <v>31</v>
      </c>
      <c r="C364" s="82">
        <v>4015</v>
      </c>
      <c r="D364" s="77" t="s">
        <v>214</v>
      </c>
      <c r="E364" s="77" t="s">
        <v>126</v>
      </c>
      <c r="F364" s="77" t="s">
        <v>79</v>
      </c>
      <c r="G364" s="77" t="s">
        <v>3431</v>
      </c>
      <c r="H364" s="77" t="s">
        <v>616</v>
      </c>
      <c r="I364" s="77" t="s">
        <v>1362</v>
      </c>
      <c r="J364" s="77" t="s">
        <v>3409</v>
      </c>
      <c r="K364" s="71" t="s">
        <v>67</v>
      </c>
      <c r="L364" s="74">
        <v>602745</v>
      </c>
      <c r="M364" s="74">
        <v>0</v>
      </c>
      <c r="N364" s="74">
        <v>252100</v>
      </c>
      <c r="O364" s="79">
        <v>1</v>
      </c>
      <c r="P364" s="74">
        <v>252100</v>
      </c>
      <c r="Q364" s="77" t="s">
        <v>68</v>
      </c>
      <c r="R364" s="77" t="s">
        <v>5599</v>
      </c>
      <c r="S364" s="85" t="s">
        <v>68</v>
      </c>
      <c r="T364" s="78" t="s">
        <v>5266</v>
      </c>
      <c r="U364" s="85" t="s">
        <v>68</v>
      </c>
      <c r="V364" s="85" t="s">
        <v>134</v>
      </c>
    </row>
    <row r="365" spans="1:22" s="48" customFormat="1" ht="75" x14ac:dyDescent="0.25">
      <c r="A365" s="55">
        <v>13100700</v>
      </c>
      <c r="B365" s="77" t="s">
        <v>31</v>
      </c>
      <c r="C365" s="82">
        <v>4016</v>
      </c>
      <c r="D365" s="77" t="s">
        <v>214</v>
      </c>
      <c r="E365" s="77" t="s">
        <v>126</v>
      </c>
      <c r="F365" s="77" t="s">
        <v>79</v>
      </c>
      <c r="G365" s="77" t="s">
        <v>3432</v>
      </c>
      <c r="H365" s="77" t="s">
        <v>616</v>
      </c>
      <c r="I365" s="77" t="s">
        <v>3433</v>
      </c>
      <c r="J365" s="77" t="s">
        <v>3409</v>
      </c>
      <c r="K365" s="71" t="s">
        <v>67</v>
      </c>
      <c r="L365" s="74">
        <v>430532</v>
      </c>
      <c r="M365" s="74">
        <v>0</v>
      </c>
      <c r="N365" s="74">
        <v>430532</v>
      </c>
      <c r="O365" s="79">
        <v>1</v>
      </c>
      <c r="P365" s="74">
        <v>430532</v>
      </c>
      <c r="Q365" s="77" t="s">
        <v>134</v>
      </c>
      <c r="R365" s="77" t="s">
        <v>5599</v>
      </c>
      <c r="S365" s="85" t="s">
        <v>134</v>
      </c>
      <c r="T365" s="78"/>
      <c r="U365" s="85" t="s">
        <v>134</v>
      </c>
      <c r="V365" s="85" t="s">
        <v>134</v>
      </c>
    </row>
    <row r="366" spans="1:22" s="48" customFormat="1" ht="135" x14ac:dyDescent="0.25">
      <c r="A366" s="55">
        <v>13100700</v>
      </c>
      <c r="B366" s="77" t="s">
        <v>31</v>
      </c>
      <c r="C366" s="82">
        <v>4017</v>
      </c>
      <c r="D366" s="77" t="s">
        <v>214</v>
      </c>
      <c r="E366" s="77" t="s">
        <v>126</v>
      </c>
      <c r="F366" s="77" t="s">
        <v>79</v>
      </c>
      <c r="G366" s="77" t="s">
        <v>3434</v>
      </c>
      <c r="H366" s="77" t="s">
        <v>616</v>
      </c>
      <c r="I366" s="77" t="s">
        <v>3435</v>
      </c>
      <c r="J366" s="77" t="s">
        <v>3409</v>
      </c>
      <c r="K366" s="71" t="s">
        <v>67</v>
      </c>
      <c r="L366" s="74">
        <v>4520589</v>
      </c>
      <c r="M366" s="74">
        <v>0</v>
      </c>
      <c r="N366" s="74">
        <v>2350000</v>
      </c>
      <c r="O366" s="79">
        <v>1</v>
      </c>
      <c r="P366" s="74">
        <v>2350000</v>
      </c>
      <c r="Q366" s="77" t="s">
        <v>68</v>
      </c>
      <c r="R366" s="77" t="s">
        <v>5599</v>
      </c>
      <c r="S366" s="85" t="s">
        <v>68</v>
      </c>
      <c r="T366" s="78" t="s">
        <v>5266</v>
      </c>
      <c r="U366" s="85" t="s">
        <v>68</v>
      </c>
      <c r="V366" s="85" t="s">
        <v>134</v>
      </c>
    </row>
    <row r="367" spans="1:22" s="48" customFormat="1" ht="150" x14ac:dyDescent="0.25">
      <c r="A367" s="55">
        <v>13100700</v>
      </c>
      <c r="B367" s="77" t="s">
        <v>31</v>
      </c>
      <c r="C367" s="82">
        <v>4018</v>
      </c>
      <c r="D367" s="77" t="s">
        <v>214</v>
      </c>
      <c r="E367" s="77" t="s">
        <v>126</v>
      </c>
      <c r="F367" s="77" t="s">
        <v>79</v>
      </c>
      <c r="G367" s="77" t="s">
        <v>3436</v>
      </c>
      <c r="H367" s="77" t="s">
        <v>616</v>
      </c>
      <c r="I367" s="77" t="s">
        <v>3437</v>
      </c>
      <c r="J367" s="77" t="s">
        <v>3409</v>
      </c>
      <c r="K367" s="71" t="s">
        <v>67</v>
      </c>
      <c r="L367" s="74">
        <v>1033278</v>
      </c>
      <c r="M367" s="74">
        <v>0</v>
      </c>
      <c r="N367" s="74">
        <v>1033278</v>
      </c>
      <c r="O367" s="79">
        <v>1</v>
      </c>
      <c r="P367" s="74">
        <v>1033278</v>
      </c>
      <c r="Q367" s="77" t="s">
        <v>68</v>
      </c>
      <c r="R367" s="77" t="s">
        <v>5599</v>
      </c>
      <c r="S367" s="85" t="s">
        <v>134</v>
      </c>
      <c r="T367" s="78" t="s">
        <v>5602</v>
      </c>
      <c r="U367" s="85" t="s">
        <v>68</v>
      </c>
      <c r="V367" s="85" t="s">
        <v>134</v>
      </c>
    </row>
    <row r="368" spans="1:22" s="48" customFormat="1" ht="75" x14ac:dyDescent="0.25">
      <c r="A368" s="55">
        <v>13100700</v>
      </c>
      <c r="B368" s="77" t="s">
        <v>31</v>
      </c>
      <c r="C368" s="82">
        <v>4019</v>
      </c>
      <c r="D368" s="77" t="s">
        <v>214</v>
      </c>
      <c r="E368" s="77" t="s">
        <v>126</v>
      </c>
      <c r="F368" s="77" t="s">
        <v>79</v>
      </c>
      <c r="G368" s="77" t="s">
        <v>3438</v>
      </c>
      <c r="H368" s="77" t="s">
        <v>2264</v>
      </c>
      <c r="I368" s="77" t="s">
        <v>391</v>
      </c>
      <c r="J368" s="77" t="s">
        <v>3409</v>
      </c>
      <c r="K368" s="71" t="s">
        <v>67</v>
      </c>
      <c r="L368" s="74">
        <v>538165</v>
      </c>
      <c r="M368" s="74">
        <v>0</v>
      </c>
      <c r="N368" s="74">
        <v>538165</v>
      </c>
      <c r="O368" s="79">
        <v>1</v>
      </c>
      <c r="P368" s="74">
        <v>538165</v>
      </c>
      <c r="Q368" s="77" t="s">
        <v>68</v>
      </c>
      <c r="R368" s="77" t="s">
        <v>5599</v>
      </c>
      <c r="S368" s="85" t="s">
        <v>134</v>
      </c>
      <c r="T368" s="78"/>
      <c r="U368" s="85" t="s">
        <v>134</v>
      </c>
      <c r="V368" s="85" t="s">
        <v>134</v>
      </c>
    </row>
    <row r="369" spans="1:22" s="48" customFormat="1" ht="75" x14ac:dyDescent="0.25">
      <c r="A369" s="55">
        <v>13100700</v>
      </c>
      <c r="B369" s="77" t="s">
        <v>31</v>
      </c>
      <c r="C369" s="82">
        <v>4020</v>
      </c>
      <c r="D369" s="77" t="s">
        <v>214</v>
      </c>
      <c r="E369" s="77" t="s">
        <v>126</v>
      </c>
      <c r="F369" s="77" t="s">
        <v>79</v>
      </c>
      <c r="G369" s="77" t="s">
        <v>3439</v>
      </c>
      <c r="H369" s="77" t="s">
        <v>2264</v>
      </c>
      <c r="I369" s="77" t="s">
        <v>391</v>
      </c>
      <c r="J369" s="77" t="s">
        <v>3409</v>
      </c>
      <c r="K369" s="71" t="s">
        <v>73</v>
      </c>
      <c r="L369" s="74">
        <v>3228992</v>
      </c>
      <c r="M369" s="74">
        <v>0</v>
      </c>
      <c r="N369" s="74">
        <v>3228992</v>
      </c>
      <c r="O369" s="79">
        <v>1</v>
      </c>
      <c r="P369" s="74">
        <v>3228992</v>
      </c>
      <c r="Q369" s="77" t="s">
        <v>134</v>
      </c>
      <c r="R369" s="77" t="s">
        <v>5599</v>
      </c>
      <c r="S369" s="85" t="s">
        <v>134</v>
      </c>
      <c r="T369" s="78"/>
      <c r="U369" s="85" t="s">
        <v>134</v>
      </c>
      <c r="V369" s="85" t="s">
        <v>134</v>
      </c>
    </row>
    <row r="370" spans="1:22" s="48" customFormat="1" ht="75" x14ac:dyDescent="0.25">
      <c r="A370" s="55">
        <v>13100700</v>
      </c>
      <c r="B370" s="77" t="s">
        <v>31</v>
      </c>
      <c r="C370" s="82">
        <v>4021</v>
      </c>
      <c r="D370" s="77" t="s">
        <v>214</v>
      </c>
      <c r="E370" s="77" t="s">
        <v>126</v>
      </c>
      <c r="F370" s="77" t="s">
        <v>79</v>
      </c>
      <c r="G370" s="77" t="s">
        <v>3440</v>
      </c>
      <c r="H370" s="77" t="s">
        <v>2264</v>
      </c>
      <c r="I370" s="77" t="s">
        <v>391</v>
      </c>
      <c r="J370" s="77" t="s">
        <v>3409</v>
      </c>
      <c r="K370" s="71" t="s">
        <v>73</v>
      </c>
      <c r="L370" s="74">
        <v>8072481</v>
      </c>
      <c r="M370" s="74">
        <v>0</v>
      </c>
      <c r="N370" s="74">
        <v>8072481</v>
      </c>
      <c r="O370" s="79">
        <v>1</v>
      </c>
      <c r="P370" s="74">
        <v>8072481</v>
      </c>
      <c r="Q370" s="77" t="s">
        <v>134</v>
      </c>
      <c r="R370" s="77" t="s">
        <v>5599</v>
      </c>
      <c r="S370" s="85" t="s">
        <v>134</v>
      </c>
      <c r="T370" s="78"/>
      <c r="U370" s="85" t="s">
        <v>134</v>
      </c>
      <c r="V370" s="85" t="s">
        <v>134</v>
      </c>
    </row>
    <row r="371" spans="1:22" s="48" customFormat="1" ht="75" x14ac:dyDescent="0.25">
      <c r="A371" s="55">
        <v>13100700</v>
      </c>
      <c r="B371" s="77" t="s">
        <v>31</v>
      </c>
      <c r="C371" s="82">
        <v>4022</v>
      </c>
      <c r="D371" s="77" t="s">
        <v>214</v>
      </c>
      <c r="E371" s="77" t="s">
        <v>126</v>
      </c>
      <c r="F371" s="77" t="s">
        <v>79</v>
      </c>
      <c r="G371" s="77" t="s">
        <v>3441</v>
      </c>
      <c r="H371" s="77" t="s">
        <v>2264</v>
      </c>
      <c r="I371" s="77" t="s">
        <v>391</v>
      </c>
      <c r="J371" s="77" t="s">
        <v>3409</v>
      </c>
      <c r="K371" s="71" t="s">
        <v>73</v>
      </c>
      <c r="L371" s="74">
        <v>2152662</v>
      </c>
      <c r="M371" s="74">
        <v>0</v>
      </c>
      <c r="N371" s="74">
        <v>2152662</v>
      </c>
      <c r="O371" s="79">
        <v>1</v>
      </c>
      <c r="P371" s="74">
        <v>2152662</v>
      </c>
      <c r="Q371" s="77" t="s">
        <v>134</v>
      </c>
      <c r="R371" s="77" t="s">
        <v>5599</v>
      </c>
      <c r="S371" s="85" t="s">
        <v>134</v>
      </c>
      <c r="T371" s="78"/>
      <c r="U371" s="85" t="s">
        <v>134</v>
      </c>
      <c r="V371" s="85" t="s">
        <v>134</v>
      </c>
    </row>
    <row r="372" spans="1:22" s="48" customFormat="1" ht="75" x14ac:dyDescent="0.25">
      <c r="A372" s="55">
        <v>13100700</v>
      </c>
      <c r="B372" s="77" t="s">
        <v>31</v>
      </c>
      <c r="C372" s="82">
        <v>4023</v>
      </c>
      <c r="D372" s="77" t="s">
        <v>214</v>
      </c>
      <c r="E372" s="77" t="s">
        <v>126</v>
      </c>
      <c r="F372" s="77" t="s">
        <v>79</v>
      </c>
      <c r="G372" s="77" t="s">
        <v>3442</v>
      </c>
      <c r="H372" s="77" t="s">
        <v>3443</v>
      </c>
      <c r="I372" s="77" t="s">
        <v>3444</v>
      </c>
      <c r="J372" s="77" t="s">
        <v>3409</v>
      </c>
      <c r="K372" s="71" t="s">
        <v>73</v>
      </c>
      <c r="L372" s="74">
        <v>968698</v>
      </c>
      <c r="M372" s="74">
        <v>0</v>
      </c>
      <c r="N372" s="74">
        <v>968698</v>
      </c>
      <c r="O372" s="79">
        <v>1</v>
      </c>
      <c r="P372" s="74">
        <v>968698</v>
      </c>
      <c r="Q372" s="77" t="s">
        <v>134</v>
      </c>
      <c r="R372" s="77" t="s">
        <v>5599</v>
      </c>
      <c r="S372" s="85" t="s">
        <v>134</v>
      </c>
      <c r="T372" s="78"/>
      <c r="U372" s="85" t="s">
        <v>134</v>
      </c>
      <c r="V372" s="85" t="s">
        <v>134</v>
      </c>
    </row>
    <row r="373" spans="1:22" s="48" customFormat="1" ht="75" x14ac:dyDescent="0.25">
      <c r="A373" s="55">
        <v>13100700</v>
      </c>
      <c r="B373" s="77" t="s">
        <v>31</v>
      </c>
      <c r="C373" s="82">
        <v>4024</v>
      </c>
      <c r="D373" s="77" t="s">
        <v>214</v>
      </c>
      <c r="E373" s="77" t="s">
        <v>126</v>
      </c>
      <c r="F373" s="77" t="s">
        <v>79</v>
      </c>
      <c r="G373" s="77" t="s">
        <v>3445</v>
      </c>
      <c r="H373" s="77" t="s">
        <v>3446</v>
      </c>
      <c r="I373" s="77" t="s">
        <v>3447</v>
      </c>
      <c r="J373" s="77" t="s">
        <v>3409</v>
      </c>
      <c r="K373" s="71" t="s">
        <v>67</v>
      </c>
      <c r="L373" s="74">
        <v>322899</v>
      </c>
      <c r="M373" s="74">
        <v>0</v>
      </c>
      <c r="N373" s="74">
        <v>322899</v>
      </c>
      <c r="O373" s="79">
        <v>1</v>
      </c>
      <c r="P373" s="74">
        <v>322899</v>
      </c>
      <c r="Q373" s="77" t="s">
        <v>68</v>
      </c>
      <c r="R373" s="77" t="s">
        <v>5599</v>
      </c>
      <c r="S373" s="85" t="s">
        <v>134</v>
      </c>
      <c r="T373" s="78"/>
      <c r="U373" s="85" t="s">
        <v>134</v>
      </c>
      <c r="V373" s="85" t="s">
        <v>134</v>
      </c>
    </row>
    <row r="374" spans="1:22" s="48" customFormat="1" ht="75" x14ac:dyDescent="0.25">
      <c r="A374" s="55">
        <v>13100700</v>
      </c>
      <c r="B374" s="77" t="s">
        <v>31</v>
      </c>
      <c r="C374" s="82">
        <v>4025</v>
      </c>
      <c r="D374" s="77" t="s">
        <v>214</v>
      </c>
      <c r="E374" s="77" t="s">
        <v>126</v>
      </c>
      <c r="F374" s="77" t="s">
        <v>79</v>
      </c>
      <c r="G374" s="77" t="s">
        <v>3448</v>
      </c>
      <c r="H374" s="77" t="s">
        <v>3446</v>
      </c>
      <c r="I374" s="77" t="s">
        <v>3449</v>
      </c>
      <c r="J374" s="77" t="s">
        <v>3409</v>
      </c>
      <c r="K374" s="71" t="s">
        <v>67</v>
      </c>
      <c r="L374" s="74">
        <v>215266</v>
      </c>
      <c r="M374" s="74">
        <v>0</v>
      </c>
      <c r="N374" s="74">
        <v>215266</v>
      </c>
      <c r="O374" s="79">
        <v>1</v>
      </c>
      <c r="P374" s="74">
        <v>215266</v>
      </c>
      <c r="Q374" s="77" t="s">
        <v>68</v>
      </c>
      <c r="R374" s="77" t="s">
        <v>5599</v>
      </c>
      <c r="S374" s="85" t="s">
        <v>134</v>
      </c>
      <c r="T374" s="78"/>
      <c r="U374" s="85" t="s">
        <v>134</v>
      </c>
      <c r="V374" s="85" t="s">
        <v>134</v>
      </c>
    </row>
    <row r="375" spans="1:22" s="48" customFormat="1" ht="105" x14ac:dyDescent="0.25">
      <c r="A375" s="55">
        <v>13100700</v>
      </c>
      <c r="B375" s="77" t="s">
        <v>31</v>
      </c>
      <c r="C375" s="82">
        <v>4027</v>
      </c>
      <c r="D375" s="77" t="s">
        <v>214</v>
      </c>
      <c r="E375" s="77" t="s">
        <v>126</v>
      </c>
      <c r="F375" s="77" t="s">
        <v>79</v>
      </c>
      <c r="G375" s="77" t="s">
        <v>3450</v>
      </c>
      <c r="H375" s="77" t="s">
        <v>3451</v>
      </c>
      <c r="I375" s="77" t="s">
        <v>3452</v>
      </c>
      <c r="J375" s="77" t="s">
        <v>3409</v>
      </c>
      <c r="K375" s="71" t="s">
        <v>67</v>
      </c>
      <c r="L375" s="74">
        <v>20237</v>
      </c>
      <c r="M375" s="74">
        <v>0</v>
      </c>
      <c r="N375" s="74">
        <v>20237</v>
      </c>
      <c r="O375" s="79">
        <v>1</v>
      </c>
      <c r="P375" s="74">
        <v>20237</v>
      </c>
      <c r="Q375" s="77" t="s">
        <v>134</v>
      </c>
      <c r="R375" s="77" t="s">
        <v>5599</v>
      </c>
      <c r="S375" s="85" t="s">
        <v>134</v>
      </c>
      <c r="T375" s="78"/>
      <c r="U375" s="85" t="s">
        <v>134</v>
      </c>
      <c r="V375" s="85" t="s">
        <v>134</v>
      </c>
    </row>
    <row r="376" spans="1:22" s="48" customFormat="1" ht="105" x14ac:dyDescent="0.25">
      <c r="A376" s="55">
        <v>13100700</v>
      </c>
      <c r="B376" s="77" t="s">
        <v>31</v>
      </c>
      <c r="C376" s="82">
        <v>4028</v>
      </c>
      <c r="D376" s="77" t="s">
        <v>214</v>
      </c>
      <c r="E376" s="77" t="s">
        <v>126</v>
      </c>
      <c r="F376" s="77" t="s">
        <v>79</v>
      </c>
      <c r="G376" s="77" t="s">
        <v>3453</v>
      </c>
      <c r="H376" s="77" t="s">
        <v>3451</v>
      </c>
      <c r="I376" s="77" t="s">
        <v>3452</v>
      </c>
      <c r="J376" s="77" t="s">
        <v>3409</v>
      </c>
      <c r="K376" s="71" t="s">
        <v>67</v>
      </c>
      <c r="L376" s="74">
        <v>46114</v>
      </c>
      <c r="M376" s="74">
        <v>0</v>
      </c>
      <c r="N376" s="74">
        <v>46114</v>
      </c>
      <c r="O376" s="79">
        <v>1</v>
      </c>
      <c r="P376" s="74">
        <v>46114</v>
      </c>
      <c r="Q376" s="77" t="s">
        <v>134</v>
      </c>
      <c r="R376" s="77" t="s">
        <v>5599</v>
      </c>
      <c r="S376" s="85" t="s">
        <v>134</v>
      </c>
      <c r="T376" s="78"/>
      <c r="U376" s="85" t="s">
        <v>134</v>
      </c>
      <c r="V376" s="85" t="s">
        <v>134</v>
      </c>
    </row>
    <row r="377" spans="1:22" s="48" customFormat="1" ht="105" x14ac:dyDescent="0.25">
      <c r="A377" s="55">
        <v>13100700</v>
      </c>
      <c r="B377" s="77" t="s">
        <v>31</v>
      </c>
      <c r="C377" s="82">
        <v>4029</v>
      </c>
      <c r="D377" s="77" t="s">
        <v>214</v>
      </c>
      <c r="E377" s="77" t="s">
        <v>126</v>
      </c>
      <c r="F377" s="77" t="s">
        <v>79</v>
      </c>
      <c r="G377" s="77" t="s">
        <v>3454</v>
      </c>
      <c r="H377" s="77" t="s">
        <v>3451</v>
      </c>
      <c r="I377" s="77" t="s">
        <v>3452</v>
      </c>
      <c r="J377" s="77" t="s">
        <v>3409</v>
      </c>
      <c r="K377" s="71" t="s">
        <v>67</v>
      </c>
      <c r="L377" s="74">
        <v>61043</v>
      </c>
      <c r="M377" s="74">
        <v>0</v>
      </c>
      <c r="N377" s="74">
        <v>61043</v>
      </c>
      <c r="O377" s="79">
        <v>1</v>
      </c>
      <c r="P377" s="74">
        <v>61043</v>
      </c>
      <c r="Q377" s="77" t="s">
        <v>134</v>
      </c>
      <c r="R377" s="77" t="s">
        <v>5599</v>
      </c>
      <c r="S377" s="85" t="s">
        <v>134</v>
      </c>
      <c r="T377" s="78"/>
      <c r="U377" s="85" t="s">
        <v>134</v>
      </c>
      <c r="V377" s="85" t="s">
        <v>134</v>
      </c>
    </row>
    <row r="378" spans="1:22" s="48" customFormat="1" ht="105" x14ac:dyDescent="0.25">
      <c r="A378" s="55">
        <v>13100700</v>
      </c>
      <c r="B378" s="77" t="s">
        <v>31</v>
      </c>
      <c r="C378" s="82">
        <v>4030</v>
      </c>
      <c r="D378" s="77" t="s">
        <v>214</v>
      </c>
      <c r="E378" s="77" t="s">
        <v>126</v>
      </c>
      <c r="F378" s="77" t="s">
        <v>79</v>
      </c>
      <c r="G378" s="77" t="s">
        <v>3454</v>
      </c>
      <c r="H378" s="77" t="s">
        <v>3451</v>
      </c>
      <c r="I378" s="77" t="s">
        <v>3452</v>
      </c>
      <c r="J378" s="77" t="s">
        <v>3409</v>
      </c>
      <c r="K378" s="71" t="s">
        <v>67</v>
      </c>
      <c r="L378" s="74">
        <v>232561</v>
      </c>
      <c r="M378" s="74">
        <v>0</v>
      </c>
      <c r="N378" s="74">
        <v>232561</v>
      </c>
      <c r="O378" s="79">
        <v>1</v>
      </c>
      <c r="P378" s="74">
        <v>232561</v>
      </c>
      <c r="Q378" s="77" t="s">
        <v>134</v>
      </c>
      <c r="R378" s="77" t="s">
        <v>5599</v>
      </c>
      <c r="S378" s="85" t="s">
        <v>134</v>
      </c>
      <c r="T378" s="78"/>
      <c r="U378" s="85" t="s">
        <v>134</v>
      </c>
      <c r="V378" s="85" t="s">
        <v>134</v>
      </c>
    </row>
    <row r="379" spans="1:22" s="48" customFormat="1" ht="105" x14ac:dyDescent="0.25">
      <c r="A379" s="55">
        <v>13100700</v>
      </c>
      <c r="B379" s="77" t="s">
        <v>31</v>
      </c>
      <c r="C379" s="82">
        <v>4031</v>
      </c>
      <c r="D379" s="77" t="s">
        <v>214</v>
      </c>
      <c r="E379" s="77" t="s">
        <v>126</v>
      </c>
      <c r="F379" s="77" t="s">
        <v>79</v>
      </c>
      <c r="G379" s="77" t="s">
        <v>3455</v>
      </c>
      <c r="H379" s="77" t="s">
        <v>3451</v>
      </c>
      <c r="I379" s="77" t="s">
        <v>3452</v>
      </c>
      <c r="J379" s="77" t="s">
        <v>3409</v>
      </c>
      <c r="K379" s="71" t="s">
        <v>4380</v>
      </c>
      <c r="L379" s="74"/>
      <c r="M379" s="74"/>
      <c r="N379" s="74"/>
      <c r="O379" s="79"/>
      <c r="P379" s="74"/>
      <c r="Q379" s="77" t="s">
        <v>134</v>
      </c>
      <c r="R379" s="77" t="s">
        <v>5599</v>
      </c>
      <c r="S379" s="85" t="s">
        <v>68</v>
      </c>
      <c r="T379" s="78" t="s">
        <v>5603</v>
      </c>
      <c r="U379" s="85" t="s">
        <v>134</v>
      </c>
      <c r="V379" s="85" t="s">
        <v>134</v>
      </c>
    </row>
    <row r="380" spans="1:22" s="48" customFormat="1" ht="105" x14ac:dyDescent="0.25">
      <c r="A380" s="55">
        <v>13100700</v>
      </c>
      <c r="B380" s="77" t="s">
        <v>31</v>
      </c>
      <c r="C380" s="82">
        <v>4033</v>
      </c>
      <c r="D380" s="77" t="s">
        <v>214</v>
      </c>
      <c r="E380" s="77" t="s">
        <v>126</v>
      </c>
      <c r="F380" s="77" t="s">
        <v>79</v>
      </c>
      <c r="G380" s="77" t="s">
        <v>3456</v>
      </c>
      <c r="H380" s="77" t="s">
        <v>3451</v>
      </c>
      <c r="I380" s="77" t="s">
        <v>3452</v>
      </c>
      <c r="J380" s="77" t="s">
        <v>3409</v>
      </c>
      <c r="K380" s="71" t="s">
        <v>67</v>
      </c>
      <c r="L380" s="74">
        <v>27868</v>
      </c>
      <c r="M380" s="74">
        <v>0</v>
      </c>
      <c r="N380" s="74">
        <v>27868</v>
      </c>
      <c r="O380" s="79">
        <v>1</v>
      </c>
      <c r="P380" s="74">
        <v>27868</v>
      </c>
      <c r="Q380" s="77" t="s">
        <v>134</v>
      </c>
      <c r="R380" s="77" t="s">
        <v>5599</v>
      </c>
      <c r="S380" s="85" t="s">
        <v>134</v>
      </c>
      <c r="T380" s="78"/>
      <c r="U380" s="85" t="s">
        <v>134</v>
      </c>
      <c r="V380" s="85" t="s">
        <v>134</v>
      </c>
    </row>
    <row r="381" spans="1:22" s="48" customFormat="1" ht="105" x14ac:dyDescent="0.25">
      <c r="A381" s="55">
        <v>13100700</v>
      </c>
      <c r="B381" s="77" t="s">
        <v>31</v>
      </c>
      <c r="C381" s="82">
        <v>4035</v>
      </c>
      <c r="D381" s="77" t="s">
        <v>214</v>
      </c>
      <c r="E381" s="77" t="s">
        <v>126</v>
      </c>
      <c r="F381" s="77" t="s">
        <v>79</v>
      </c>
      <c r="G381" s="77" t="s">
        <v>3457</v>
      </c>
      <c r="H381" s="77" t="s">
        <v>3451</v>
      </c>
      <c r="I381" s="77" t="s">
        <v>3452</v>
      </c>
      <c r="J381" s="77" t="s">
        <v>3409</v>
      </c>
      <c r="K381" s="71" t="s">
        <v>67</v>
      </c>
      <c r="L381" s="74">
        <v>31186</v>
      </c>
      <c r="M381" s="74">
        <v>0</v>
      </c>
      <c r="N381" s="74">
        <v>31186</v>
      </c>
      <c r="O381" s="79">
        <v>1</v>
      </c>
      <c r="P381" s="74">
        <v>31186</v>
      </c>
      <c r="Q381" s="77" t="s">
        <v>134</v>
      </c>
      <c r="R381" s="77" t="s">
        <v>5599</v>
      </c>
      <c r="S381" s="85" t="s">
        <v>134</v>
      </c>
      <c r="T381" s="78"/>
      <c r="U381" s="85" t="s">
        <v>134</v>
      </c>
      <c r="V381" s="85" t="s">
        <v>134</v>
      </c>
    </row>
    <row r="382" spans="1:22" s="48" customFormat="1" ht="105" x14ac:dyDescent="0.25">
      <c r="A382" s="55">
        <v>13100700</v>
      </c>
      <c r="B382" s="77" t="s">
        <v>31</v>
      </c>
      <c r="C382" s="82">
        <v>4036</v>
      </c>
      <c r="D382" s="77" t="s">
        <v>214</v>
      </c>
      <c r="E382" s="77" t="s">
        <v>126</v>
      </c>
      <c r="F382" s="77" t="s">
        <v>79</v>
      </c>
      <c r="G382" s="77" t="s">
        <v>3458</v>
      </c>
      <c r="H382" s="77" t="s">
        <v>3451</v>
      </c>
      <c r="I382" s="77" t="s">
        <v>3452</v>
      </c>
      <c r="J382" s="77" t="s">
        <v>3409</v>
      </c>
      <c r="K382" s="71" t="s">
        <v>67</v>
      </c>
      <c r="L382" s="74">
        <v>104503</v>
      </c>
      <c r="M382" s="74">
        <v>0</v>
      </c>
      <c r="N382" s="74">
        <v>104503</v>
      </c>
      <c r="O382" s="79">
        <v>1</v>
      </c>
      <c r="P382" s="74">
        <v>104503</v>
      </c>
      <c r="Q382" s="77" t="s">
        <v>134</v>
      </c>
      <c r="R382" s="77" t="s">
        <v>5599</v>
      </c>
      <c r="S382" s="85" t="s">
        <v>134</v>
      </c>
      <c r="T382" s="78"/>
      <c r="U382" s="85" t="s">
        <v>134</v>
      </c>
      <c r="V382" s="85" t="s">
        <v>134</v>
      </c>
    </row>
    <row r="383" spans="1:22" s="48" customFormat="1" ht="105" x14ac:dyDescent="0.25">
      <c r="A383" s="55">
        <v>13100700</v>
      </c>
      <c r="B383" s="77" t="s">
        <v>31</v>
      </c>
      <c r="C383" s="82">
        <v>4037</v>
      </c>
      <c r="D383" s="77" t="s">
        <v>214</v>
      </c>
      <c r="E383" s="77" t="s">
        <v>126</v>
      </c>
      <c r="F383" s="77" t="s">
        <v>79</v>
      </c>
      <c r="G383" s="77" t="s">
        <v>3459</v>
      </c>
      <c r="H383" s="77" t="s">
        <v>3451</v>
      </c>
      <c r="I383" s="77" t="s">
        <v>3452</v>
      </c>
      <c r="J383" s="77" t="s">
        <v>3409</v>
      </c>
      <c r="K383" s="71" t="s">
        <v>67</v>
      </c>
      <c r="L383" s="74">
        <v>51091</v>
      </c>
      <c r="M383" s="74">
        <v>0</v>
      </c>
      <c r="N383" s="74">
        <v>51091</v>
      </c>
      <c r="O383" s="79">
        <v>1</v>
      </c>
      <c r="P383" s="74">
        <v>51091</v>
      </c>
      <c r="Q383" s="77" t="s">
        <v>134</v>
      </c>
      <c r="R383" s="77" t="s">
        <v>5599</v>
      </c>
      <c r="S383" s="85" t="s">
        <v>134</v>
      </c>
      <c r="T383" s="78"/>
      <c r="U383" s="85" t="s">
        <v>134</v>
      </c>
      <c r="V383" s="85" t="s">
        <v>134</v>
      </c>
    </row>
    <row r="384" spans="1:22" s="48" customFormat="1" ht="105" x14ac:dyDescent="0.25">
      <c r="A384" s="55">
        <v>13100700</v>
      </c>
      <c r="B384" s="77" t="s">
        <v>31</v>
      </c>
      <c r="C384" s="82">
        <v>4038</v>
      </c>
      <c r="D384" s="77" t="s">
        <v>214</v>
      </c>
      <c r="E384" s="77" t="s">
        <v>126</v>
      </c>
      <c r="F384" s="77" t="s">
        <v>79</v>
      </c>
      <c r="G384" s="77" t="s">
        <v>3460</v>
      </c>
      <c r="H384" s="77" t="s">
        <v>3451</v>
      </c>
      <c r="I384" s="77" t="s">
        <v>3452</v>
      </c>
      <c r="J384" s="77" t="s">
        <v>3409</v>
      </c>
      <c r="K384" s="71" t="s">
        <v>67</v>
      </c>
      <c r="L384" s="74">
        <v>29857</v>
      </c>
      <c r="M384" s="74">
        <v>0</v>
      </c>
      <c r="N384" s="74">
        <v>29857</v>
      </c>
      <c r="O384" s="79">
        <v>1</v>
      </c>
      <c r="P384" s="74">
        <v>29857</v>
      </c>
      <c r="Q384" s="77" t="s">
        <v>134</v>
      </c>
      <c r="R384" s="77" t="s">
        <v>5599</v>
      </c>
      <c r="S384" s="85" t="s">
        <v>134</v>
      </c>
      <c r="T384" s="78"/>
      <c r="U384" s="85" t="s">
        <v>134</v>
      </c>
      <c r="V384" s="85" t="s">
        <v>134</v>
      </c>
    </row>
    <row r="385" spans="1:22" s="48" customFormat="1" ht="105" x14ac:dyDescent="0.25">
      <c r="A385" s="55">
        <v>13100700</v>
      </c>
      <c r="B385" s="77" t="s">
        <v>31</v>
      </c>
      <c r="C385" s="82">
        <v>4039</v>
      </c>
      <c r="D385" s="77" t="s">
        <v>214</v>
      </c>
      <c r="E385" s="77" t="s">
        <v>126</v>
      </c>
      <c r="F385" s="77" t="s">
        <v>79</v>
      </c>
      <c r="G385" s="77" t="s">
        <v>3461</v>
      </c>
      <c r="H385" s="77" t="s">
        <v>3451</v>
      </c>
      <c r="I385" s="77" t="s">
        <v>3452</v>
      </c>
      <c r="J385" s="77" t="s">
        <v>3409</v>
      </c>
      <c r="K385" s="71" t="s">
        <v>67</v>
      </c>
      <c r="L385" s="74">
        <v>29526</v>
      </c>
      <c r="M385" s="74">
        <v>0</v>
      </c>
      <c r="N385" s="74">
        <v>29526</v>
      </c>
      <c r="O385" s="79">
        <v>1</v>
      </c>
      <c r="P385" s="74">
        <v>29526</v>
      </c>
      <c r="Q385" s="77" t="s">
        <v>134</v>
      </c>
      <c r="R385" s="77" t="s">
        <v>5599</v>
      </c>
      <c r="S385" s="85" t="s">
        <v>134</v>
      </c>
      <c r="T385" s="78"/>
      <c r="U385" s="85" t="s">
        <v>134</v>
      </c>
      <c r="V385" s="85" t="s">
        <v>134</v>
      </c>
    </row>
    <row r="386" spans="1:22" s="48" customFormat="1" ht="105" x14ac:dyDescent="0.25">
      <c r="A386" s="55">
        <v>13100700</v>
      </c>
      <c r="B386" s="77" t="s">
        <v>31</v>
      </c>
      <c r="C386" s="82">
        <v>4040</v>
      </c>
      <c r="D386" s="77" t="s">
        <v>214</v>
      </c>
      <c r="E386" s="77" t="s">
        <v>126</v>
      </c>
      <c r="F386" s="77" t="s">
        <v>79</v>
      </c>
      <c r="G386" s="77" t="s">
        <v>3462</v>
      </c>
      <c r="H386" s="77" t="s">
        <v>3451</v>
      </c>
      <c r="I386" s="77" t="s">
        <v>3452</v>
      </c>
      <c r="J386" s="77" t="s">
        <v>3409</v>
      </c>
      <c r="K386" s="71" t="s">
        <v>67</v>
      </c>
      <c r="L386" s="74">
        <v>22560</v>
      </c>
      <c r="M386" s="74">
        <v>0</v>
      </c>
      <c r="N386" s="74">
        <v>22560</v>
      </c>
      <c r="O386" s="79">
        <v>1</v>
      </c>
      <c r="P386" s="74">
        <v>22560</v>
      </c>
      <c r="Q386" s="77" t="s">
        <v>134</v>
      </c>
      <c r="R386" s="77" t="s">
        <v>5599</v>
      </c>
      <c r="S386" s="85" t="s">
        <v>134</v>
      </c>
      <c r="T386" s="78"/>
      <c r="U386" s="85" t="s">
        <v>134</v>
      </c>
      <c r="V386" s="85" t="s">
        <v>134</v>
      </c>
    </row>
    <row r="387" spans="1:22" s="48" customFormat="1" ht="105" x14ac:dyDescent="0.25">
      <c r="A387" s="55">
        <v>13100700</v>
      </c>
      <c r="B387" s="77" t="s">
        <v>31</v>
      </c>
      <c r="C387" s="82">
        <v>4041</v>
      </c>
      <c r="D387" s="77" t="s">
        <v>214</v>
      </c>
      <c r="E387" s="77" t="s">
        <v>126</v>
      </c>
      <c r="F387" s="77" t="s">
        <v>79</v>
      </c>
      <c r="G387" s="77" t="s">
        <v>3463</v>
      </c>
      <c r="H387" s="77" t="s">
        <v>3451</v>
      </c>
      <c r="I387" s="77" t="s">
        <v>3452</v>
      </c>
      <c r="J387" s="77" t="s">
        <v>3409</v>
      </c>
      <c r="K387" s="71" t="s">
        <v>67</v>
      </c>
      <c r="L387" s="74">
        <v>46777</v>
      </c>
      <c r="M387" s="74">
        <v>0</v>
      </c>
      <c r="N387" s="74">
        <v>46777</v>
      </c>
      <c r="O387" s="79">
        <v>1</v>
      </c>
      <c r="P387" s="74">
        <v>46777</v>
      </c>
      <c r="Q387" s="77" t="s">
        <v>134</v>
      </c>
      <c r="R387" s="77" t="s">
        <v>5599</v>
      </c>
      <c r="S387" s="85" t="s">
        <v>134</v>
      </c>
      <c r="T387" s="78"/>
      <c r="U387" s="85" t="s">
        <v>134</v>
      </c>
      <c r="V387" s="85" t="s">
        <v>134</v>
      </c>
    </row>
    <row r="388" spans="1:22" s="48" customFormat="1" ht="105" x14ac:dyDescent="0.25">
      <c r="A388" s="55">
        <v>13100700</v>
      </c>
      <c r="B388" s="77" t="s">
        <v>31</v>
      </c>
      <c r="C388" s="82">
        <v>4042</v>
      </c>
      <c r="D388" s="77" t="s">
        <v>214</v>
      </c>
      <c r="E388" s="77" t="s">
        <v>126</v>
      </c>
      <c r="F388" s="77" t="s">
        <v>79</v>
      </c>
      <c r="G388" s="77" t="s">
        <v>3464</v>
      </c>
      <c r="H388" s="77" t="s">
        <v>3451</v>
      </c>
      <c r="I388" s="77" t="s">
        <v>3452</v>
      </c>
      <c r="J388" s="77" t="s">
        <v>3409</v>
      </c>
      <c r="K388" s="71" t="s">
        <v>67</v>
      </c>
      <c r="L388" s="74">
        <v>48769</v>
      </c>
      <c r="M388" s="74">
        <v>0</v>
      </c>
      <c r="N388" s="74">
        <v>48769</v>
      </c>
      <c r="O388" s="79">
        <v>1</v>
      </c>
      <c r="P388" s="74">
        <v>48769</v>
      </c>
      <c r="Q388" s="77" t="s">
        <v>134</v>
      </c>
      <c r="R388" s="77" t="s">
        <v>5599</v>
      </c>
      <c r="S388" s="85" t="s">
        <v>134</v>
      </c>
      <c r="T388" s="78"/>
      <c r="U388" s="85" t="s">
        <v>134</v>
      </c>
      <c r="V388" s="85" t="s">
        <v>134</v>
      </c>
    </row>
    <row r="389" spans="1:22" s="48" customFormat="1" ht="105" x14ac:dyDescent="0.25">
      <c r="A389" s="55">
        <v>13100700</v>
      </c>
      <c r="B389" s="77" t="s">
        <v>31</v>
      </c>
      <c r="C389" s="82">
        <v>4043</v>
      </c>
      <c r="D389" s="77" t="s">
        <v>214</v>
      </c>
      <c r="E389" s="77" t="s">
        <v>126</v>
      </c>
      <c r="F389" s="77" t="s">
        <v>79</v>
      </c>
      <c r="G389" s="77" t="s">
        <v>3465</v>
      </c>
      <c r="H389" s="77" t="s">
        <v>3451</v>
      </c>
      <c r="I389" s="77" t="s">
        <v>3452</v>
      </c>
      <c r="J389" s="77" t="s">
        <v>3409</v>
      </c>
      <c r="K389" s="71" t="s">
        <v>67</v>
      </c>
      <c r="L389" s="74">
        <v>127063</v>
      </c>
      <c r="M389" s="74">
        <v>0</v>
      </c>
      <c r="N389" s="74">
        <v>127063</v>
      </c>
      <c r="O389" s="79">
        <v>1</v>
      </c>
      <c r="P389" s="74">
        <v>127063</v>
      </c>
      <c r="Q389" s="77" t="s">
        <v>134</v>
      </c>
      <c r="R389" s="77" t="s">
        <v>5599</v>
      </c>
      <c r="S389" s="85" t="s">
        <v>134</v>
      </c>
      <c r="T389" s="78"/>
      <c r="U389" s="85" t="s">
        <v>134</v>
      </c>
      <c r="V389" s="85" t="s">
        <v>134</v>
      </c>
    </row>
    <row r="390" spans="1:22" s="48" customFormat="1" ht="105" x14ac:dyDescent="0.25">
      <c r="A390" s="55">
        <v>13100700</v>
      </c>
      <c r="B390" s="77" t="s">
        <v>31</v>
      </c>
      <c r="C390" s="82">
        <v>4044</v>
      </c>
      <c r="D390" s="77" t="s">
        <v>214</v>
      </c>
      <c r="E390" s="77" t="s">
        <v>126</v>
      </c>
      <c r="F390" s="77" t="s">
        <v>79</v>
      </c>
      <c r="G390" s="77" t="s">
        <v>3466</v>
      </c>
      <c r="H390" s="77" t="s">
        <v>3451</v>
      </c>
      <c r="I390" s="77" t="s">
        <v>3452</v>
      </c>
      <c r="J390" s="77" t="s">
        <v>3409</v>
      </c>
      <c r="K390" s="71" t="s">
        <v>67</v>
      </c>
      <c r="L390" s="74">
        <v>77300</v>
      </c>
      <c r="M390" s="74">
        <v>0</v>
      </c>
      <c r="N390" s="74">
        <v>77300</v>
      </c>
      <c r="O390" s="79">
        <v>1</v>
      </c>
      <c r="P390" s="74">
        <v>77300</v>
      </c>
      <c r="Q390" s="77" t="s">
        <v>134</v>
      </c>
      <c r="R390" s="77" t="s">
        <v>5599</v>
      </c>
      <c r="S390" s="85" t="s">
        <v>134</v>
      </c>
      <c r="T390" s="78"/>
      <c r="U390" s="85" t="s">
        <v>134</v>
      </c>
      <c r="V390" s="85" t="s">
        <v>134</v>
      </c>
    </row>
    <row r="391" spans="1:22" s="48" customFormat="1" ht="105" x14ac:dyDescent="0.25">
      <c r="A391" s="55">
        <v>13100700</v>
      </c>
      <c r="B391" s="77" t="s">
        <v>31</v>
      </c>
      <c r="C391" s="82">
        <v>4045</v>
      </c>
      <c r="D391" s="77" t="s">
        <v>214</v>
      </c>
      <c r="E391" s="77" t="s">
        <v>126</v>
      </c>
      <c r="F391" s="77" t="s">
        <v>79</v>
      </c>
      <c r="G391" s="77" t="s">
        <v>3467</v>
      </c>
      <c r="H391" s="77" t="s">
        <v>3451</v>
      </c>
      <c r="I391" s="77" t="s">
        <v>3452</v>
      </c>
      <c r="J391" s="77" t="s">
        <v>3409</v>
      </c>
      <c r="K391" s="71" t="s">
        <v>67</v>
      </c>
      <c r="L391" s="74">
        <v>35497</v>
      </c>
      <c r="M391" s="74">
        <v>0</v>
      </c>
      <c r="N391" s="74">
        <v>35497</v>
      </c>
      <c r="O391" s="79">
        <v>1</v>
      </c>
      <c r="P391" s="74">
        <v>35497</v>
      </c>
      <c r="Q391" s="77" t="s">
        <v>134</v>
      </c>
      <c r="R391" s="77" t="s">
        <v>5599</v>
      </c>
      <c r="S391" s="85" t="s">
        <v>134</v>
      </c>
      <c r="T391" s="78"/>
      <c r="U391" s="85" t="s">
        <v>134</v>
      </c>
      <c r="V391" s="85" t="s">
        <v>134</v>
      </c>
    </row>
    <row r="392" spans="1:22" s="48" customFormat="1" ht="105" x14ac:dyDescent="0.25">
      <c r="A392" s="55">
        <v>13100700</v>
      </c>
      <c r="B392" s="77" t="s">
        <v>31</v>
      </c>
      <c r="C392" s="82">
        <v>4046</v>
      </c>
      <c r="D392" s="77" t="s">
        <v>214</v>
      </c>
      <c r="E392" s="77" t="s">
        <v>126</v>
      </c>
      <c r="F392" s="77" t="s">
        <v>79</v>
      </c>
      <c r="G392" s="77" t="s">
        <v>3468</v>
      </c>
      <c r="H392" s="77" t="s">
        <v>3451</v>
      </c>
      <c r="I392" s="77" t="s">
        <v>3452</v>
      </c>
      <c r="J392" s="77" t="s">
        <v>3409</v>
      </c>
      <c r="K392" s="71" t="s">
        <v>67</v>
      </c>
      <c r="L392" s="74">
        <v>130380</v>
      </c>
      <c r="M392" s="74">
        <v>0</v>
      </c>
      <c r="N392" s="74">
        <v>130380</v>
      </c>
      <c r="O392" s="79">
        <v>1</v>
      </c>
      <c r="P392" s="74">
        <v>130380</v>
      </c>
      <c r="Q392" s="77" t="s">
        <v>134</v>
      </c>
      <c r="R392" s="77" t="s">
        <v>5599</v>
      </c>
      <c r="S392" s="85" t="s">
        <v>134</v>
      </c>
      <c r="T392" s="78"/>
      <c r="U392" s="85" t="s">
        <v>134</v>
      </c>
      <c r="V392" s="85" t="s">
        <v>134</v>
      </c>
    </row>
    <row r="393" spans="1:22" s="48" customFormat="1" ht="105" x14ac:dyDescent="0.25">
      <c r="A393" s="55">
        <v>13100700</v>
      </c>
      <c r="B393" s="77" t="s">
        <v>31</v>
      </c>
      <c r="C393" s="82">
        <v>4047</v>
      </c>
      <c r="D393" s="77" t="s">
        <v>214</v>
      </c>
      <c r="E393" s="77" t="s">
        <v>126</v>
      </c>
      <c r="F393" s="77" t="s">
        <v>79</v>
      </c>
      <c r="G393" s="77" t="s">
        <v>3469</v>
      </c>
      <c r="H393" s="77" t="s">
        <v>3451</v>
      </c>
      <c r="I393" s="77" t="s">
        <v>3452</v>
      </c>
      <c r="J393" s="77" t="s">
        <v>3409</v>
      </c>
      <c r="K393" s="71" t="s">
        <v>67</v>
      </c>
      <c r="L393" s="74">
        <v>73318</v>
      </c>
      <c r="M393" s="74">
        <v>0</v>
      </c>
      <c r="N393" s="74">
        <v>73318</v>
      </c>
      <c r="O393" s="79">
        <v>1</v>
      </c>
      <c r="P393" s="74">
        <v>73318</v>
      </c>
      <c r="Q393" s="77" t="s">
        <v>134</v>
      </c>
      <c r="R393" s="77" t="s">
        <v>5599</v>
      </c>
      <c r="S393" s="85" t="s">
        <v>134</v>
      </c>
      <c r="T393" s="78"/>
      <c r="U393" s="85" t="s">
        <v>134</v>
      </c>
      <c r="V393" s="85" t="s">
        <v>134</v>
      </c>
    </row>
    <row r="394" spans="1:22" s="48" customFormat="1" ht="105" x14ac:dyDescent="0.25">
      <c r="A394" s="55">
        <v>13100700</v>
      </c>
      <c r="B394" s="77" t="s">
        <v>31</v>
      </c>
      <c r="C394" s="82">
        <v>4048</v>
      </c>
      <c r="D394" s="77" t="s">
        <v>214</v>
      </c>
      <c r="E394" s="77" t="s">
        <v>126</v>
      </c>
      <c r="F394" s="77" t="s">
        <v>79</v>
      </c>
      <c r="G394" s="77" t="s">
        <v>3470</v>
      </c>
      <c r="H394" s="77" t="s">
        <v>3451</v>
      </c>
      <c r="I394" s="77" t="s">
        <v>3452</v>
      </c>
      <c r="J394" s="77" t="s">
        <v>3409</v>
      </c>
      <c r="K394" s="71" t="s">
        <v>67</v>
      </c>
      <c r="L394" s="74">
        <v>63366</v>
      </c>
      <c r="M394" s="74">
        <v>0</v>
      </c>
      <c r="N394" s="74">
        <v>63366</v>
      </c>
      <c r="O394" s="79">
        <v>1</v>
      </c>
      <c r="P394" s="74">
        <v>63366</v>
      </c>
      <c r="Q394" s="77" t="s">
        <v>134</v>
      </c>
      <c r="R394" s="77" t="s">
        <v>5599</v>
      </c>
      <c r="S394" s="85" t="s">
        <v>134</v>
      </c>
      <c r="T394" s="78"/>
      <c r="U394" s="85" t="s">
        <v>134</v>
      </c>
      <c r="V394" s="85" t="s">
        <v>134</v>
      </c>
    </row>
    <row r="395" spans="1:22" s="48" customFormat="1" ht="120" x14ac:dyDescent="0.25">
      <c r="A395" s="55">
        <v>13100700</v>
      </c>
      <c r="B395" s="77" t="s">
        <v>31</v>
      </c>
      <c r="C395" s="82">
        <v>4049</v>
      </c>
      <c r="D395" s="77" t="s">
        <v>214</v>
      </c>
      <c r="E395" s="77" t="s">
        <v>126</v>
      </c>
      <c r="F395" s="77" t="s">
        <v>79</v>
      </c>
      <c r="G395" s="77" t="s">
        <v>3471</v>
      </c>
      <c r="H395" s="77" t="s">
        <v>3451</v>
      </c>
      <c r="I395" s="77" t="s">
        <v>3452</v>
      </c>
      <c r="J395" s="77" t="s">
        <v>3409</v>
      </c>
      <c r="K395" s="71" t="s">
        <v>67</v>
      </c>
      <c r="L395" s="74">
        <v>51091</v>
      </c>
      <c r="M395" s="74">
        <v>0</v>
      </c>
      <c r="N395" s="74">
        <v>51091</v>
      </c>
      <c r="O395" s="79">
        <v>1</v>
      </c>
      <c r="P395" s="74">
        <v>51091</v>
      </c>
      <c r="Q395" s="77" t="s">
        <v>134</v>
      </c>
      <c r="R395" s="77" t="s">
        <v>5599</v>
      </c>
      <c r="S395" s="85" t="s">
        <v>134</v>
      </c>
      <c r="T395" s="78"/>
      <c r="U395" s="85" t="s">
        <v>134</v>
      </c>
      <c r="V395" s="85" t="s">
        <v>134</v>
      </c>
    </row>
    <row r="396" spans="1:22" s="48" customFormat="1" ht="105" x14ac:dyDescent="0.25">
      <c r="A396" s="55">
        <v>13100700</v>
      </c>
      <c r="B396" s="77" t="s">
        <v>31</v>
      </c>
      <c r="C396" s="82">
        <v>4050</v>
      </c>
      <c r="D396" s="77" t="s">
        <v>214</v>
      </c>
      <c r="E396" s="77" t="s">
        <v>126</v>
      </c>
      <c r="F396" s="77" t="s">
        <v>79</v>
      </c>
      <c r="G396" s="77" t="s">
        <v>3472</v>
      </c>
      <c r="H396" s="77" t="s">
        <v>3451</v>
      </c>
      <c r="I396" s="77" t="s">
        <v>3452</v>
      </c>
      <c r="J396" s="77" t="s">
        <v>3409</v>
      </c>
      <c r="K396" s="71" t="s">
        <v>67</v>
      </c>
      <c r="L396" s="74">
        <v>66020</v>
      </c>
      <c r="M396" s="74">
        <v>0</v>
      </c>
      <c r="N396" s="74">
        <v>66020</v>
      </c>
      <c r="O396" s="79">
        <v>1</v>
      </c>
      <c r="P396" s="74">
        <v>66020</v>
      </c>
      <c r="Q396" s="77" t="s">
        <v>134</v>
      </c>
      <c r="R396" s="77" t="s">
        <v>5599</v>
      </c>
      <c r="S396" s="85" t="s">
        <v>134</v>
      </c>
      <c r="T396" s="78"/>
      <c r="U396" s="85" t="s">
        <v>134</v>
      </c>
      <c r="V396" s="85" t="s">
        <v>134</v>
      </c>
    </row>
    <row r="397" spans="1:22" s="48" customFormat="1" ht="105" x14ac:dyDescent="0.25">
      <c r="A397" s="55">
        <v>13100700</v>
      </c>
      <c r="B397" s="77" t="s">
        <v>31</v>
      </c>
      <c r="C397" s="82">
        <v>4051</v>
      </c>
      <c r="D397" s="77" t="s">
        <v>214</v>
      </c>
      <c r="E397" s="77" t="s">
        <v>126</v>
      </c>
      <c r="F397" s="77" t="s">
        <v>79</v>
      </c>
      <c r="G397" s="77" t="s">
        <v>3473</v>
      </c>
      <c r="H397" s="77" t="s">
        <v>3451</v>
      </c>
      <c r="I397" s="77" t="s">
        <v>3452</v>
      </c>
      <c r="J397" s="77" t="s">
        <v>3409</v>
      </c>
      <c r="K397" s="71" t="s">
        <v>67</v>
      </c>
      <c r="L397" s="74">
        <v>119100</v>
      </c>
      <c r="M397" s="74">
        <v>0</v>
      </c>
      <c r="N397" s="74">
        <v>119100</v>
      </c>
      <c r="O397" s="79">
        <v>1</v>
      </c>
      <c r="P397" s="74">
        <v>119100</v>
      </c>
      <c r="Q397" s="77" t="s">
        <v>134</v>
      </c>
      <c r="R397" s="77" t="s">
        <v>5599</v>
      </c>
      <c r="S397" s="85" t="s">
        <v>134</v>
      </c>
      <c r="T397" s="78"/>
      <c r="U397" s="85" t="s">
        <v>134</v>
      </c>
      <c r="V397" s="85" t="s">
        <v>134</v>
      </c>
    </row>
    <row r="398" spans="1:22" s="48" customFormat="1" ht="105" x14ac:dyDescent="0.25">
      <c r="A398" s="55">
        <v>13100700</v>
      </c>
      <c r="B398" s="77" t="s">
        <v>31</v>
      </c>
      <c r="C398" s="82">
        <v>4052</v>
      </c>
      <c r="D398" s="77" t="s">
        <v>214</v>
      </c>
      <c r="E398" s="77" t="s">
        <v>126</v>
      </c>
      <c r="F398" s="77" t="s">
        <v>79</v>
      </c>
      <c r="G398" s="77" t="s">
        <v>3474</v>
      </c>
      <c r="H398" s="77" t="s">
        <v>3451</v>
      </c>
      <c r="I398" s="77" t="s">
        <v>3452</v>
      </c>
      <c r="J398" s="77" t="s">
        <v>3409</v>
      </c>
      <c r="K398" s="71" t="s">
        <v>67</v>
      </c>
      <c r="L398" s="74">
        <v>83271</v>
      </c>
      <c r="M398" s="74">
        <v>0</v>
      </c>
      <c r="N398" s="74">
        <v>83271</v>
      </c>
      <c r="O398" s="79">
        <v>1</v>
      </c>
      <c r="P398" s="74">
        <v>83271</v>
      </c>
      <c r="Q398" s="77" t="s">
        <v>134</v>
      </c>
      <c r="R398" s="77" t="s">
        <v>5599</v>
      </c>
      <c r="S398" s="85" t="s">
        <v>134</v>
      </c>
      <c r="T398" s="78"/>
      <c r="U398" s="85" t="s">
        <v>134</v>
      </c>
      <c r="V398" s="85" t="s">
        <v>134</v>
      </c>
    </row>
    <row r="399" spans="1:22" s="48" customFormat="1" ht="105" x14ac:dyDescent="0.25">
      <c r="A399" s="55">
        <v>13100700</v>
      </c>
      <c r="B399" s="77" t="s">
        <v>31</v>
      </c>
      <c r="C399" s="82">
        <v>4054</v>
      </c>
      <c r="D399" s="77" t="s">
        <v>214</v>
      </c>
      <c r="E399" s="77" t="s">
        <v>126</v>
      </c>
      <c r="F399" s="77" t="s">
        <v>79</v>
      </c>
      <c r="G399" s="77" t="s">
        <v>3475</v>
      </c>
      <c r="H399" s="77" t="s">
        <v>3451</v>
      </c>
      <c r="I399" s="77" t="s">
        <v>3452</v>
      </c>
      <c r="J399" s="77" t="s">
        <v>3409</v>
      </c>
      <c r="K399" s="71" t="s">
        <v>67</v>
      </c>
      <c r="L399" s="74">
        <v>38815</v>
      </c>
      <c r="M399" s="74">
        <v>0</v>
      </c>
      <c r="N399" s="74">
        <v>38815</v>
      </c>
      <c r="O399" s="79">
        <v>1</v>
      </c>
      <c r="P399" s="74">
        <v>38815</v>
      </c>
      <c r="Q399" s="77" t="s">
        <v>134</v>
      </c>
      <c r="R399" s="77" t="s">
        <v>5599</v>
      </c>
      <c r="S399" s="85" t="s">
        <v>134</v>
      </c>
      <c r="T399" s="78"/>
      <c r="U399" s="85" t="s">
        <v>134</v>
      </c>
      <c r="V399" s="85" t="s">
        <v>134</v>
      </c>
    </row>
    <row r="400" spans="1:22" s="48" customFormat="1" ht="105" x14ac:dyDescent="0.25">
      <c r="A400" s="55">
        <v>13100700</v>
      </c>
      <c r="B400" s="77" t="s">
        <v>31</v>
      </c>
      <c r="C400" s="82">
        <v>4055</v>
      </c>
      <c r="D400" s="77" t="s">
        <v>214</v>
      </c>
      <c r="E400" s="77" t="s">
        <v>126</v>
      </c>
      <c r="F400" s="77" t="s">
        <v>79</v>
      </c>
      <c r="G400" s="77" t="s">
        <v>3476</v>
      </c>
      <c r="H400" s="77" t="s">
        <v>3451</v>
      </c>
      <c r="I400" s="77" t="s">
        <v>3452</v>
      </c>
      <c r="J400" s="77" t="s">
        <v>3409</v>
      </c>
      <c r="K400" s="71" t="s">
        <v>4380</v>
      </c>
      <c r="L400" s="74"/>
      <c r="M400" s="74"/>
      <c r="N400" s="74"/>
      <c r="O400" s="79"/>
      <c r="P400" s="74"/>
      <c r="Q400" s="77" t="s">
        <v>134</v>
      </c>
      <c r="R400" s="77" t="s">
        <v>5599</v>
      </c>
      <c r="S400" s="85" t="s">
        <v>68</v>
      </c>
      <c r="T400" s="78" t="s">
        <v>5604</v>
      </c>
      <c r="U400" s="85" t="s">
        <v>134</v>
      </c>
      <c r="V400" s="85" t="s">
        <v>134</v>
      </c>
    </row>
    <row r="401" spans="1:22" s="48" customFormat="1" ht="105" x14ac:dyDescent="0.25">
      <c r="A401" s="55">
        <v>13100700</v>
      </c>
      <c r="B401" s="77" t="s">
        <v>31</v>
      </c>
      <c r="C401" s="82">
        <v>4056</v>
      </c>
      <c r="D401" s="77" t="s">
        <v>214</v>
      </c>
      <c r="E401" s="77" t="s">
        <v>126</v>
      </c>
      <c r="F401" s="77" t="s">
        <v>79</v>
      </c>
      <c r="G401" s="77" t="s">
        <v>3477</v>
      </c>
      <c r="H401" s="77" t="s">
        <v>3451</v>
      </c>
      <c r="I401" s="77" t="s">
        <v>3452</v>
      </c>
      <c r="J401" s="77" t="s">
        <v>3409</v>
      </c>
      <c r="K401" s="71" t="s">
        <v>67</v>
      </c>
      <c r="L401" s="74">
        <v>187775</v>
      </c>
      <c r="M401" s="74">
        <v>0</v>
      </c>
      <c r="N401" s="74">
        <v>187775</v>
      </c>
      <c r="O401" s="79">
        <v>1</v>
      </c>
      <c r="P401" s="74">
        <v>187775</v>
      </c>
      <c r="Q401" s="77" t="s">
        <v>134</v>
      </c>
      <c r="R401" s="77" t="s">
        <v>5599</v>
      </c>
      <c r="S401" s="85" t="s">
        <v>134</v>
      </c>
      <c r="T401" s="78"/>
      <c r="U401" s="85" t="s">
        <v>134</v>
      </c>
      <c r="V401" s="85" t="s">
        <v>134</v>
      </c>
    </row>
    <row r="402" spans="1:22" s="48" customFormat="1" ht="120" x14ac:dyDescent="0.25">
      <c r="A402" s="55">
        <v>13100700</v>
      </c>
      <c r="B402" s="77" t="s">
        <v>31</v>
      </c>
      <c r="C402" s="82">
        <v>4057</v>
      </c>
      <c r="D402" s="77" t="s">
        <v>214</v>
      </c>
      <c r="E402" s="77" t="s">
        <v>126</v>
      </c>
      <c r="F402" s="77" t="s">
        <v>79</v>
      </c>
      <c r="G402" s="77" t="s">
        <v>3478</v>
      </c>
      <c r="H402" s="77" t="s">
        <v>3451</v>
      </c>
      <c r="I402" s="77" t="s">
        <v>3452</v>
      </c>
      <c r="J402" s="77" t="s">
        <v>3409</v>
      </c>
      <c r="K402" s="71" t="s">
        <v>67</v>
      </c>
      <c r="L402" s="74">
        <v>13603</v>
      </c>
      <c r="M402" s="74">
        <v>0</v>
      </c>
      <c r="N402" s="74">
        <v>13603</v>
      </c>
      <c r="O402" s="79">
        <v>1</v>
      </c>
      <c r="P402" s="74">
        <v>13603</v>
      </c>
      <c r="Q402" s="77" t="s">
        <v>134</v>
      </c>
      <c r="R402" s="77" t="s">
        <v>5599</v>
      </c>
      <c r="S402" s="85" t="s">
        <v>134</v>
      </c>
      <c r="T402" s="78"/>
      <c r="U402" s="85" t="s">
        <v>134</v>
      </c>
      <c r="V402" s="85" t="s">
        <v>134</v>
      </c>
    </row>
    <row r="403" spans="1:22" s="48" customFormat="1" ht="105" x14ac:dyDescent="0.25">
      <c r="A403" s="55">
        <v>13100700</v>
      </c>
      <c r="B403" s="77" t="s">
        <v>31</v>
      </c>
      <c r="C403" s="82">
        <v>4058</v>
      </c>
      <c r="D403" s="77" t="s">
        <v>214</v>
      </c>
      <c r="E403" s="77" t="s">
        <v>126</v>
      </c>
      <c r="F403" s="77" t="s">
        <v>79</v>
      </c>
      <c r="G403" s="77" t="s">
        <v>3479</v>
      </c>
      <c r="H403" s="77" t="s">
        <v>3451</v>
      </c>
      <c r="I403" s="77" t="s">
        <v>3452</v>
      </c>
      <c r="J403" s="77" t="s">
        <v>3409</v>
      </c>
      <c r="K403" s="71" t="s">
        <v>4380</v>
      </c>
      <c r="L403" s="74"/>
      <c r="M403" s="74"/>
      <c r="N403" s="74"/>
      <c r="O403" s="79"/>
      <c r="P403" s="74"/>
      <c r="Q403" s="77" t="s">
        <v>134</v>
      </c>
      <c r="R403" s="77" t="s">
        <v>5599</v>
      </c>
      <c r="S403" s="85" t="s">
        <v>68</v>
      </c>
      <c r="T403" s="78" t="s">
        <v>5604</v>
      </c>
      <c r="U403" s="85" t="s">
        <v>134</v>
      </c>
      <c r="V403" s="85" t="s">
        <v>134</v>
      </c>
    </row>
    <row r="404" spans="1:22" s="48" customFormat="1" ht="105" x14ac:dyDescent="0.25">
      <c r="A404" s="55">
        <v>13100700</v>
      </c>
      <c r="B404" s="77" t="s">
        <v>31</v>
      </c>
      <c r="C404" s="82">
        <v>4059</v>
      </c>
      <c r="D404" s="77" t="s">
        <v>214</v>
      </c>
      <c r="E404" s="77" t="s">
        <v>126</v>
      </c>
      <c r="F404" s="77" t="s">
        <v>79</v>
      </c>
      <c r="G404" s="77" t="s">
        <v>3480</v>
      </c>
      <c r="H404" s="77" t="s">
        <v>3451</v>
      </c>
      <c r="I404" s="77" t="s">
        <v>3452</v>
      </c>
      <c r="J404" s="77" t="s">
        <v>3409</v>
      </c>
      <c r="K404" s="71" t="s">
        <v>67</v>
      </c>
      <c r="L404" s="74">
        <v>119432</v>
      </c>
      <c r="M404" s="74">
        <v>0</v>
      </c>
      <c r="N404" s="74">
        <v>119432</v>
      </c>
      <c r="O404" s="79">
        <v>1</v>
      </c>
      <c r="P404" s="74">
        <v>119432</v>
      </c>
      <c r="Q404" s="77" t="s">
        <v>134</v>
      </c>
      <c r="R404" s="77" t="s">
        <v>5599</v>
      </c>
      <c r="S404" s="85" t="s">
        <v>134</v>
      </c>
      <c r="T404" s="78"/>
      <c r="U404" s="85" t="s">
        <v>134</v>
      </c>
      <c r="V404" s="85" t="s">
        <v>134</v>
      </c>
    </row>
    <row r="405" spans="1:22" s="48" customFormat="1" ht="105" x14ac:dyDescent="0.25">
      <c r="A405" s="55">
        <v>13100700</v>
      </c>
      <c r="B405" s="77" t="s">
        <v>31</v>
      </c>
      <c r="C405" s="82">
        <v>4060</v>
      </c>
      <c r="D405" s="77" t="s">
        <v>214</v>
      </c>
      <c r="E405" s="77" t="s">
        <v>126</v>
      </c>
      <c r="F405" s="77" t="s">
        <v>79</v>
      </c>
      <c r="G405" s="77" t="s">
        <v>3481</v>
      </c>
      <c r="H405" s="77" t="s">
        <v>3451</v>
      </c>
      <c r="I405" s="77" t="s">
        <v>3452</v>
      </c>
      <c r="J405" s="77" t="s">
        <v>3409</v>
      </c>
      <c r="K405" s="71" t="s">
        <v>67</v>
      </c>
      <c r="L405" s="74">
        <v>63697</v>
      </c>
      <c r="M405" s="74">
        <v>0</v>
      </c>
      <c r="N405" s="74">
        <v>63697</v>
      </c>
      <c r="O405" s="79">
        <v>1</v>
      </c>
      <c r="P405" s="74">
        <v>63697</v>
      </c>
      <c r="Q405" s="77" t="s">
        <v>134</v>
      </c>
      <c r="R405" s="77" t="s">
        <v>5599</v>
      </c>
      <c r="S405" s="85" t="s">
        <v>134</v>
      </c>
      <c r="T405" s="78"/>
      <c r="U405" s="85" t="s">
        <v>134</v>
      </c>
      <c r="V405" s="85" t="s">
        <v>134</v>
      </c>
    </row>
    <row r="406" spans="1:22" s="48" customFormat="1" ht="105" x14ac:dyDescent="0.25">
      <c r="A406" s="55">
        <v>13100700</v>
      </c>
      <c r="B406" s="77" t="s">
        <v>31</v>
      </c>
      <c r="C406" s="82">
        <v>4061</v>
      </c>
      <c r="D406" s="77" t="s">
        <v>214</v>
      </c>
      <c r="E406" s="77" t="s">
        <v>126</v>
      </c>
      <c r="F406" s="77" t="s">
        <v>79</v>
      </c>
      <c r="G406" s="77" t="s">
        <v>3482</v>
      </c>
      <c r="H406" s="77" t="s">
        <v>3451</v>
      </c>
      <c r="I406" s="77" t="s">
        <v>3452</v>
      </c>
      <c r="J406" s="77" t="s">
        <v>3409</v>
      </c>
      <c r="K406" s="71" t="s">
        <v>4380</v>
      </c>
      <c r="L406" s="74"/>
      <c r="M406" s="74"/>
      <c r="N406" s="74"/>
      <c r="O406" s="79"/>
      <c r="P406" s="74"/>
      <c r="Q406" s="77" t="s">
        <v>134</v>
      </c>
      <c r="R406" s="77" t="s">
        <v>5599</v>
      </c>
      <c r="S406" s="85" t="s">
        <v>68</v>
      </c>
      <c r="T406" s="78" t="s">
        <v>5604</v>
      </c>
      <c r="U406" s="85" t="s">
        <v>134</v>
      </c>
      <c r="V406" s="85" t="s">
        <v>134</v>
      </c>
    </row>
    <row r="407" spans="1:22" s="48" customFormat="1" ht="105" x14ac:dyDescent="0.25">
      <c r="A407" s="55">
        <v>13100700</v>
      </c>
      <c r="B407" s="77" t="s">
        <v>31</v>
      </c>
      <c r="C407" s="82">
        <v>4062</v>
      </c>
      <c r="D407" s="77" t="s">
        <v>214</v>
      </c>
      <c r="E407" s="77" t="s">
        <v>126</v>
      </c>
      <c r="F407" s="77" t="s">
        <v>79</v>
      </c>
      <c r="G407" s="77" t="s">
        <v>3483</v>
      </c>
      <c r="H407" s="77" t="s">
        <v>3451</v>
      </c>
      <c r="I407" s="77" t="s">
        <v>3452</v>
      </c>
      <c r="J407" s="77" t="s">
        <v>3409</v>
      </c>
      <c r="K407" s="71" t="s">
        <v>67</v>
      </c>
      <c r="L407" s="74">
        <v>154266</v>
      </c>
      <c r="M407" s="74">
        <v>0</v>
      </c>
      <c r="N407" s="74">
        <v>154266</v>
      </c>
      <c r="O407" s="79">
        <v>1</v>
      </c>
      <c r="P407" s="74">
        <v>154266</v>
      </c>
      <c r="Q407" s="77" t="s">
        <v>134</v>
      </c>
      <c r="R407" s="77" t="s">
        <v>5599</v>
      </c>
      <c r="S407" s="85" t="s">
        <v>134</v>
      </c>
      <c r="T407" s="78"/>
      <c r="U407" s="85" t="s">
        <v>134</v>
      </c>
      <c r="V407" s="85" t="s">
        <v>134</v>
      </c>
    </row>
    <row r="408" spans="1:22" s="48" customFormat="1" ht="120" x14ac:dyDescent="0.25">
      <c r="A408" s="55">
        <v>13100700</v>
      </c>
      <c r="B408" s="77" t="s">
        <v>31</v>
      </c>
      <c r="C408" s="82">
        <v>4064</v>
      </c>
      <c r="D408" s="77" t="s">
        <v>214</v>
      </c>
      <c r="E408" s="77" t="s">
        <v>126</v>
      </c>
      <c r="F408" s="77" t="s">
        <v>79</v>
      </c>
      <c r="G408" s="77" t="s">
        <v>3484</v>
      </c>
      <c r="H408" s="77" t="s">
        <v>3451</v>
      </c>
      <c r="I408" s="77" t="s">
        <v>3452</v>
      </c>
      <c r="J408" s="77" t="s">
        <v>3409</v>
      </c>
      <c r="K408" s="71" t="s">
        <v>67</v>
      </c>
      <c r="L408" s="74">
        <v>17583</v>
      </c>
      <c r="M408" s="74">
        <v>0</v>
      </c>
      <c r="N408" s="74">
        <v>17583</v>
      </c>
      <c r="O408" s="79">
        <v>1</v>
      </c>
      <c r="P408" s="74">
        <v>17583</v>
      </c>
      <c r="Q408" s="77" t="s">
        <v>134</v>
      </c>
      <c r="R408" s="77" t="s">
        <v>5599</v>
      </c>
      <c r="S408" s="85" t="s">
        <v>134</v>
      </c>
      <c r="T408" s="78"/>
      <c r="U408" s="85" t="s">
        <v>134</v>
      </c>
      <c r="V408" s="85" t="s">
        <v>134</v>
      </c>
    </row>
    <row r="409" spans="1:22" s="48" customFormat="1" ht="105" x14ac:dyDescent="0.25">
      <c r="A409" s="55">
        <v>13100700</v>
      </c>
      <c r="B409" s="77" t="s">
        <v>31</v>
      </c>
      <c r="C409" s="82">
        <v>4065</v>
      </c>
      <c r="D409" s="77" t="s">
        <v>214</v>
      </c>
      <c r="E409" s="77" t="s">
        <v>126</v>
      </c>
      <c r="F409" s="77" t="s">
        <v>79</v>
      </c>
      <c r="G409" s="77" t="s">
        <v>3485</v>
      </c>
      <c r="H409" s="77" t="s">
        <v>3451</v>
      </c>
      <c r="I409" s="77" t="s">
        <v>3452</v>
      </c>
      <c r="J409" s="77" t="s">
        <v>3409</v>
      </c>
      <c r="K409" s="71" t="s">
        <v>67</v>
      </c>
      <c r="L409" s="74">
        <v>66683</v>
      </c>
      <c r="M409" s="74">
        <v>0</v>
      </c>
      <c r="N409" s="74">
        <v>66683</v>
      </c>
      <c r="O409" s="79">
        <v>1</v>
      </c>
      <c r="P409" s="74">
        <v>66683</v>
      </c>
      <c r="Q409" s="77" t="s">
        <v>134</v>
      </c>
      <c r="R409" s="77" t="s">
        <v>5599</v>
      </c>
      <c r="S409" s="85" t="s">
        <v>134</v>
      </c>
      <c r="T409" s="78"/>
      <c r="U409" s="85" t="s">
        <v>134</v>
      </c>
      <c r="V409" s="85" t="s">
        <v>134</v>
      </c>
    </row>
    <row r="410" spans="1:22" s="48" customFormat="1" ht="105" x14ac:dyDescent="0.25">
      <c r="A410" s="55">
        <v>13100700</v>
      </c>
      <c r="B410" s="77" t="s">
        <v>31</v>
      </c>
      <c r="C410" s="82">
        <v>4066</v>
      </c>
      <c r="D410" s="77" t="s">
        <v>214</v>
      </c>
      <c r="E410" s="77" t="s">
        <v>126</v>
      </c>
      <c r="F410" s="77" t="s">
        <v>79</v>
      </c>
      <c r="G410" s="77" t="s">
        <v>3486</v>
      </c>
      <c r="H410" s="77" t="s">
        <v>3451</v>
      </c>
      <c r="I410" s="77" t="s">
        <v>3452</v>
      </c>
      <c r="J410" s="77" t="s">
        <v>3409</v>
      </c>
      <c r="K410" s="71" t="s">
        <v>67</v>
      </c>
      <c r="L410" s="74">
        <v>27868</v>
      </c>
      <c r="M410" s="74">
        <v>0</v>
      </c>
      <c r="N410" s="74">
        <v>27868</v>
      </c>
      <c r="O410" s="79">
        <v>1</v>
      </c>
      <c r="P410" s="74">
        <v>27868</v>
      </c>
      <c r="Q410" s="77" t="s">
        <v>134</v>
      </c>
      <c r="R410" s="77" t="s">
        <v>5599</v>
      </c>
      <c r="S410" s="85" t="s">
        <v>134</v>
      </c>
      <c r="T410" s="78"/>
      <c r="U410" s="85" t="s">
        <v>134</v>
      </c>
      <c r="V410" s="85" t="s">
        <v>134</v>
      </c>
    </row>
    <row r="411" spans="1:22" s="48" customFormat="1" ht="105" x14ac:dyDescent="0.25">
      <c r="A411" s="55">
        <v>13100700</v>
      </c>
      <c r="B411" s="77" t="s">
        <v>31</v>
      </c>
      <c r="C411" s="82">
        <v>4067</v>
      </c>
      <c r="D411" s="77" t="s">
        <v>214</v>
      </c>
      <c r="E411" s="77" t="s">
        <v>126</v>
      </c>
      <c r="F411" s="77" t="s">
        <v>79</v>
      </c>
      <c r="G411" s="77" t="s">
        <v>3487</v>
      </c>
      <c r="H411" s="77" t="s">
        <v>3451</v>
      </c>
      <c r="I411" s="77" t="s">
        <v>3452</v>
      </c>
      <c r="J411" s="77" t="s">
        <v>3409</v>
      </c>
      <c r="K411" s="71" t="s">
        <v>67</v>
      </c>
      <c r="L411" s="74">
        <v>89243</v>
      </c>
      <c r="M411" s="74">
        <v>0</v>
      </c>
      <c r="N411" s="74">
        <v>89243</v>
      </c>
      <c r="O411" s="79">
        <v>1</v>
      </c>
      <c r="P411" s="74">
        <v>89243</v>
      </c>
      <c r="Q411" s="77" t="s">
        <v>134</v>
      </c>
      <c r="R411" s="77" t="s">
        <v>5599</v>
      </c>
      <c r="S411" s="85" t="s">
        <v>134</v>
      </c>
      <c r="T411" s="78"/>
      <c r="U411" s="85" t="s">
        <v>134</v>
      </c>
      <c r="V411" s="85" t="s">
        <v>134</v>
      </c>
    </row>
    <row r="412" spans="1:22" s="48" customFormat="1" ht="105" x14ac:dyDescent="0.25">
      <c r="A412" s="55">
        <v>13100700</v>
      </c>
      <c r="B412" s="77" t="s">
        <v>31</v>
      </c>
      <c r="C412" s="82">
        <v>4068</v>
      </c>
      <c r="D412" s="77" t="s">
        <v>214</v>
      </c>
      <c r="E412" s="77" t="s">
        <v>126</v>
      </c>
      <c r="F412" s="77" t="s">
        <v>79</v>
      </c>
      <c r="G412" s="77" t="s">
        <v>3488</v>
      </c>
      <c r="H412" s="77" t="s">
        <v>3451</v>
      </c>
      <c r="I412" s="77" t="s">
        <v>3452</v>
      </c>
      <c r="J412" s="77" t="s">
        <v>3409</v>
      </c>
      <c r="K412" s="71" t="s">
        <v>67</v>
      </c>
      <c r="L412" s="74">
        <v>137015</v>
      </c>
      <c r="M412" s="74">
        <v>0</v>
      </c>
      <c r="N412" s="74">
        <v>137015</v>
      </c>
      <c r="O412" s="79">
        <v>1</v>
      </c>
      <c r="P412" s="74">
        <v>137015</v>
      </c>
      <c r="Q412" s="77" t="s">
        <v>134</v>
      </c>
      <c r="R412" s="77" t="s">
        <v>5599</v>
      </c>
      <c r="S412" s="85" t="s">
        <v>134</v>
      </c>
      <c r="T412" s="78"/>
      <c r="U412" s="85" t="s">
        <v>134</v>
      </c>
      <c r="V412" s="85" t="s">
        <v>134</v>
      </c>
    </row>
    <row r="413" spans="1:22" s="48" customFormat="1" ht="105" x14ac:dyDescent="0.25">
      <c r="A413" s="55">
        <v>13100700</v>
      </c>
      <c r="B413" s="77" t="s">
        <v>31</v>
      </c>
      <c r="C413" s="82">
        <v>4069</v>
      </c>
      <c r="D413" s="77" t="s">
        <v>214</v>
      </c>
      <c r="E413" s="77" t="s">
        <v>126</v>
      </c>
      <c r="F413" s="77" t="s">
        <v>79</v>
      </c>
      <c r="G413" s="77" t="s">
        <v>3489</v>
      </c>
      <c r="H413" s="77" t="s">
        <v>3451</v>
      </c>
      <c r="I413" s="77" t="s">
        <v>3452</v>
      </c>
      <c r="J413" s="77" t="s">
        <v>3409</v>
      </c>
      <c r="K413" s="71" t="s">
        <v>67</v>
      </c>
      <c r="L413" s="74">
        <v>26540</v>
      </c>
      <c r="M413" s="74">
        <v>0</v>
      </c>
      <c r="N413" s="74">
        <v>26540</v>
      </c>
      <c r="O413" s="79">
        <v>1</v>
      </c>
      <c r="P413" s="74">
        <v>26540</v>
      </c>
      <c r="Q413" s="77" t="s">
        <v>134</v>
      </c>
      <c r="R413" s="77" t="s">
        <v>5599</v>
      </c>
      <c r="S413" s="85" t="s">
        <v>134</v>
      </c>
      <c r="T413" s="78"/>
      <c r="U413" s="85" t="s">
        <v>134</v>
      </c>
      <c r="V413" s="85" t="s">
        <v>134</v>
      </c>
    </row>
    <row r="414" spans="1:22" s="48" customFormat="1" ht="105" x14ac:dyDescent="0.25">
      <c r="A414" s="55">
        <v>13100700</v>
      </c>
      <c r="B414" s="77" t="s">
        <v>31</v>
      </c>
      <c r="C414" s="82">
        <v>4070</v>
      </c>
      <c r="D414" s="77" t="s">
        <v>214</v>
      </c>
      <c r="E414" s="77" t="s">
        <v>126</v>
      </c>
      <c r="F414" s="77" t="s">
        <v>79</v>
      </c>
      <c r="G414" s="77" t="s">
        <v>3490</v>
      </c>
      <c r="H414" s="77" t="s">
        <v>3451</v>
      </c>
      <c r="I414" s="77" t="s">
        <v>3452</v>
      </c>
      <c r="J414" s="77" t="s">
        <v>3409</v>
      </c>
      <c r="K414" s="71" t="s">
        <v>67</v>
      </c>
      <c r="L414" s="74">
        <v>143318</v>
      </c>
      <c r="M414" s="74">
        <v>0</v>
      </c>
      <c r="N414" s="74">
        <v>143318</v>
      </c>
      <c r="O414" s="79">
        <v>1</v>
      </c>
      <c r="P414" s="74">
        <v>143318</v>
      </c>
      <c r="Q414" s="77" t="s">
        <v>134</v>
      </c>
      <c r="R414" s="77" t="s">
        <v>5599</v>
      </c>
      <c r="S414" s="85" t="s">
        <v>134</v>
      </c>
      <c r="T414" s="78"/>
      <c r="U414" s="85" t="s">
        <v>134</v>
      </c>
      <c r="V414" s="85" t="s">
        <v>134</v>
      </c>
    </row>
    <row r="415" spans="1:22" s="48" customFormat="1" ht="105" x14ac:dyDescent="0.25">
      <c r="A415" s="55">
        <v>13100700</v>
      </c>
      <c r="B415" s="77" t="s">
        <v>31</v>
      </c>
      <c r="C415" s="82">
        <v>4072</v>
      </c>
      <c r="D415" s="77" t="s">
        <v>214</v>
      </c>
      <c r="E415" s="77" t="s">
        <v>126</v>
      </c>
      <c r="F415" s="77" t="s">
        <v>79</v>
      </c>
      <c r="G415" s="77" t="s">
        <v>3491</v>
      </c>
      <c r="H415" s="77" t="s">
        <v>3451</v>
      </c>
      <c r="I415" s="77" t="s">
        <v>3452</v>
      </c>
      <c r="J415" s="77" t="s">
        <v>3409</v>
      </c>
      <c r="K415" s="71" t="s">
        <v>67</v>
      </c>
      <c r="L415" s="74">
        <v>218958</v>
      </c>
      <c r="M415" s="74">
        <v>0</v>
      </c>
      <c r="N415" s="74">
        <v>218958</v>
      </c>
      <c r="O415" s="79">
        <v>1</v>
      </c>
      <c r="P415" s="74">
        <v>218958</v>
      </c>
      <c r="Q415" s="77" t="s">
        <v>134</v>
      </c>
      <c r="R415" s="77" t="s">
        <v>5599</v>
      </c>
      <c r="S415" s="85" t="s">
        <v>134</v>
      </c>
      <c r="T415" s="78"/>
      <c r="U415" s="85" t="s">
        <v>134</v>
      </c>
      <c r="V415" s="85" t="s">
        <v>134</v>
      </c>
    </row>
    <row r="416" spans="1:22" s="48" customFormat="1" ht="105" x14ac:dyDescent="0.25">
      <c r="A416" s="55">
        <v>13100700</v>
      </c>
      <c r="B416" s="77" t="s">
        <v>31</v>
      </c>
      <c r="C416" s="82">
        <v>4073</v>
      </c>
      <c r="D416" s="77" t="s">
        <v>214</v>
      </c>
      <c r="E416" s="77" t="s">
        <v>126</v>
      </c>
      <c r="F416" s="77" t="s">
        <v>79</v>
      </c>
      <c r="G416" s="77" t="s">
        <v>3492</v>
      </c>
      <c r="H416" s="77" t="s">
        <v>3451</v>
      </c>
      <c r="I416" s="77" t="s">
        <v>3452</v>
      </c>
      <c r="J416" s="77" t="s">
        <v>3409</v>
      </c>
      <c r="K416" s="71" t="s">
        <v>4380</v>
      </c>
      <c r="L416" s="74"/>
      <c r="M416" s="74"/>
      <c r="N416" s="74"/>
      <c r="O416" s="79"/>
      <c r="P416" s="74"/>
      <c r="Q416" s="77" t="s">
        <v>134</v>
      </c>
      <c r="R416" s="77" t="s">
        <v>5599</v>
      </c>
      <c r="S416" s="85" t="s">
        <v>68</v>
      </c>
      <c r="T416" s="78" t="s">
        <v>5605</v>
      </c>
      <c r="U416" s="85" t="s">
        <v>134</v>
      </c>
      <c r="V416" s="85" t="s">
        <v>134</v>
      </c>
    </row>
    <row r="417" spans="1:22" s="48" customFormat="1" ht="105" x14ac:dyDescent="0.25">
      <c r="A417" s="55">
        <v>13100700</v>
      </c>
      <c r="B417" s="77" t="s">
        <v>31</v>
      </c>
      <c r="C417" s="82">
        <v>4074</v>
      </c>
      <c r="D417" s="77" t="s">
        <v>214</v>
      </c>
      <c r="E417" s="77" t="s">
        <v>126</v>
      </c>
      <c r="F417" s="77" t="s">
        <v>79</v>
      </c>
      <c r="G417" s="77" t="s">
        <v>3493</v>
      </c>
      <c r="H417" s="77" t="s">
        <v>3451</v>
      </c>
      <c r="I417" s="77" t="s">
        <v>3452</v>
      </c>
      <c r="J417" s="77" t="s">
        <v>3409</v>
      </c>
      <c r="K417" s="71" t="s">
        <v>4380</v>
      </c>
      <c r="L417" s="74"/>
      <c r="M417" s="74"/>
      <c r="N417" s="74"/>
      <c r="O417" s="79"/>
      <c r="P417" s="74"/>
      <c r="Q417" s="77" t="s">
        <v>134</v>
      </c>
      <c r="R417" s="77" t="s">
        <v>5599</v>
      </c>
      <c r="S417" s="85" t="s">
        <v>68</v>
      </c>
      <c r="T417" s="78" t="s">
        <v>5605</v>
      </c>
      <c r="U417" s="85" t="s">
        <v>134</v>
      </c>
      <c r="V417" s="85" t="s">
        <v>134</v>
      </c>
    </row>
    <row r="418" spans="1:22" s="48" customFormat="1" ht="105" x14ac:dyDescent="0.25">
      <c r="A418" s="55">
        <v>13100700</v>
      </c>
      <c r="B418" s="77" t="s">
        <v>31</v>
      </c>
      <c r="C418" s="82">
        <v>4075</v>
      </c>
      <c r="D418" s="77" t="s">
        <v>214</v>
      </c>
      <c r="E418" s="77" t="s">
        <v>126</v>
      </c>
      <c r="F418" s="77" t="s">
        <v>79</v>
      </c>
      <c r="G418" s="77" t="s">
        <v>3494</v>
      </c>
      <c r="H418" s="77" t="s">
        <v>3451</v>
      </c>
      <c r="I418" s="77" t="s">
        <v>3452</v>
      </c>
      <c r="J418" s="77" t="s">
        <v>3409</v>
      </c>
      <c r="K418" s="71" t="s">
        <v>4380</v>
      </c>
      <c r="L418" s="74"/>
      <c r="M418" s="74"/>
      <c r="N418" s="74"/>
      <c r="O418" s="79"/>
      <c r="P418" s="74"/>
      <c r="Q418" s="77" t="s">
        <v>134</v>
      </c>
      <c r="R418" s="77" t="s">
        <v>5599</v>
      </c>
      <c r="S418" s="85" t="s">
        <v>68</v>
      </c>
      <c r="T418" s="78" t="s">
        <v>5604</v>
      </c>
      <c r="U418" s="85" t="s">
        <v>134</v>
      </c>
      <c r="V418" s="85" t="s">
        <v>134</v>
      </c>
    </row>
    <row r="419" spans="1:22" s="48" customFormat="1" ht="105" x14ac:dyDescent="0.25">
      <c r="A419" s="55">
        <v>13100700</v>
      </c>
      <c r="B419" s="77" t="s">
        <v>31</v>
      </c>
      <c r="C419" s="82">
        <v>4076</v>
      </c>
      <c r="D419" s="77" t="s">
        <v>214</v>
      </c>
      <c r="E419" s="77" t="s">
        <v>126</v>
      </c>
      <c r="F419" s="77" t="s">
        <v>79</v>
      </c>
      <c r="G419" s="77" t="s">
        <v>3458</v>
      </c>
      <c r="H419" s="77" t="s">
        <v>3451</v>
      </c>
      <c r="I419" s="77" t="s">
        <v>3452</v>
      </c>
      <c r="J419" s="77" t="s">
        <v>3409</v>
      </c>
      <c r="K419" s="71" t="s">
        <v>67</v>
      </c>
      <c r="L419" s="74">
        <v>82275</v>
      </c>
      <c r="M419" s="74">
        <v>0</v>
      </c>
      <c r="N419" s="74">
        <v>82275</v>
      </c>
      <c r="O419" s="79">
        <v>1</v>
      </c>
      <c r="P419" s="74">
        <v>82275</v>
      </c>
      <c r="Q419" s="77" t="s">
        <v>134</v>
      </c>
      <c r="R419" s="77" t="s">
        <v>5599</v>
      </c>
      <c r="S419" s="85" t="s">
        <v>134</v>
      </c>
      <c r="T419" s="78"/>
      <c r="U419" s="85" t="s">
        <v>134</v>
      </c>
      <c r="V419" s="85" t="s">
        <v>134</v>
      </c>
    </row>
    <row r="420" spans="1:22" s="48" customFormat="1" ht="105" x14ac:dyDescent="0.25">
      <c r="A420" s="55">
        <v>13100700</v>
      </c>
      <c r="B420" s="77" t="s">
        <v>31</v>
      </c>
      <c r="C420" s="82">
        <v>4077</v>
      </c>
      <c r="D420" s="77" t="s">
        <v>214</v>
      </c>
      <c r="E420" s="77" t="s">
        <v>126</v>
      </c>
      <c r="F420" s="77" t="s">
        <v>79</v>
      </c>
      <c r="G420" s="77" t="s">
        <v>3495</v>
      </c>
      <c r="H420" s="77" t="s">
        <v>3451</v>
      </c>
      <c r="I420" s="77" t="s">
        <v>3452</v>
      </c>
      <c r="J420" s="77" t="s">
        <v>3409</v>
      </c>
      <c r="K420" s="71" t="s">
        <v>4380</v>
      </c>
      <c r="L420" s="74"/>
      <c r="M420" s="74"/>
      <c r="N420" s="74"/>
      <c r="O420" s="79"/>
      <c r="P420" s="74"/>
      <c r="Q420" s="77" t="s">
        <v>134</v>
      </c>
      <c r="R420" s="77" t="s">
        <v>5599</v>
      </c>
      <c r="S420" s="85" t="s">
        <v>68</v>
      </c>
      <c r="T420" s="78" t="s">
        <v>5606</v>
      </c>
      <c r="U420" s="85" t="s">
        <v>134</v>
      </c>
      <c r="V420" s="85" t="s">
        <v>134</v>
      </c>
    </row>
    <row r="421" spans="1:22" s="48" customFormat="1" ht="105" x14ac:dyDescent="0.25">
      <c r="A421" s="55">
        <v>13100700</v>
      </c>
      <c r="B421" s="77" t="s">
        <v>31</v>
      </c>
      <c r="C421" s="82">
        <v>4078</v>
      </c>
      <c r="D421" s="77" t="s">
        <v>214</v>
      </c>
      <c r="E421" s="77" t="s">
        <v>126</v>
      </c>
      <c r="F421" s="77" t="s">
        <v>79</v>
      </c>
      <c r="G421" s="77" t="s">
        <v>3496</v>
      </c>
      <c r="H421" s="77" t="s">
        <v>3451</v>
      </c>
      <c r="I421" s="77" t="s">
        <v>3452</v>
      </c>
      <c r="J421" s="77" t="s">
        <v>3409</v>
      </c>
      <c r="K421" s="71" t="s">
        <v>67</v>
      </c>
      <c r="L421" s="74">
        <v>47109</v>
      </c>
      <c r="M421" s="74">
        <v>0</v>
      </c>
      <c r="N421" s="74">
        <v>47109</v>
      </c>
      <c r="O421" s="79">
        <v>1</v>
      </c>
      <c r="P421" s="74">
        <v>47109</v>
      </c>
      <c r="Q421" s="77" t="s">
        <v>134</v>
      </c>
      <c r="R421" s="77" t="s">
        <v>5599</v>
      </c>
      <c r="S421" s="85" t="s">
        <v>134</v>
      </c>
      <c r="T421" s="78"/>
      <c r="U421" s="85" t="s">
        <v>134</v>
      </c>
      <c r="V421" s="85" t="s">
        <v>134</v>
      </c>
    </row>
    <row r="422" spans="1:22" s="48" customFormat="1" ht="105" x14ac:dyDescent="0.25">
      <c r="A422" s="55">
        <v>13100700</v>
      </c>
      <c r="B422" s="77" t="s">
        <v>31</v>
      </c>
      <c r="C422" s="82">
        <v>4080</v>
      </c>
      <c r="D422" s="77" t="s">
        <v>214</v>
      </c>
      <c r="E422" s="77" t="s">
        <v>126</v>
      </c>
      <c r="F422" s="77" t="s">
        <v>79</v>
      </c>
      <c r="G422" s="77" t="s">
        <v>3497</v>
      </c>
      <c r="H422" s="77" t="s">
        <v>3451</v>
      </c>
      <c r="I422" s="77" t="s">
        <v>3452</v>
      </c>
      <c r="J422" s="77" t="s">
        <v>3409</v>
      </c>
      <c r="K422" s="71" t="s">
        <v>4380</v>
      </c>
      <c r="L422" s="74"/>
      <c r="M422" s="74"/>
      <c r="N422" s="74"/>
      <c r="O422" s="79"/>
      <c r="P422" s="74"/>
      <c r="Q422" s="77" t="s">
        <v>134</v>
      </c>
      <c r="R422" s="77" t="s">
        <v>5599</v>
      </c>
      <c r="S422" s="85" t="s">
        <v>68</v>
      </c>
      <c r="T422" s="78" t="s">
        <v>5606</v>
      </c>
      <c r="U422" s="85" t="s">
        <v>134</v>
      </c>
      <c r="V422" s="85" t="s">
        <v>134</v>
      </c>
    </row>
    <row r="423" spans="1:22" s="48" customFormat="1" ht="105" x14ac:dyDescent="0.25">
      <c r="A423" s="55">
        <v>13100700</v>
      </c>
      <c r="B423" s="77" t="s">
        <v>31</v>
      </c>
      <c r="C423" s="82">
        <v>4081</v>
      </c>
      <c r="D423" s="77" t="s">
        <v>214</v>
      </c>
      <c r="E423" s="77" t="s">
        <v>126</v>
      </c>
      <c r="F423" s="77" t="s">
        <v>79</v>
      </c>
      <c r="G423" s="77" t="s">
        <v>3498</v>
      </c>
      <c r="H423" s="77" t="s">
        <v>3451</v>
      </c>
      <c r="I423" s="77" t="s">
        <v>3452</v>
      </c>
      <c r="J423" s="77" t="s">
        <v>3409</v>
      </c>
      <c r="K423" s="71" t="s">
        <v>4380</v>
      </c>
      <c r="L423" s="74"/>
      <c r="M423" s="74"/>
      <c r="N423" s="74"/>
      <c r="O423" s="79"/>
      <c r="P423" s="74"/>
      <c r="Q423" s="77" t="s">
        <v>134</v>
      </c>
      <c r="R423" s="77" t="s">
        <v>5599</v>
      </c>
      <c r="S423" s="85" t="s">
        <v>68</v>
      </c>
      <c r="T423" s="78" t="s">
        <v>5606</v>
      </c>
      <c r="U423" s="85" t="s">
        <v>134</v>
      </c>
      <c r="V423" s="85" t="s">
        <v>134</v>
      </c>
    </row>
    <row r="424" spans="1:22" s="48" customFormat="1" ht="105" x14ac:dyDescent="0.25">
      <c r="A424" s="55">
        <v>13100700</v>
      </c>
      <c r="B424" s="77" t="s">
        <v>31</v>
      </c>
      <c r="C424" s="82">
        <v>4082</v>
      </c>
      <c r="D424" s="77" t="s">
        <v>214</v>
      </c>
      <c r="E424" s="77" t="s">
        <v>126</v>
      </c>
      <c r="F424" s="77" t="s">
        <v>79</v>
      </c>
      <c r="G424" s="77" t="s">
        <v>3499</v>
      </c>
      <c r="H424" s="77" t="s">
        <v>3451</v>
      </c>
      <c r="I424" s="77" t="s">
        <v>3452</v>
      </c>
      <c r="J424" s="77" t="s">
        <v>3409</v>
      </c>
      <c r="K424" s="71" t="s">
        <v>67</v>
      </c>
      <c r="L424" s="74">
        <v>109480</v>
      </c>
      <c r="M424" s="74">
        <v>0</v>
      </c>
      <c r="N424" s="74">
        <v>109480</v>
      </c>
      <c r="O424" s="79">
        <v>1</v>
      </c>
      <c r="P424" s="74">
        <v>109480</v>
      </c>
      <c r="Q424" s="77" t="s">
        <v>134</v>
      </c>
      <c r="R424" s="77" t="s">
        <v>5599</v>
      </c>
      <c r="S424" s="85" t="s">
        <v>134</v>
      </c>
      <c r="T424" s="78"/>
      <c r="U424" s="85" t="s">
        <v>134</v>
      </c>
      <c r="V424" s="85" t="s">
        <v>134</v>
      </c>
    </row>
    <row r="425" spans="1:22" s="48" customFormat="1" ht="105" x14ac:dyDescent="0.25">
      <c r="A425" s="55">
        <v>13100700</v>
      </c>
      <c r="B425" s="77" t="s">
        <v>31</v>
      </c>
      <c r="C425" s="82">
        <v>4083</v>
      </c>
      <c r="D425" s="77" t="s">
        <v>214</v>
      </c>
      <c r="E425" s="77" t="s">
        <v>126</v>
      </c>
      <c r="F425" s="77" t="s">
        <v>79</v>
      </c>
      <c r="G425" s="77" t="s">
        <v>3500</v>
      </c>
      <c r="H425" s="77" t="s">
        <v>3451</v>
      </c>
      <c r="I425" s="77" t="s">
        <v>3452</v>
      </c>
      <c r="J425" s="77" t="s">
        <v>3409</v>
      </c>
      <c r="K425" s="71" t="s">
        <v>4380</v>
      </c>
      <c r="L425" s="74"/>
      <c r="M425" s="74"/>
      <c r="N425" s="74"/>
      <c r="O425" s="79"/>
      <c r="P425" s="74"/>
      <c r="Q425" s="77" t="s">
        <v>134</v>
      </c>
      <c r="R425" s="77" t="s">
        <v>5599</v>
      </c>
      <c r="S425" s="85" t="s">
        <v>68</v>
      </c>
      <c r="T425" s="78" t="s">
        <v>5605</v>
      </c>
      <c r="U425" s="85" t="s">
        <v>134</v>
      </c>
      <c r="V425" s="85" t="s">
        <v>134</v>
      </c>
    </row>
    <row r="426" spans="1:22" s="48" customFormat="1" ht="105" x14ac:dyDescent="0.25">
      <c r="A426" s="55">
        <v>13100700</v>
      </c>
      <c r="B426" s="77" t="s">
        <v>31</v>
      </c>
      <c r="C426" s="82">
        <v>4085</v>
      </c>
      <c r="D426" s="77" t="s">
        <v>214</v>
      </c>
      <c r="E426" s="77" t="s">
        <v>126</v>
      </c>
      <c r="F426" s="77" t="s">
        <v>79</v>
      </c>
      <c r="G426" s="77" t="s">
        <v>3501</v>
      </c>
      <c r="H426" s="77" t="s">
        <v>3451</v>
      </c>
      <c r="I426" s="77" t="s">
        <v>3452</v>
      </c>
      <c r="J426" s="77" t="s">
        <v>3409</v>
      </c>
      <c r="K426" s="71" t="s">
        <v>67</v>
      </c>
      <c r="L426" s="74">
        <v>29194</v>
      </c>
      <c r="M426" s="74">
        <v>0</v>
      </c>
      <c r="N426" s="74">
        <v>29194</v>
      </c>
      <c r="O426" s="79">
        <v>1</v>
      </c>
      <c r="P426" s="74">
        <v>29194</v>
      </c>
      <c r="Q426" s="77" t="s">
        <v>134</v>
      </c>
      <c r="R426" s="77" t="s">
        <v>5599</v>
      </c>
      <c r="S426" s="85" t="s">
        <v>134</v>
      </c>
      <c r="T426" s="78"/>
      <c r="U426" s="85" t="s">
        <v>134</v>
      </c>
      <c r="V426" s="85" t="s">
        <v>134</v>
      </c>
    </row>
    <row r="427" spans="1:22" s="48" customFormat="1" ht="105" x14ac:dyDescent="0.25">
      <c r="A427" s="55">
        <v>13100700</v>
      </c>
      <c r="B427" s="77" t="s">
        <v>31</v>
      </c>
      <c r="C427" s="82">
        <v>4086</v>
      </c>
      <c r="D427" s="77" t="s">
        <v>214</v>
      </c>
      <c r="E427" s="77" t="s">
        <v>126</v>
      </c>
      <c r="F427" s="77" t="s">
        <v>79</v>
      </c>
      <c r="G427" s="77" t="s">
        <v>3502</v>
      </c>
      <c r="H427" s="77" t="s">
        <v>3451</v>
      </c>
      <c r="I427" s="77" t="s">
        <v>3452</v>
      </c>
      <c r="J427" s="77" t="s">
        <v>3409</v>
      </c>
      <c r="K427" s="71" t="s">
        <v>67</v>
      </c>
      <c r="L427" s="74">
        <v>56066</v>
      </c>
      <c r="M427" s="74">
        <v>0</v>
      </c>
      <c r="N427" s="74">
        <v>56066</v>
      </c>
      <c r="O427" s="79">
        <v>1</v>
      </c>
      <c r="P427" s="74">
        <v>56066</v>
      </c>
      <c r="Q427" s="77" t="s">
        <v>134</v>
      </c>
      <c r="R427" s="77" t="s">
        <v>5599</v>
      </c>
      <c r="S427" s="85" t="s">
        <v>134</v>
      </c>
      <c r="T427" s="78"/>
      <c r="U427" s="85" t="s">
        <v>134</v>
      </c>
      <c r="V427" s="85" t="s">
        <v>134</v>
      </c>
    </row>
    <row r="428" spans="1:22" s="48" customFormat="1" ht="105" x14ac:dyDescent="0.25">
      <c r="A428" s="55">
        <v>13100700</v>
      </c>
      <c r="B428" s="77" t="s">
        <v>31</v>
      </c>
      <c r="C428" s="82">
        <v>4087</v>
      </c>
      <c r="D428" s="77" t="s">
        <v>214</v>
      </c>
      <c r="E428" s="77" t="s">
        <v>126</v>
      </c>
      <c r="F428" s="77" t="s">
        <v>79</v>
      </c>
      <c r="G428" s="77" t="s">
        <v>3503</v>
      </c>
      <c r="H428" s="77" t="s">
        <v>3451</v>
      </c>
      <c r="I428" s="77" t="s">
        <v>3452</v>
      </c>
      <c r="J428" s="77" t="s">
        <v>3409</v>
      </c>
      <c r="K428" s="71" t="s">
        <v>67</v>
      </c>
      <c r="L428" s="74">
        <v>28531</v>
      </c>
      <c r="M428" s="74">
        <v>0</v>
      </c>
      <c r="N428" s="74">
        <v>28531</v>
      </c>
      <c r="O428" s="79">
        <v>1</v>
      </c>
      <c r="P428" s="74">
        <v>28531</v>
      </c>
      <c r="Q428" s="77" t="s">
        <v>134</v>
      </c>
      <c r="R428" s="77" t="s">
        <v>5599</v>
      </c>
      <c r="S428" s="85" t="s">
        <v>134</v>
      </c>
      <c r="T428" s="78"/>
      <c r="U428" s="85" t="s">
        <v>134</v>
      </c>
      <c r="V428" s="85" t="s">
        <v>134</v>
      </c>
    </row>
    <row r="429" spans="1:22" s="48" customFormat="1" ht="105" x14ac:dyDescent="0.25">
      <c r="A429" s="55">
        <v>13100700</v>
      </c>
      <c r="B429" s="77" t="s">
        <v>31</v>
      </c>
      <c r="C429" s="82">
        <v>4088</v>
      </c>
      <c r="D429" s="77" t="s">
        <v>214</v>
      </c>
      <c r="E429" s="77" t="s">
        <v>126</v>
      </c>
      <c r="F429" s="77" t="s">
        <v>79</v>
      </c>
      <c r="G429" s="77" t="s">
        <v>3504</v>
      </c>
      <c r="H429" s="77" t="s">
        <v>3451</v>
      </c>
      <c r="I429" s="77" t="s">
        <v>3452</v>
      </c>
      <c r="J429" s="77" t="s">
        <v>3409</v>
      </c>
      <c r="K429" s="71" t="s">
        <v>67</v>
      </c>
      <c r="L429" s="74">
        <v>62369</v>
      </c>
      <c r="M429" s="74">
        <v>0</v>
      </c>
      <c r="N429" s="74">
        <v>62369</v>
      </c>
      <c r="O429" s="79">
        <v>1</v>
      </c>
      <c r="P429" s="74">
        <v>62369</v>
      </c>
      <c r="Q429" s="77" t="s">
        <v>134</v>
      </c>
      <c r="R429" s="77" t="s">
        <v>5599</v>
      </c>
      <c r="S429" s="85" t="s">
        <v>134</v>
      </c>
      <c r="T429" s="78"/>
      <c r="U429" s="85" t="s">
        <v>134</v>
      </c>
      <c r="V429" s="85" t="s">
        <v>134</v>
      </c>
    </row>
    <row r="430" spans="1:22" s="48" customFormat="1" ht="105" x14ac:dyDescent="0.25">
      <c r="A430" s="55">
        <v>13100700</v>
      </c>
      <c r="B430" s="77" t="s">
        <v>31</v>
      </c>
      <c r="C430" s="82">
        <v>4089</v>
      </c>
      <c r="D430" s="77" t="s">
        <v>214</v>
      </c>
      <c r="E430" s="77" t="s">
        <v>126</v>
      </c>
      <c r="F430" s="77" t="s">
        <v>79</v>
      </c>
      <c r="G430" s="77" t="s">
        <v>3505</v>
      </c>
      <c r="H430" s="77" t="s">
        <v>3451</v>
      </c>
      <c r="I430" s="77" t="s">
        <v>3452</v>
      </c>
      <c r="J430" s="77" t="s">
        <v>3409</v>
      </c>
      <c r="K430" s="71" t="s">
        <v>67</v>
      </c>
      <c r="L430" s="74">
        <v>144314</v>
      </c>
      <c r="M430" s="74">
        <v>0</v>
      </c>
      <c r="N430" s="74">
        <v>144314</v>
      </c>
      <c r="O430" s="79">
        <v>1</v>
      </c>
      <c r="P430" s="74">
        <v>144314</v>
      </c>
      <c r="Q430" s="77" t="s">
        <v>134</v>
      </c>
      <c r="R430" s="77" t="s">
        <v>5599</v>
      </c>
      <c r="S430" s="85" t="s">
        <v>134</v>
      </c>
      <c r="T430" s="78"/>
      <c r="U430" s="85" t="s">
        <v>134</v>
      </c>
      <c r="V430" s="85" t="s">
        <v>134</v>
      </c>
    </row>
    <row r="431" spans="1:22" s="48" customFormat="1" ht="105" x14ac:dyDescent="0.25">
      <c r="A431" s="55">
        <v>13100700</v>
      </c>
      <c r="B431" s="77" t="s">
        <v>31</v>
      </c>
      <c r="C431" s="82">
        <v>4090</v>
      </c>
      <c r="D431" s="77" t="s">
        <v>214</v>
      </c>
      <c r="E431" s="77" t="s">
        <v>126</v>
      </c>
      <c r="F431" s="77" t="s">
        <v>79</v>
      </c>
      <c r="G431" s="77" t="s">
        <v>3506</v>
      </c>
      <c r="H431" s="77" t="s">
        <v>3451</v>
      </c>
      <c r="I431" s="77" t="s">
        <v>3452</v>
      </c>
      <c r="J431" s="77" t="s">
        <v>3409</v>
      </c>
      <c r="K431" s="71" t="s">
        <v>67</v>
      </c>
      <c r="L431" s="74">
        <v>205024</v>
      </c>
      <c r="M431" s="74">
        <v>0</v>
      </c>
      <c r="N431" s="74">
        <v>205024</v>
      </c>
      <c r="O431" s="79">
        <v>1</v>
      </c>
      <c r="P431" s="74">
        <v>205024</v>
      </c>
      <c r="Q431" s="77" t="s">
        <v>134</v>
      </c>
      <c r="R431" s="77" t="s">
        <v>5599</v>
      </c>
      <c r="S431" s="85" t="s">
        <v>134</v>
      </c>
      <c r="T431" s="78"/>
      <c r="U431" s="85" t="s">
        <v>134</v>
      </c>
      <c r="V431" s="85" t="s">
        <v>134</v>
      </c>
    </row>
    <row r="432" spans="1:22" s="48" customFormat="1" ht="105" x14ac:dyDescent="0.25">
      <c r="A432" s="55">
        <v>13100700</v>
      </c>
      <c r="B432" s="77" t="s">
        <v>31</v>
      </c>
      <c r="C432" s="82">
        <v>4091</v>
      </c>
      <c r="D432" s="77" t="s">
        <v>214</v>
      </c>
      <c r="E432" s="77" t="s">
        <v>126</v>
      </c>
      <c r="F432" s="77" t="s">
        <v>79</v>
      </c>
      <c r="G432" s="77" t="s">
        <v>3507</v>
      </c>
      <c r="H432" s="77" t="s">
        <v>3451</v>
      </c>
      <c r="I432" s="77" t="s">
        <v>3452</v>
      </c>
      <c r="J432" s="77" t="s">
        <v>3409</v>
      </c>
      <c r="K432" s="71" t="s">
        <v>67</v>
      </c>
      <c r="L432" s="74">
        <v>77300</v>
      </c>
      <c r="M432" s="74">
        <v>0</v>
      </c>
      <c r="N432" s="74">
        <v>77300</v>
      </c>
      <c r="O432" s="79">
        <v>1</v>
      </c>
      <c r="P432" s="74">
        <v>77300</v>
      </c>
      <c r="Q432" s="77" t="s">
        <v>134</v>
      </c>
      <c r="R432" s="77" t="s">
        <v>5599</v>
      </c>
      <c r="S432" s="85" t="s">
        <v>134</v>
      </c>
      <c r="T432" s="78"/>
      <c r="U432" s="85" t="s">
        <v>134</v>
      </c>
      <c r="V432" s="85" t="s">
        <v>134</v>
      </c>
    </row>
    <row r="433" spans="1:22" s="48" customFormat="1" ht="105" x14ac:dyDescent="0.25">
      <c r="A433" s="55">
        <v>13100700</v>
      </c>
      <c r="B433" s="77" t="s">
        <v>31</v>
      </c>
      <c r="C433" s="82">
        <v>4092</v>
      </c>
      <c r="D433" s="77" t="s">
        <v>214</v>
      </c>
      <c r="E433" s="77" t="s">
        <v>126</v>
      </c>
      <c r="F433" s="77" t="s">
        <v>79</v>
      </c>
      <c r="G433" s="77" t="s">
        <v>3508</v>
      </c>
      <c r="H433" s="77" t="s">
        <v>3451</v>
      </c>
      <c r="I433" s="77" t="s">
        <v>3452</v>
      </c>
      <c r="J433" s="77" t="s">
        <v>3409</v>
      </c>
      <c r="K433" s="71" t="s">
        <v>67</v>
      </c>
      <c r="L433" s="74">
        <v>96872</v>
      </c>
      <c r="M433" s="74">
        <v>0</v>
      </c>
      <c r="N433" s="74">
        <v>96872</v>
      </c>
      <c r="O433" s="79">
        <v>1</v>
      </c>
      <c r="P433" s="74">
        <v>96872</v>
      </c>
      <c r="Q433" s="77" t="s">
        <v>134</v>
      </c>
      <c r="R433" s="77" t="s">
        <v>5599</v>
      </c>
      <c r="S433" s="85" t="s">
        <v>134</v>
      </c>
      <c r="T433" s="78"/>
      <c r="U433" s="85" t="s">
        <v>134</v>
      </c>
      <c r="V433" s="85" t="s">
        <v>134</v>
      </c>
    </row>
    <row r="434" spans="1:22" s="48" customFormat="1" ht="120" x14ac:dyDescent="0.25">
      <c r="A434" s="55">
        <v>13100700</v>
      </c>
      <c r="B434" s="77" t="s">
        <v>31</v>
      </c>
      <c r="C434" s="82">
        <v>4093</v>
      </c>
      <c r="D434" s="77" t="s">
        <v>214</v>
      </c>
      <c r="E434" s="77" t="s">
        <v>126</v>
      </c>
      <c r="F434" s="77" t="s">
        <v>79</v>
      </c>
      <c r="G434" s="77" t="s">
        <v>3509</v>
      </c>
      <c r="H434" s="77" t="s">
        <v>3451</v>
      </c>
      <c r="I434" s="77" t="s">
        <v>3452</v>
      </c>
      <c r="J434" s="77" t="s">
        <v>3409</v>
      </c>
      <c r="K434" s="71" t="s">
        <v>67</v>
      </c>
      <c r="L434" s="74">
        <v>35829</v>
      </c>
      <c r="M434" s="74">
        <v>0</v>
      </c>
      <c r="N434" s="74">
        <v>35829</v>
      </c>
      <c r="O434" s="79">
        <v>1</v>
      </c>
      <c r="P434" s="74">
        <v>35829</v>
      </c>
      <c r="Q434" s="77" t="s">
        <v>134</v>
      </c>
      <c r="R434" s="77" t="s">
        <v>5599</v>
      </c>
      <c r="S434" s="85" t="s">
        <v>134</v>
      </c>
      <c r="T434" s="78"/>
      <c r="U434" s="85" t="s">
        <v>134</v>
      </c>
      <c r="V434" s="85" t="s">
        <v>134</v>
      </c>
    </row>
    <row r="435" spans="1:22" s="48" customFormat="1" ht="105" x14ac:dyDescent="0.25">
      <c r="A435" s="55">
        <v>13100700</v>
      </c>
      <c r="B435" s="77" t="s">
        <v>31</v>
      </c>
      <c r="C435" s="82">
        <v>4094</v>
      </c>
      <c r="D435" s="77" t="s">
        <v>214</v>
      </c>
      <c r="E435" s="77" t="s">
        <v>126</v>
      </c>
      <c r="F435" s="77" t="s">
        <v>79</v>
      </c>
      <c r="G435" s="77" t="s">
        <v>3510</v>
      </c>
      <c r="H435" s="77" t="s">
        <v>3451</v>
      </c>
      <c r="I435" s="77" t="s">
        <v>3452</v>
      </c>
      <c r="J435" s="77" t="s">
        <v>3409</v>
      </c>
      <c r="K435" s="71" t="s">
        <v>67</v>
      </c>
      <c r="L435" s="74">
        <v>94218</v>
      </c>
      <c r="M435" s="74">
        <v>0</v>
      </c>
      <c r="N435" s="74">
        <v>94218</v>
      </c>
      <c r="O435" s="79">
        <v>1</v>
      </c>
      <c r="P435" s="74">
        <v>94218</v>
      </c>
      <c r="Q435" s="77" t="s">
        <v>134</v>
      </c>
      <c r="R435" s="77" t="s">
        <v>5599</v>
      </c>
      <c r="S435" s="85" t="s">
        <v>134</v>
      </c>
      <c r="T435" s="78"/>
      <c r="U435" s="85" t="s">
        <v>134</v>
      </c>
      <c r="V435" s="85" t="s">
        <v>134</v>
      </c>
    </row>
    <row r="436" spans="1:22" s="48" customFormat="1" ht="105" x14ac:dyDescent="0.25">
      <c r="A436" s="55">
        <v>13100700</v>
      </c>
      <c r="B436" s="77" t="s">
        <v>31</v>
      </c>
      <c r="C436" s="82">
        <v>4095</v>
      </c>
      <c r="D436" s="77" t="s">
        <v>214</v>
      </c>
      <c r="E436" s="77" t="s">
        <v>126</v>
      </c>
      <c r="F436" s="77" t="s">
        <v>79</v>
      </c>
      <c r="G436" s="77" t="s">
        <v>3511</v>
      </c>
      <c r="H436" s="77" t="s">
        <v>3451</v>
      </c>
      <c r="I436" s="77" t="s">
        <v>3452</v>
      </c>
      <c r="J436" s="77" t="s">
        <v>3409</v>
      </c>
      <c r="K436" s="71" t="s">
        <v>4380</v>
      </c>
      <c r="L436" s="74"/>
      <c r="M436" s="74"/>
      <c r="N436" s="74"/>
      <c r="O436" s="79"/>
      <c r="P436" s="74"/>
      <c r="Q436" s="77" t="s">
        <v>134</v>
      </c>
      <c r="R436" s="77" t="s">
        <v>5599</v>
      </c>
      <c r="S436" s="85" t="s">
        <v>68</v>
      </c>
      <c r="T436" s="78" t="s">
        <v>5605</v>
      </c>
      <c r="U436" s="85" t="s">
        <v>134</v>
      </c>
      <c r="V436" s="85" t="s">
        <v>134</v>
      </c>
    </row>
    <row r="437" spans="1:22" s="48" customFormat="1" ht="105" x14ac:dyDescent="0.25">
      <c r="A437" s="55">
        <v>13100700</v>
      </c>
      <c r="B437" s="77" t="s">
        <v>31</v>
      </c>
      <c r="C437" s="82">
        <v>4096</v>
      </c>
      <c r="D437" s="77" t="s">
        <v>214</v>
      </c>
      <c r="E437" s="77" t="s">
        <v>126</v>
      </c>
      <c r="F437" s="77" t="s">
        <v>79</v>
      </c>
      <c r="G437" s="77" t="s">
        <v>3512</v>
      </c>
      <c r="H437" s="77" t="s">
        <v>3451</v>
      </c>
      <c r="I437" s="77" t="s">
        <v>3452</v>
      </c>
      <c r="J437" s="77" t="s">
        <v>3409</v>
      </c>
      <c r="K437" s="71" t="s">
        <v>67</v>
      </c>
      <c r="L437" s="74">
        <v>195072</v>
      </c>
      <c r="M437" s="74">
        <v>0</v>
      </c>
      <c r="N437" s="74">
        <v>195072</v>
      </c>
      <c r="O437" s="79">
        <v>1</v>
      </c>
      <c r="P437" s="74">
        <v>195072</v>
      </c>
      <c r="Q437" s="77" t="s">
        <v>134</v>
      </c>
      <c r="R437" s="77" t="s">
        <v>5599</v>
      </c>
      <c r="S437" s="85" t="s">
        <v>134</v>
      </c>
      <c r="T437" s="78"/>
      <c r="U437" s="85" t="s">
        <v>134</v>
      </c>
      <c r="V437" s="85" t="s">
        <v>134</v>
      </c>
    </row>
    <row r="438" spans="1:22" s="48" customFormat="1" ht="105" x14ac:dyDescent="0.25">
      <c r="A438" s="55">
        <v>13100700</v>
      </c>
      <c r="B438" s="77" t="s">
        <v>31</v>
      </c>
      <c r="C438" s="82">
        <v>4097</v>
      </c>
      <c r="D438" s="77" t="s">
        <v>214</v>
      </c>
      <c r="E438" s="77" t="s">
        <v>126</v>
      </c>
      <c r="F438" s="77" t="s">
        <v>79</v>
      </c>
      <c r="G438" s="77" t="s">
        <v>3513</v>
      </c>
      <c r="H438" s="77" t="s">
        <v>3451</v>
      </c>
      <c r="I438" s="77" t="s">
        <v>3452</v>
      </c>
      <c r="J438" s="77" t="s">
        <v>3409</v>
      </c>
      <c r="K438" s="71" t="s">
        <v>67</v>
      </c>
      <c r="L438" s="74">
        <v>28863</v>
      </c>
      <c r="M438" s="74">
        <v>0</v>
      </c>
      <c r="N438" s="74">
        <v>28863</v>
      </c>
      <c r="O438" s="79">
        <v>1</v>
      </c>
      <c r="P438" s="74">
        <v>28863</v>
      </c>
      <c r="Q438" s="77" t="s">
        <v>134</v>
      </c>
      <c r="R438" s="77" t="s">
        <v>5599</v>
      </c>
      <c r="S438" s="85" t="s">
        <v>134</v>
      </c>
      <c r="T438" s="78"/>
      <c r="U438" s="85" t="s">
        <v>134</v>
      </c>
      <c r="V438" s="85" t="s">
        <v>134</v>
      </c>
    </row>
    <row r="439" spans="1:22" s="48" customFormat="1" ht="105" x14ac:dyDescent="0.25">
      <c r="A439" s="55">
        <v>13100700</v>
      </c>
      <c r="B439" s="77" t="s">
        <v>31</v>
      </c>
      <c r="C439" s="82">
        <v>4098</v>
      </c>
      <c r="D439" s="77" t="s">
        <v>214</v>
      </c>
      <c r="E439" s="77" t="s">
        <v>126</v>
      </c>
      <c r="F439" s="77" t="s">
        <v>79</v>
      </c>
      <c r="G439" s="77" t="s">
        <v>3514</v>
      </c>
      <c r="H439" s="77" t="s">
        <v>3451</v>
      </c>
      <c r="I439" s="77" t="s">
        <v>3452</v>
      </c>
      <c r="J439" s="77" t="s">
        <v>3409</v>
      </c>
      <c r="K439" s="71" t="s">
        <v>67</v>
      </c>
      <c r="L439" s="74">
        <v>86257</v>
      </c>
      <c r="M439" s="74">
        <v>0</v>
      </c>
      <c r="N439" s="74">
        <v>86257</v>
      </c>
      <c r="O439" s="79">
        <v>1</v>
      </c>
      <c r="P439" s="74">
        <v>86257</v>
      </c>
      <c r="Q439" s="77" t="s">
        <v>134</v>
      </c>
      <c r="R439" s="77" t="s">
        <v>5599</v>
      </c>
      <c r="S439" s="85" t="s">
        <v>134</v>
      </c>
      <c r="T439" s="78"/>
      <c r="U439" s="85" t="s">
        <v>134</v>
      </c>
      <c r="V439" s="85" t="s">
        <v>134</v>
      </c>
    </row>
    <row r="440" spans="1:22" s="48" customFormat="1" ht="105" x14ac:dyDescent="0.25">
      <c r="A440" s="55">
        <v>13100700</v>
      </c>
      <c r="B440" s="77" t="s">
        <v>31</v>
      </c>
      <c r="C440" s="82">
        <v>4099</v>
      </c>
      <c r="D440" s="77" t="s">
        <v>214</v>
      </c>
      <c r="E440" s="77" t="s">
        <v>126</v>
      </c>
      <c r="F440" s="77" t="s">
        <v>79</v>
      </c>
      <c r="G440" s="77" t="s">
        <v>3515</v>
      </c>
      <c r="H440" s="77" t="s">
        <v>3451</v>
      </c>
      <c r="I440" s="77" t="s">
        <v>3452</v>
      </c>
      <c r="J440" s="77" t="s">
        <v>3409</v>
      </c>
      <c r="K440" s="71" t="s">
        <v>67</v>
      </c>
      <c r="L440" s="74">
        <v>140664</v>
      </c>
      <c r="M440" s="74">
        <v>0</v>
      </c>
      <c r="N440" s="74">
        <v>140664</v>
      </c>
      <c r="O440" s="79">
        <v>1</v>
      </c>
      <c r="P440" s="74">
        <v>140664</v>
      </c>
      <c r="Q440" s="77" t="s">
        <v>134</v>
      </c>
      <c r="R440" s="77" t="s">
        <v>5599</v>
      </c>
      <c r="S440" s="85" t="s">
        <v>134</v>
      </c>
      <c r="T440" s="78"/>
      <c r="U440" s="85" t="s">
        <v>134</v>
      </c>
      <c r="V440" s="85" t="s">
        <v>134</v>
      </c>
    </row>
    <row r="441" spans="1:22" s="48" customFormat="1" ht="105" x14ac:dyDescent="0.25">
      <c r="A441" s="55">
        <v>13100700</v>
      </c>
      <c r="B441" s="77" t="s">
        <v>31</v>
      </c>
      <c r="C441" s="82">
        <v>4100</v>
      </c>
      <c r="D441" s="77" t="s">
        <v>214</v>
      </c>
      <c r="E441" s="77" t="s">
        <v>126</v>
      </c>
      <c r="F441" s="77" t="s">
        <v>79</v>
      </c>
      <c r="G441" s="77" t="s">
        <v>3516</v>
      </c>
      <c r="H441" s="77" t="s">
        <v>3451</v>
      </c>
      <c r="I441" s="77" t="s">
        <v>3452</v>
      </c>
      <c r="J441" s="77" t="s">
        <v>3409</v>
      </c>
      <c r="K441" s="71" t="s">
        <v>67</v>
      </c>
      <c r="L441" s="74">
        <v>165878</v>
      </c>
      <c r="M441" s="74">
        <v>0</v>
      </c>
      <c r="N441" s="74">
        <v>165878</v>
      </c>
      <c r="O441" s="79">
        <v>1</v>
      </c>
      <c r="P441" s="74">
        <v>165878</v>
      </c>
      <c r="Q441" s="77" t="s">
        <v>134</v>
      </c>
      <c r="R441" s="77" t="s">
        <v>5599</v>
      </c>
      <c r="S441" s="85" t="s">
        <v>134</v>
      </c>
      <c r="T441" s="78"/>
      <c r="U441" s="85" t="s">
        <v>134</v>
      </c>
      <c r="V441" s="85" t="s">
        <v>134</v>
      </c>
    </row>
    <row r="442" spans="1:22" s="48" customFormat="1" ht="105" x14ac:dyDescent="0.25">
      <c r="A442" s="55">
        <v>13100700</v>
      </c>
      <c r="B442" s="77" t="s">
        <v>31</v>
      </c>
      <c r="C442" s="82">
        <v>4101</v>
      </c>
      <c r="D442" s="77" t="s">
        <v>214</v>
      </c>
      <c r="E442" s="77" t="s">
        <v>126</v>
      </c>
      <c r="F442" s="77" t="s">
        <v>79</v>
      </c>
      <c r="G442" s="77" t="s">
        <v>3517</v>
      </c>
      <c r="H442" s="77" t="s">
        <v>3451</v>
      </c>
      <c r="I442" s="77" t="s">
        <v>3452</v>
      </c>
      <c r="J442" s="77" t="s">
        <v>3409</v>
      </c>
      <c r="K442" s="71" t="s">
        <v>4380</v>
      </c>
      <c r="L442" s="74"/>
      <c r="M442" s="74"/>
      <c r="N442" s="74"/>
      <c r="O442" s="79"/>
      <c r="P442" s="74"/>
      <c r="Q442" s="77" t="s">
        <v>134</v>
      </c>
      <c r="R442" s="77" t="s">
        <v>5599</v>
      </c>
      <c r="S442" s="85" t="s">
        <v>68</v>
      </c>
      <c r="T442" s="78" t="s">
        <v>5605</v>
      </c>
      <c r="U442" s="85" t="s">
        <v>134</v>
      </c>
      <c r="V442" s="85" t="s">
        <v>134</v>
      </c>
    </row>
    <row r="443" spans="1:22" s="48" customFormat="1" ht="105" x14ac:dyDescent="0.25">
      <c r="A443" s="55">
        <v>13100700</v>
      </c>
      <c r="B443" s="77" t="s">
        <v>31</v>
      </c>
      <c r="C443" s="82">
        <v>4102</v>
      </c>
      <c r="D443" s="77" t="s">
        <v>214</v>
      </c>
      <c r="E443" s="77" t="s">
        <v>126</v>
      </c>
      <c r="F443" s="77" t="s">
        <v>79</v>
      </c>
      <c r="G443" s="77" t="s">
        <v>3518</v>
      </c>
      <c r="H443" s="77" t="s">
        <v>3451</v>
      </c>
      <c r="I443" s="77" t="s">
        <v>3452</v>
      </c>
      <c r="J443" s="77" t="s">
        <v>3409</v>
      </c>
      <c r="K443" s="71" t="s">
        <v>67</v>
      </c>
      <c r="L443" s="74">
        <v>72323</v>
      </c>
      <c r="M443" s="74">
        <v>0</v>
      </c>
      <c r="N443" s="74">
        <v>72323</v>
      </c>
      <c r="O443" s="79">
        <v>1</v>
      </c>
      <c r="P443" s="74">
        <v>72323</v>
      </c>
      <c r="Q443" s="77" t="s">
        <v>134</v>
      </c>
      <c r="R443" s="77" t="s">
        <v>5599</v>
      </c>
      <c r="S443" s="85" t="s">
        <v>134</v>
      </c>
      <c r="T443" s="78"/>
      <c r="U443" s="85" t="s">
        <v>134</v>
      </c>
      <c r="V443" s="85" t="s">
        <v>134</v>
      </c>
    </row>
    <row r="444" spans="1:22" s="48" customFormat="1" ht="105" x14ac:dyDescent="0.25">
      <c r="A444" s="55">
        <v>13100700</v>
      </c>
      <c r="B444" s="77" t="s">
        <v>31</v>
      </c>
      <c r="C444" s="82">
        <v>4103</v>
      </c>
      <c r="D444" s="77" t="s">
        <v>214</v>
      </c>
      <c r="E444" s="77" t="s">
        <v>126</v>
      </c>
      <c r="F444" s="77" t="s">
        <v>79</v>
      </c>
      <c r="G444" s="77" t="s">
        <v>3519</v>
      </c>
      <c r="H444" s="77" t="s">
        <v>3451</v>
      </c>
      <c r="I444" s="77" t="s">
        <v>3452</v>
      </c>
      <c r="J444" s="77" t="s">
        <v>3409</v>
      </c>
      <c r="K444" s="71" t="s">
        <v>4380</v>
      </c>
      <c r="L444" s="74"/>
      <c r="M444" s="74"/>
      <c r="N444" s="74"/>
      <c r="O444" s="79"/>
      <c r="P444" s="74"/>
      <c r="Q444" s="77" t="s">
        <v>134</v>
      </c>
      <c r="R444" s="77" t="s">
        <v>5599</v>
      </c>
      <c r="S444" s="85" t="s">
        <v>68</v>
      </c>
      <c r="T444" s="78" t="s">
        <v>5604</v>
      </c>
      <c r="U444" s="85" t="s">
        <v>134</v>
      </c>
      <c r="V444" s="85" t="s">
        <v>134</v>
      </c>
    </row>
    <row r="445" spans="1:22" s="48" customFormat="1" ht="105" x14ac:dyDescent="0.25">
      <c r="A445" s="55">
        <v>13100700</v>
      </c>
      <c r="B445" s="77" t="s">
        <v>31</v>
      </c>
      <c r="C445" s="82">
        <v>4104</v>
      </c>
      <c r="D445" s="77" t="s">
        <v>214</v>
      </c>
      <c r="E445" s="77" t="s">
        <v>126</v>
      </c>
      <c r="F445" s="77" t="s">
        <v>79</v>
      </c>
      <c r="G445" s="77" t="s">
        <v>3520</v>
      </c>
      <c r="H445" s="77" t="s">
        <v>3451</v>
      </c>
      <c r="I445" s="77" t="s">
        <v>3452</v>
      </c>
      <c r="J445" s="77" t="s">
        <v>3409</v>
      </c>
      <c r="K445" s="71" t="s">
        <v>67</v>
      </c>
      <c r="L445" s="74">
        <v>380192</v>
      </c>
      <c r="M445" s="74">
        <v>0</v>
      </c>
      <c r="N445" s="74">
        <v>380192</v>
      </c>
      <c r="O445" s="79">
        <v>1</v>
      </c>
      <c r="P445" s="74">
        <v>380192</v>
      </c>
      <c r="Q445" s="77" t="s">
        <v>134</v>
      </c>
      <c r="R445" s="77" t="s">
        <v>5599</v>
      </c>
      <c r="S445" s="85" t="s">
        <v>134</v>
      </c>
      <c r="T445" s="78"/>
      <c r="U445" s="85" t="s">
        <v>134</v>
      </c>
      <c r="V445" s="85" t="s">
        <v>134</v>
      </c>
    </row>
    <row r="446" spans="1:22" s="48" customFormat="1" ht="105" x14ac:dyDescent="0.25">
      <c r="A446" s="55">
        <v>13100700</v>
      </c>
      <c r="B446" s="77" t="s">
        <v>31</v>
      </c>
      <c r="C446" s="82">
        <v>4105</v>
      </c>
      <c r="D446" s="77" t="s">
        <v>214</v>
      </c>
      <c r="E446" s="77" t="s">
        <v>126</v>
      </c>
      <c r="F446" s="77" t="s">
        <v>79</v>
      </c>
      <c r="G446" s="77" t="s">
        <v>3521</v>
      </c>
      <c r="H446" s="77" t="s">
        <v>3451</v>
      </c>
      <c r="I446" s="77" t="s">
        <v>3452</v>
      </c>
      <c r="J446" s="77" t="s">
        <v>3409</v>
      </c>
      <c r="K446" s="71" t="s">
        <v>4380</v>
      </c>
      <c r="L446" s="74"/>
      <c r="M446" s="74"/>
      <c r="N446" s="74"/>
      <c r="O446" s="79"/>
      <c r="P446" s="74"/>
      <c r="Q446" s="77" t="s">
        <v>134</v>
      </c>
      <c r="R446" s="77" t="s">
        <v>5599</v>
      </c>
      <c r="S446" s="85" t="s">
        <v>68</v>
      </c>
      <c r="T446" s="78" t="s">
        <v>5606</v>
      </c>
      <c r="U446" s="85" t="s">
        <v>134</v>
      </c>
      <c r="V446" s="85" t="s">
        <v>134</v>
      </c>
    </row>
    <row r="447" spans="1:22" s="48" customFormat="1" ht="105" x14ac:dyDescent="0.25">
      <c r="A447" s="55">
        <v>13100700</v>
      </c>
      <c r="B447" s="77" t="s">
        <v>31</v>
      </c>
      <c r="C447" s="82">
        <v>4106</v>
      </c>
      <c r="D447" s="77" t="s">
        <v>214</v>
      </c>
      <c r="E447" s="77" t="s">
        <v>126</v>
      </c>
      <c r="F447" s="77" t="s">
        <v>79</v>
      </c>
      <c r="G447" s="77" t="s">
        <v>3522</v>
      </c>
      <c r="H447" s="77" t="s">
        <v>3451</v>
      </c>
      <c r="I447" s="77" t="s">
        <v>3452</v>
      </c>
      <c r="J447" s="77" t="s">
        <v>3409</v>
      </c>
      <c r="K447" s="71" t="s">
        <v>67</v>
      </c>
      <c r="L447" s="74">
        <v>83603</v>
      </c>
      <c r="M447" s="74">
        <v>0</v>
      </c>
      <c r="N447" s="74">
        <v>83603</v>
      </c>
      <c r="O447" s="79">
        <v>1</v>
      </c>
      <c r="P447" s="74">
        <v>83603</v>
      </c>
      <c r="Q447" s="77" t="s">
        <v>134</v>
      </c>
      <c r="R447" s="77" t="s">
        <v>5599</v>
      </c>
      <c r="S447" s="85" t="s">
        <v>134</v>
      </c>
      <c r="T447" s="78"/>
      <c r="U447" s="85" t="s">
        <v>134</v>
      </c>
      <c r="V447" s="85" t="s">
        <v>134</v>
      </c>
    </row>
    <row r="448" spans="1:22" s="48" customFormat="1" ht="105" x14ac:dyDescent="0.25">
      <c r="A448" s="55">
        <v>13100700</v>
      </c>
      <c r="B448" s="77" t="s">
        <v>31</v>
      </c>
      <c r="C448" s="82">
        <v>4107</v>
      </c>
      <c r="D448" s="77" t="s">
        <v>214</v>
      </c>
      <c r="E448" s="77" t="s">
        <v>126</v>
      </c>
      <c r="F448" s="77" t="s">
        <v>79</v>
      </c>
      <c r="G448" s="77" t="s">
        <v>3523</v>
      </c>
      <c r="H448" s="77" t="s">
        <v>3451</v>
      </c>
      <c r="I448" s="77" t="s">
        <v>3452</v>
      </c>
      <c r="J448" s="77" t="s">
        <v>3409</v>
      </c>
      <c r="K448" s="71" t="s">
        <v>67</v>
      </c>
      <c r="L448" s="74">
        <v>98863</v>
      </c>
      <c r="M448" s="74">
        <v>0</v>
      </c>
      <c r="N448" s="74">
        <v>98863</v>
      </c>
      <c r="O448" s="79">
        <v>1</v>
      </c>
      <c r="P448" s="74">
        <v>98863</v>
      </c>
      <c r="Q448" s="77" t="s">
        <v>134</v>
      </c>
      <c r="R448" s="77" t="s">
        <v>5599</v>
      </c>
      <c r="S448" s="85" t="s">
        <v>134</v>
      </c>
      <c r="T448" s="78"/>
      <c r="U448" s="85" t="s">
        <v>134</v>
      </c>
      <c r="V448" s="85" t="s">
        <v>134</v>
      </c>
    </row>
    <row r="449" spans="1:22" s="48" customFormat="1" ht="105" x14ac:dyDescent="0.25">
      <c r="A449" s="55">
        <v>13100700</v>
      </c>
      <c r="B449" s="77" t="s">
        <v>31</v>
      </c>
      <c r="C449" s="82">
        <v>4108</v>
      </c>
      <c r="D449" s="77" t="s">
        <v>214</v>
      </c>
      <c r="E449" s="77" t="s">
        <v>126</v>
      </c>
      <c r="F449" s="77" t="s">
        <v>79</v>
      </c>
      <c r="G449" s="77" t="s">
        <v>3524</v>
      </c>
      <c r="H449" s="77" t="s">
        <v>3451</v>
      </c>
      <c r="I449" s="77" t="s">
        <v>3452</v>
      </c>
      <c r="J449" s="77" t="s">
        <v>3409</v>
      </c>
      <c r="K449" s="71" t="s">
        <v>67</v>
      </c>
      <c r="L449" s="74">
        <v>16257</v>
      </c>
      <c r="M449" s="74">
        <v>0</v>
      </c>
      <c r="N449" s="74">
        <v>16257</v>
      </c>
      <c r="O449" s="79">
        <v>1</v>
      </c>
      <c r="P449" s="74">
        <v>16257</v>
      </c>
      <c r="Q449" s="77" t="s">
        <v>134</v>
      </c>
      <c r="R449" s="77" t="s">
        <v>5599</v>
      </c>
      <c r="S449" s="85" t="s">
        <v>134</v>
      </c>
      <c r="T449" s="78"/>
      <c r="U449" s="85" t="s">
        <v>134</v>
      </c>
      <c r="V449" s="85" t="s">
        <v>134</v>
      </c>
    </row>
    <row r="450" spans="1:22" s="48" customFormat="1" ht="105" x14ac:dyDescent="0.25">
      <c r="A450" s="55">
        <v>13100700</v>
      </c>
      <c r="B450" s="77" t="s">
        <v>31</v>
      </c>
      <c r="C450" s="82">
        <v>4109</v>
      </c>
      <c r="D450" s="77" t="s">
        <v>214</v>
      </c>
      <c r="E450" s="77" t="s">
        <v>126</v>
      </c>
      <c r="F450" s="77" t="s">
        <v>79</v>
      </c>
      <c r="G450" s="77" t="s">
        <v>3465</v>
      </c>
      <c r="H450" s="77" t="s">
        <v>3451</v>
      </c>
      <c r="I450" s="77" t="s">
        <v>3452</v>
      </c>
      <c r="J450" s="77" t="s">
        <v>3409</v>
      </c>
      <c r="K450" s="71" t="s">
        <v>67</v>
      </c>
      <c r="L450" s="74">
        <v>127063</v>
      </c>
      <c r="M450" s="74">
        <v>0</v>
      </c>
      <c r="N450" s="74">
        <v>127063</v>
      </c>
      <c r="O450" s="79">
        <v>1</v>
      </c>
      <c r="P450" s="74">
        <v>127063</v>
      </c>
      <c r="Q450" s="77" t="s">
        <v>134</v>
      </c>
      <c r="R450" s="77" t="s">
        <v>5599</v>
      </c>
      <c r="S450" s="85" t="s">
        <v>134</v>
      </c>
      <c r="T450" s="78"/>
      <c r="U450" s="85" t="s">
        <v>134</v>
      </c>
      <c r="V450" s="85" t="s">
        <v>134</v>
      </c>
    </row>
    <row r="451" spans="1:22" s="48" customFormat="1" ht="105" x14ac:dyDescent="0.25">
      <c r="A451" s="55">
        <v>13100700</v>
      </c>
      <c r="B451" s="77" t="s">
        <v>31</v>
      </c>
      <c r="C451" s="82">
        <v>4111</v>
      </c>
      <c r="D451" s="77" t="s">
        <v>214</v>
      </c>
      <c r="E451" s="77" t="s">
        <v>126</v>
      </c>
      <c r="F451" s="77" t="s">
        <v>79</v>
      </c>
      <c r="G451" s="77" t="s">
        <v>3525</v>
      </c>
      <c r="H451" s="77" t="s">
        <v>3451</v>
      </c>
      <c r="I451" s="77" t="s">
        <v>3452</v>
      </c>
      <c r="J451" s="77" t="s">
        <v>3409</v>
      </c>
      <c r="K451" s="71" t="s">
        <v>67</v>
      </c>
      <c r="L451" s="74">
        <v>56731</v>
      </c>
      <c r="M451" s="74">
        <v>0</v>
      </c>
      <c r="N451" s="74">
        <v>56731</v>
      </c>
      <c r="O451" s="79">
        <v>1</v>
      </c>
      <c r="P451" s="74">
        <v>56731</v>
      </c>
      <c r="Q451" s="77" t="s">
        <v>134</v>
      </c>
      <c r="R451" s="77" t="s">
        <v>5599</v>
      </c>
      <c r="S451" s="85" t="s">
        <v>134</v>
      </c>
      <c r="T451" s="78"/>
      <c r="U451" s="85" t="s">
        <v>134</v>
      </c>
      <c r="V451" s="85" t="s">
        <v>134</v>
      </c>
    </row>
    <row r="452" spans="1:22" s="48" customFormat="1" ht="105" x14ac:dyDescent="0.25">
      <c r="A452" s="55">
        <v>13100700</v>
      </c>
      <c r="B452" s="77" t="s">
        <v>31</v>
      </c>
      <c r="C452" s="82">
        <v>4112</v>
      </c>
      <c r="D452" s="77" t="s">
        <v>214</v>
      </c>
      <c r="E452" s="77" t="s">
        <v>126</v>
      </c>
      <c r="F452" s="77" t="s">
        <v>79</v>
      </c>
      <c r="G452" s="77" t="s">
        <v>3526</v>
      </c>
      <c r="H452" s="77" t="s">
        <v>3451</v>
      </c>
      <c r="I452" s="77" t="s">
        <v>3452</v>
      </c>
      <c r="J452" s="77" t="s">
        <v>3409</v>
      </c>
      <c r="K452" s="71" t="s">
        <v>67</v>
      </c>
      <c r="L452" s="74">
        <v>22228</v>
      </c>
      <c r="M452" s="74">
        <v>0</v>
      </c>
      <c r="N452" s="74">
        <v>22228</v>
      </c>
      <c r="O452" s="79">
        <v>1</v>
      </c>
      <c r="P452" s="74">
        <v>22228</v>
      </c>
      <c r="Q452" s="77" t="s">
        <v>134</v>
      </c>
      <c r="R452" s="77" t="s">
        <v>5599</v>
      </c>
      <c r="S452" s="85" t="s">
        <v>134</v>
      </c>
      <c r="T452" s="78"/>
      <c r="U452" s="85" t="s">
        <v>134</v>
      </c>
      <c r="V452" s="85" t="s">
        <v>134</v>
      </c>
    </row>
    <row r="453" spans="1:22" s="48" customFormat="1" ht="105" x14ac:dyDescent="0.25">
      <c r="A453" s="55">
        <v>13100700</v>
      </c>
      <c r="B453" s="77" t="s">
        <v>31</v>
      </c>
      <c r="C453" s="82">
        <v>4113</v>
      </c>
      <c r="D453" s="77" t="s">
        <v>214</v>
      </c>
      <c r="E453" s="77" t="s">
        <v>126</v>
      </c>
      <c r="F453" s="77" t="s">
        <v>79</v>
      </c>
      <c r="G453" s="77" t="s">
        <v>3527</v>
      </c>
      <c r="H453" s="77" t="s">
        <v>3451</v>
      </c>
      <c r="I453" s="77" t="s">
        <v>3452</v>
      </c>
      <c r="J453" s="77" t="s">
        <v>3409</v>
      </c>
      <c r="K453" s="71" t="s">
        <v>4380</v>
      </c>
      <c r="L453" s="74"/>
      <c r="M453" s="74"/>
      <c r="N453" s="74"/>
      <c r="O453" s="79"/>
      <c r="P453" s="74"/>
      <c r="Q453" s="77" t="s">
        <v>134</v>
      </c>
      <c r="R453" s="77" t="s">
        <v>5599</v>
      </c>
      <c r="S453" s="85" t="s">
        <v>68</v>
      </c>
      <c r="T453" s="78" t="s">
        <v>5605</v>
      </c>
      <c r="U453" s="85" t="s">
        <v>134</v>
      </c>
      <c r="V453" s="85" t="s">
        <v>134</v>
      </c>
    </row>
    <row r="454" spans="1:22" s="48" customFormat="1" ht="105" x14ac:dyDescent="0.25">
      <c r="A454" s="55">
        <v>13100700</v>
      </c>
      <c r="B454" s="77" t="s">
        <v>31</v>
      </c>
      <c r="C454" s="82">
        <v>4114</v>
      </c>
      <c r="D454" s="77" t="s">
        <v>214</v>
      </c>
      <c r="E454" s="77" t="s">
        <v>126</v>
      </c>
      <c r="F454" s="77" t="s">
        <v>79</v>
      </c>
      <c r="G454" s="77" t="s">
        <v>3528</v>
      </c>
      <c r="H454" s="77" t="s">
        <v>3451</v>
      </c>
      <c r="I454" s="77" t="s">
        <v>3452</v>
      </c>
      <c r="J454" s="77" t="s">
        <v>3409</v>
      </c>
      <c r="K454" s="71" t="s">
        <v>67</v>
      </c>
      <c r="L454" s="74">
        <v>324458</v>
      </c>
      <c r="M454" s="74">
        <v>0</v>
      </c>
      <c r="N454" s="74">
        <v>324458</v>
      </c>
      <c r="O454" s="79">
        <v>1</v>
      </c>
      <c r="P454" s="74">
        <v>324458</v>
      </c>
      <c r="Q454" s="77" t="s">
        <v>134</v>
      </c>
      <c r="R454" s="77" t="s">
        <v>5599</v>
      </c>
      <c r="S454" s="85" t="s">
        <v>134</v>
      </c>
      <c r="T454" s="78"/>
      <c r="U454" s="85" t="s">
        <v>134</v>
      </c>
      <c r="V454" s="85" t="s">
        <v>134</v>
      </c>
    </row>
    <row r="455" spans="1:22" s="48" customFormat="1" ht="105" x14ac:dyDescent="0.25">
      <c r="A455" s="55">
        <v>13100700</v>
      </c>
      <c r="B455" s="77" t="s">
        <v>31</v>
      </c>
      <c r="C455" s="82">
        <v>4115</v>
      </c>
      <c r="D455" s="77" t="s">
        <v>214</v>
      </c>
      <c r="E455" s="77" t="s">
        <v>126</v>
      </c>
      <c r="F455" s="77" t="s">
        <v>79</v>
      </c>
      <c r="G455" s="77" t="s">
        <v>3529</v>
      </c>
      <c r="H455" s="77" t="s">
        <v>3451</v>
      </c>
      <c r="I455" s="77" t="s">
        <v>3452</v>
      </c>
      <c r="J455" s="77" t="s">
        <v>3409</v>
      </c>
      <c r="K455" s="71" t="s">
        <v>4380</v>
      </c>
      <c r="L455" s="74"/>
      <c r="M455" s="74"/>
      <c r="N455" s="74"/>
      <c r="O455" s="79"/>
      <c r="P455" s="74"/>
      <c r="Q455" s="77" t="s">
        <v>134</v>
      </c>
      <c r="R455" s="77" t="s">
        <v>5599</v>
      </c>
      <c r="S455" s="85" t="s">
        <v>68</v>
      </c>
      <c r="T455" s="78" t="s">
        <v>5606</v>
      </c>
      <c r="U455" s="85" t="s">
        <v>134</v>
      </c>
      <c r="V455" s="85" t="s">
        <v>134</v>
      </c>
    </row>
    <row r="456" spans="1:22" s="48" customFormat="1" ht="105" x14ac:dyDescent="0.25">
      <c r="A456" s="55">
        <v>13100700</v>
      </c>
      <c r="B456" s="77" t="s">
        <v>31</v>
      </c>
      <c r="C456" s="82">
        <v>4116</v>
      </c>
      <c r="D456" s="77" t="s">
        <v>214</v>
      </c>
      <c r="E456" s="77" t="s">
        <v>126</v>
      </c>
      <c r="F456" s="77" t="s">
        <v>79</v>
      </c>
      <c r="G456" s="77" t="s">
        <v>3530</v>
      </c>
      <c r="H456" s="77" t="s">
        <v>3451</v>
      </c>
      <c r="I456" s="77" t="s">
        <v>3452</v>
      </c>
      <c r="J456" s="77" t="s">
        <v>3409</v>
      </c>
      <c r="K456" s="71" t="s">
        <v>4380</v>
      </c>
      <c r="L456" s="74"/>
      <c r="M456" s="74"/>
      <c r="N456" s="74"/>
      <c r="O456" s="79"/>
      <c r="P456" s="74"/>
      <c r="Q456" s="77" t="s">
        <v>134</v>
      </c>
      <c r="R456" s="77" t="s">
        <v>5599</v>
      </c>
      <c r="S456" s="85" t="s">
        <v>68</v>
      </c>
      <c r="T456" s="78" t="s">
        <v>5606</v>
      </c>
      <c r="U456" s="85" t="s">
        <v>134</v>
      </c>
      <c r="V456" s="85" t="s">
        <v>134</v>
      </c>
    </row>
    <row r="457" spans="1:22" s="48" customFormat="1" ht="105" x14ac:dyDescent="0.25">
      <c r="A457" s="55">
        <v>13100700</v>
      </c>
      <c r="B457" s="77" t="s">
        <v>31</v>
      </c>
      <c r="C457" s="82">
        <v>4117</v>
      </c>
      <c r="D457" s="77" t="s">
        <v>214</v>
      </c>
      <c r="E457" s="77" t="s">
        <v>126</v>
      </c>
      <c r="F457" s="77" t="s">
        <v>79</v>
      </c>
      <c r="G457" s="77" t="s">
        <v>3531</v>
      </c>
      <c r="H457" s="77" t="s">
        <v>3451</v>
      </c>
      <c r="I457" s="77" t="s">
        <v>3452</v>
      </c>
      <c r="J457" s="77" t="s">
        <v>3409</v>
      </c>
      <c r="K457" s="71" t="s">
        <v>67</v>
      </c>
      <c r="L457" s="74">
        <v>79620</v>
      </c>
      <c r="M457" s="74">
        <v>0</v>
      </c>
      <c r="N457" s="74">
        <v>79620</v>
      </c>
      <c r="O457" s="79">
        <v>1</v>
      </c>
      <c r="P457" s="74">
        <v>79620</v>
      </c>
      <c r="Q457" s="77" t="s">
        <v>134</v>
      </c>
      <c r="R457" s="77" t="s">
        <v>5599</v>
      </c>
      <c r="S457" s="85" t="s">
        <v>134</v>
      </c>
      <c r="T457" s="78"/>
      <c r="U457" s="85" t="s">
        <v>134</v>
      </c>
      <c r="V457" s="85" t="s">
        <v>134</v>
      </c>
    </row>
    <row r="458" spans="1:22" s="48" customFormat="1" ht="105" x14ac:dyDescent="0.25">
      <c r="A458" s="55">
        <v>13100700</v>
      </c>
      <c r="B458" s="77" t="s">
        <v>31</v>
      </c>
      <c r="C458" s="82">
        <v>4118</v>
      </c>
      <c r="D458" s="77" t="s">
        <v>214</v>
      </c>
      <c r="E458" s="77" t="s">
        <v>126</v>
      </c>
      <c r="F458" s="77" t="s">
        <v>79</v>
      </c>
      <c r="G458" s="77" t="s">
        <v>3532</v>
      </c>
      <c r="H458" s="77" t="s">
        <v>3451</v>
      </c>
      <c r="I458" s="77" t="s">
        <v>3452</v>
      </c>
      <c r="J458" s="77" t="s">
        <v>3409</v>
      </c>
      <c r="K458" s="71" t="s">
        <v>67</v>
      </c>
      <c r="L458" s="74">
        <v>26540</v>
      </c>
      <c r="M458" s="74">
        <v>0</v>
      </c>
      <c r="N458" s="74">
        <v>26540</v>
      </c>
      <c r="O458" s="79">
        <v>1</v>
      </c>
      <c r="P458" s="74">
        <v>26540</v>
      </c>
      <c r="Q458" s="77" t="s">
        <v>134</v>
      </c>
      <c r="R458" s="77" t="s">
        <v>5599</v>
      </c>
      <c r="S458" s="85" t="s">
        <v>134</v>
      </c>
      <c r="T458" s="78"/>
      <c r="U458" s="85" t="s">
        <v>134</v>
      </c>
      <c r="V458" s="85" t="s">
        <v>134</v>
      </c>
    </row>
    <row r="459" spans="1:22" s="48" customFormat="1" ht="105" x14ac:dyDescent="0.25">
      <c r="A459" s="55">
        <v>13100700</v>
      </c>
      <c r="B459" s="77" t="s">
        <v>31</v>
      </c>
      <c r="C459" s="82">
        <v>4119</v>
      </c>
      <c r="D459" s="77" t="s">
        <v>214</v>
      </c>
      <c r="E459" s="77" t="s">
        <v>126</v>
      </c>
      <c r="F459" s="77" t="s">
        <v>79</v>
      </c>
      <c r="G459" s="77" t="s">
        <v>3533</v>
      </c>
      <c r="H459" s="77" t="s">
        <v>3451</v>
      </c>
      <c r="I459" s="77" t="s">
        <v>3452</v>
      </c>
      <c r="J459" s="77" t="s">
        <v>3409</v>
      </c>
      <c r="K459" s="71" t="s">
        <v>67</v>
      </c>
      <c r="L459" s="74">
        <v>118769</v>
      </c>
      <c r="M459" s="74">
        <v>0</v>
      </c>
      <c r="N459" s="74">
        <v>118769</v>
      </c>
      <c r="O459" s="79">
        <v>1</v>
      </c>
      <c r="P459" s="74">
        <v>118769</v>
      </c>
      <c r="Q459" s="77" t="s">
        <v>134</v>
      </c>
      <c r="R459" s="77" t="s">
        <v>5599</v>
      </c>
      <c r="S459" s="85" t="s">
        <v>134</v>
      </c>
      <c r="T459" s="78"/>
      <c r="U459" s="85" t="s">
        <v>134</v>
      </c>
      <c r="V459" s="85" t="s">
        <v>134</v>
      </c>
    </row>
    <row r="460" spans="1:22" s="48" customFormat="1" ht="105" x14ac:dyDescent="0.25">
      <c r="A460" s="55">
        <v>13100700</v>
      </c>
      <c r="B460" s="77" t="s">
        <v>31</v>
      </c>
      <c r="C460" s="82">
        <v>4120</v>
      </c>
      <c r="D460" s="77" t="s">
        <v>214</v>
      </c>
      <c r="E460" s="77" t="s">
        <v>126</v>
      </c>
      <c r="F460" s="77" t="s">
        <v>79</v>
      </c>
      <c r="G460" s="77" t="s">
        <v>3534</v>
      </c>
      <c r="H460" s="77" t="s">
        <v>3451</v>
      </c>
      <c r="I460" s="77" t="s">
        <v>3452</v>
      </c>
      <c r="J460" s="77" t="s">
        <v>3409</v>
      </c>
      <c r="K460" s="71" t="s">
        <v>67</v>
      </c>
      <c r="L460" s="74">
        <v>29857</v>
      </c>
      <c r="M460" s="74">
        <v>0</v>
      </c>
      <c r="N460" s="74">
        <v>29857</v>
      </c>
      <c r="O460" s="79">
        <v>1</v>
      </c>
      <c r="P460" s="74">
        <v>29857</v>
      </c>
      <c r="Q460" s="77" t="s">
        <v>134</v>
      </c>
      <c r="R460" s="77" t="s">
        <v>5599</v>
      </c>
      <c r="S460" s="85" t="s">
        <v>134</v>
      </c>
      <c r="T460" s="78"/>
      <c r="U460" s="85" t="s">
        <v>134</v>
      </c>
      <c r="V460" s="85" t="s">
        <v>134</v>
      </c>
    </row>
    <row r="461" spans="1:22" s="48" customFormat="1" ht="105" x14ac:dyDescent="0.25">
      <c r="A461" s="55">
        <v>13100700</v>
      </c>
      <c r="B461" s="77" t="s">
        <v>31</v>
      </c>
      <c r="C461" s="82">
        <v>4121</v>
      </c>
      <c r="D461" s="77" t="s">
        <v>214</v>
      </c>
      <c r="E461" s="77" t="s">
        <v>126</v>
      </c>
      <c r="F461" s="77" t="s">
        <v>79</v>
      </c>
      <c r="G461" s="77" t="s">
        <v>3535</v>
      </c>
      <c r="H461" s="77" t="s">
        <v>3451</v>
      </c>
      <c r="I461" s="77" t="s">
        <v>3452</v>
      </c>
      <c r="J461" s="77" t="s">
        <v>3409</v>
      </c>
      <c r="K461" s="71" t="s">
        <v>67</v>
      </c>
      <c r="L461" s="74">
        <v>28531</v>
      </c>
      <c r="M461" s="74">
        <v>0</v>
      </c>
      <c r="N461" s="74">
        <v>28531</v>
      </c>
      <c r="O461" s="79">
        <v>1</v>
      </c>
      <c r="P461" s="74">
        <v>28531</v>
      </c>
      <c r="Q461" s="77" t="s">
        <v>134</v>
      </c>
      <c r="R461" s="77" t="s">
        <v>5599</v>
      </c>
      <c r="S461" s="85" t="s">
        <v>134</v>
      </c>
      <c r="T461" s="78"/>
      <c r="U461" s="85" t="s">
        <v>134</v>
      </c>
      <c r="V461" s="85" t="s">
        <v>134</v>
      </c>
    </row>
    <row r="462" spans="1:22" s="48" customFormat="1" ht="105" x14ac:dyDescent="0.25">
      <c r="A462" s="55">
        <v>13100700</v>
      </c>
      <c r="B462" s="77" t="s">
        <v>31</v>
      </c>
      <c r="C462" s="82">
        <v>4122</v>
      </c>
      <c r="D462" s="77" t="s">
        <v>214</v>
      </c>
      <c r="E462" s="77" t="s">
        <v>126</v>
      </c>
      <c r="F462" s="77" t="s">
        <v>79</v>
      </c>
      <c r="G462" s="77" t="s">
        <v>3536</v>
      </c>
      <c r="H462" s="77" t="s">
        <v>3451</v>
      </c>
      <c r="I462" s="77" t="s">
        <v>3452</v>
      </c>
      <c r="J462" s="77" t="s">
        <v>3409</v>
      </c>
      <c r="K462" s="71" t="s">
        <v>67</v>
      </c>
      <c r="L462" s="74">
        <v>166209</v>
      </c>
      <c r="M462" s="74">
        <v>0</v>
      </c>
      <c r="N462" s="74">
        <v>166209</v>
      </c>
      <c r="O462" s="79">
        <v>1</v>
      </c>
      <c r="P462" s="74">
        <v>166209</v>
      </c>
      <c r="Q462" s="77" t="s">
        <v>134</v>
      </c>
      <c r="R462" s="77" t="s">
        <v>5599</v>
      </c>
      <c r="S462" s="85" t="s">
        <v>134</v>
      </c>
      <c r="T462" s="78"/>
      <c r="U462" s="85" t="s">
        <v>134</v>
      </c>
      <c r="V462" s="85" t="s">
        <v>134</v>
      </c>
    </row>
    <row r="463" spans="1:22" s="48" customFormat="1" ht="105" x14ac:dyDescent="0.25">
      <c r="A463" s="55">
        <v>13100700</v>
      </c>
      <c r="B463" s="77" t="s">
        <v>31</v>
      </c>
      <c r="C463" s="82">
        <v>4123</v>
      </c>
      <c r="D463" s="77" t="s">
        <v>214</v>
      </c>
      <c r="E463" s="77" t="s">
        <v>126</v>
      </c>
      <c r="F463" s="77" t="s">
        <v>79</v>
      </c>
      <c r="G463" s="77" t="s">
        <v>3537</v>
      </c>
      <c r="H463" s="77" t="s">
        <v>3451</v>
      </c>
      <c r="I463" s="77" t="s">
        <v>3452</v>
      </c>
      <c r="J463" s="77" t="s">
        <v>3409</v>
      </c>
      <c r="K463" s="71" t="s">
        <v>67</v>
      </c>
      <c r="L463" s="74">
        <v>337395</v>
      </c>
      <c r="M463" s="74">
        <v>0</v>
      </c>
      <c r="N463" s="74">
        <v>337395</v>
      </c>
      <c r="O463" s="79">
        <v>1</v>
      </c>
      <c r="P463" s="74">
        <v>337395</v>
      </c>
      <c r="Q463" s="77" t="s">
        <v>134</v>
      </c>
      <c r="R463" s="77" t="s">
        <v>5599</v>
      </c>
      <c r="S463" s="85" t="s">
        <v>134</v>
      </c>
      <c r="T463" s="78"/>
      <c r="U463" s="85" t="s">
        <v>134</v>
      </c>
      <c r="V463" s="85" t="s">
        <v>134</v>
      </c>
    </row>
    <row r="464" spans="1:22" s="48" customFormat="1" ht="105" x14ac:dyDescent="0.25">
      <c r="A464" s="55">
        <v>13100700</v>
      </c>
      <c r="B464" s="77" t="s">
        <v>31</v>
      </c>
      <c r="C464" s="82">
        <v>4124</v>
      </c>
      <c r="D464" s="77" t="s">
        <v>214</v>
      </c>
      <c r="E464" s="77" t="s">
        <v>126</v>
      </c>
      <c r="F464" s="77" t="s">
        <v>79</v>
      </c>
      <c r="G464" s="77" t="s">
        <v>3468</v>
      </c>
      <c r="H464" s="77" t="s">
        <v>3451</v>
      </c>
      <c r="I464" s="77" t="s">
        <v>3452</v>
      </c>
      <c r="J464" s="77" t="s">
        <v>3409</v>
      </c>
      <c r="K464" s="71" t="s">
        <v>67</v>
      </c>
      <c r="L464" s="74">
        <v>133698</v>
      </c>
      <c r="M464" s="74">
        <v>0</v>
      </c>
      <c r="N464" s="74">
        <v>133698</v>
      </c>
      <c r="O464" s="79">
        <v>1</v>
      </c>
      <c r="P464" s="74">
        <v>133698</v>
      </c>
      <c r="Q464" s="77" t="s">
        <v>134</v>
      </c>
      <c r="R464" s="77" t="s">
        <v>5599</v>
      </c>
      <c r="S464" s="85" t="s">
        <v>134</v>
      </c>
      <c r="T464" s="78"/>
      <c r="U464" s="85" t="s">
        <v>134</v>
      </c>
      <c r="V464" s="85" t="s">
        <v>134</v>
      </c>
    </row>
    <row r="465" spans="1:22" s="48" customFormat="1" ht="105" x14ac:dyDescent="0.25">
      <c r="A465" s="55">
        <v>13100700</v>
      </c>
      <c r="B465" s="77" t="s">
        <v>31</v>
      </c>
      <c r="C465" s="82">
        <v>4125</v>
      </c>
      <c r="D465" s="77" t="s">
        <v>214</v>
      </c>
      <c r="E465" s="77" t="s">
        <v>126</v>
      </c>
      <c r="F465" s="77" t="s">
        <v>79</v>
      </c>
      <c r="G465" s="77" t="s">
        <v>3538</v>
      </c>
      <c r="H465" s="77" t="s">
        <v>3451</v>
      </c>
      <c r="I465" s="77" t="s">
        <v>3452</v>
      </c>
      <c r="J465" s="77" t="s">
        <v>3409</v>
      </c>
      <c r="K465" s="71" t="s">
        <v>67</v>
      </c>
      <c r="L465" s="74">
        <v>46446</v>
      </c>
      <c r="M465" s="74">
        <v>0</v>
      </c>
      <c r="N465" s="74">
        <v>46446</v>
      </c>
      <c r="O465" s="79">
        <v>1</v>
      </c>
      <c r="P465" s="74">
        <v>46446</v>
      </c>
      <c r="Q465" s="77" t="s">
        <v>134</v>
      </c>
      <c r="R465" s="77" t="s">
        <v>5599</v>
      </c>
      <c r="S465" s="85" t="s">
        <v>134</v>
      </c>
      <c r="T465" s="78"/>
      <c r="U465" s="85" t="s">
        <v>134</v>
      </c>
      <c r="V465" s="85" t="s">
        <v>134</v>
      </c>
    </row>
    <row r="466" spans="1:22" s="48" customFormat="1" ht="105" x14ac:dyDescent="0.25">
      <c r="A466" s="55">
        <v>13100700</v>
      </c>
      <c r="B466" s="77" t="s">
        <v>31</v>
      </c>
      <c r="C466" s="82">
        <v>4126</v>
      </c>
      <c r="D466" s="77" t="s">
        <v>214</v>
      </c>
      <c r="E466" s="77" t="s">
        <v>126</v>
      </c>
      <c r="F466" s="77" t="s">
        <v>79</v>
      </c>
      <c r="G466" s="77" t="s">
        <v>3539</v>
      </c>
      <c r="H466" s="77" t="s">
        <v>3451</v>
      </c>
      <c r="I466" s="77" t="s">
        <v>3452</v>
      </c>
      <c r="J466" s="77" t="s">
        <v>3409</v>
      </c>
      <c r="K466" s="71" t="s">
        <v>67</v>
      </c>
      <c r="L466" s="74">
        <v>179149</v>
      </c>
      <c r="M466" s="74">
        <v>0</v>
      </c>
      <c r="N466" s="74">
        <v>179149</v>
      </c>
      <c r="O466" s="79">
        <v>1</v>
      </c>
      <c r="P466" s="74">
        <v>179149</v>
      </c>
      <c r="Q466" s="77" t="s">
        <v>134</v>
      </c>
      <c r="R466" s="77" t="s">
        <v>5599</v>
      </c>
      <c r="S466" s="85" t="s">
        <v>134</v>
      </c>
      <c r="T466" s="78"/>
      <c r="U466" s="85" t="s">
        <v>134</v>
      </c>
      <c r="V466" s="85" t="s">
        <v>134</v>
      </c>
    </row>
    <row r="467" spans="1:22" s="48" customFormat="1" ht="105" x14ac:dyDescent="0.25">
      <c r="A467" s="55">
        <v>13100700</v>
      </c>
      <c r="B467" s="77" t="s">
        <v>31</v>
      </c>
      <c r="C467" s="82">
        <v>4127</v>
      </c>
      <c r="D467" s="77" t="s">
        <v>214</v>
      </c>
      <c r="E467" s="77" t="s">
        <v>126</v>
      </c>
      <c r="F467" s="77" t="s">
        <v>79</v>
      </c>
      <c r="G467" s="77" t="s">
        <v>3540</v>
      </c>
      <c r="H467" s="77" t="s">
        <v>3451</v>
      </c>
      <c r="I467" s="77" t="s">
        <v>3452</v>
      </c>
      <c r="J467" s="77" t="s">
        <v>3409</v>
      </c>
      <c r="K467" s="71" t="s">
        <v>67</v>
      </c>
      <c r="L467" s="74">
        <v>18246</v>
      </c>
      <c r="M467" s="74">
        <v>0</v>
      </c>
      <c r="N467" s="74">
        <v>18246</v>
      </c>
      <c r="O467" s="79">
        <v>1</v>
      </c>
      <c r="P467" s="74">
        <v>18246</v>
      </c>
      <c r="Q467" s="77" t="s">
        <v>134</v>
      </c>
      <c r="R467" s="77" t="s">
        <v>5599</v>
      </c>
      <c r="S467" s="85" t="s">
        <v>134</v>
      </c>
      <c r="T467" s="78"/>
      <c r="U467" s="85" t="s">
        <v>134</v>
      </c>
      <c r="V467" s="85" t="s">
        <v>134</v>
      </c>
    </row>
    <row r="468" spans="1:22" s="48" customFormat="1" ht="120" x14ac:dyDescent="0.25">
      <c r="A468" s="55">
        <v>13100700</v>
      </c>
      <c r="B468" s="77" t="s">
        <v>31</v>
      </c>
      <c r="C468" s="82">
        <v>4128</v>
      </c>
      <c r="D468" s="77" t="s">
        <v>214</v>
      </c>
      <c r="E468" s="77" t="s">
        <v>126</v>
      </c>
      <c r="F468" s="77" t="s">
        <v>79</v>
      </c>
      <c r="G468" s="77" t="s">
        <v>3541</v>
      </c>
      <c r="H468" s="77" t="s">
        <v>3451</v>
      </c>
      <c r="I468" s="77" t="s">
        <v>3452</v>
      </c>
      <c r="J468" s="77" t="s">
        <v>3409</v>
      </c>
      <c r="K468" s="71" t="s">
        <v>67</v>
      </c>
      <c r="L468" s="74">
        <v>94218</v>
      </c>
      <c r="M468" s="74">
        <v>0</v>
      </c>
      <c r="N468" s="74">
        <v>94218</v>
      </c>
      <c r="O468" s="79">
        <v>1</v>
      </c>
      <c r="P468" s="74">
        <v>94218</v>
      </c>
      <c r="Q468" s="77" t="s">
        <v>134</v>
      </c>
      <c r="R468" s="77" t="s">
        <v>5599</v>
      </c>
      <c r="S468" s="85" t="s">
        <v>134</v>
      </c>
      <c r="T468" s="78"/>
      <c r="U468" s="85" t="s">
        <v>134</v>
      </c>
      <c r="V468" s="85" t="s">
        <v>134</v>
      </c>
    </row>
    <row r="469" spans="1:22" s="48" customFormat="1" ht="105" x14ac:dyDescent="0.25">
      <c r="A469" s="55">
        <v>13100700</v>
      </c>
      <c r="B469" s="77" t="s">
        <v>31</v>
      </c>
      <c r="C469" s="82">
        <v>4129</v>
      </c>
      <c r="D469" s="77" t="s">
        <v>214</v>
      </c>
      <c r="E469" s="77" t="s">
        <v>126</v>
      </c>
      <c r="F469" s="77" t="s">
        <v>79</v>
      </c>
      <c r="G469" s="77" t="s">
        <v>3542</v>
      </c>
      <c r="H469" s="77" t="s">
        <v>3451</v>
      </c>
      <c r="I469" s="77" t="s">
        <v>3452</v>
      </c>
      <c r="J469" s="77" t="s">
        <v>3409</v>
      </c>
      <c r="K469" s="71" t="s">
        <v>67</v>
      </c>
      <c r="L469" s="74">
        <v>48769</v>
      </c>
      <c r="M469" s="74">
        <v>0</v>
      </c>
      <c r="N469" s="74">
        <v>48769</v>
      </c>
      <c r="O469" s="79">
        <v>1</v>
      </c>
      <c r="P469" s="74">
        <v>48769</v>
      </c>
      <c r="Q469" s="77" t="s">
        <v>134</v>
      </c>
      <c r="R469" s="77" t="s">
        <v>5599</v>
      </c>
      <c r="S469" s="85" t="s">
        <v>134</v>
      </c>
      <c r="T469" s="78"/>
      <c r="U469" s="85" t="s">
        <v>134</v>
      </c>
      <c r="V469" s="85" t="s">
        <v>134</v>
      </c>
    </row>
    <row r="470" spans="1:22" s="48" customFormat="1" ht="105" x14ac:dyDescent="0.25">
      <c r="A470" s="55">
        <v>13100700</v>
      </c>
      <c r="B470" s="77" t="s">
        <v>31</v>
      </c>
      <c r="C470" s="82">
        <v>4130</v>
      </c>
      <c r="D470" s="77" t="s">
        <v>214</v>
      </c>
      <c r="E470" s="77" t="s">
        <v>126</v>
      </c>
      <c r="F470" s="77" t="s">
        <v>79</v>
      </c>
      <c r="G470" s="77" t="s">
        <v>3543</v>
      </c>
      <c r="H470" s="77" t="s">
        <v>3451</v>
      </c>
      <c r="I470" s="77" t="s">
        <v>3452</v>
      </c>
      <c r="J470" s="77" t="s">
        <v>3409</v>
      </c>
      <c r="K470" s="71" t="s">
        <v>67</v>
      </c>
      <c r="L470" s="74">
        <v>53080</v>
      </c>
      <c r="M470" s="74">
        <v>0</v>
      </c>
      <c r="N470" s="74">
        <v>53080</v>
      </c>
      <c r="O470" s="79">
        <v>1</v>
      </c>
      <c r="P470" s="74">
        <v>53080</v>
      </c>
      <c r="Q470" s="77" t="s">
        <v>134</v>
      </c>
      <c r="R470" s="77" t="s">
        <v>5599</v>
      </c>
      <c r="S470" s="85" t="s">
        <v>134</v>
      </c>
      <c r="T470" s="78"/>
      <c r="U470" s="85" t="s">
        <v>134</v>
      </c>
      <c r="V470" s="85" t="s">
        <v>134</v>
      </c>
    </row>
    <row r="471" spans="1:22" s="48" customFormat="1" ht="105" x14ac:dyDescent="0.25">
      <c r="A471" s="55">
        <v>13100700</v>
      </c>
      <c r="B471" s="77" t="s">
        <v>31</v>
      </c>
      <c r="C471" s="82">
        <v>4131</v>
      </c>
      <c r="D471" s="77" t="s">
        <v>214</v>
      </c>
      <c r="E471" s="77" t="s">
        <v>126</v>
      </c>
      <c r="F471" s="77" t="s">
        <v>79</v>
      </c>
      <c r="G471" s="77" t="s">
        <v>3544</v>
      </c>
      <c r="H471" s="77" t="s">
        <v>3451</v>
      </c>
      <c r="I471" s="77" t="s">
        <v>3452</v>
      </c>
      <c r="J471" s="77" t="s">
        <v>3409</v>
      </c>
      <c r="K471" s="71" t="s">
        <v>67</v>
      </c>
      <c r="L471" s="74">
        <v>53080</v>
      </c>
      <c r="M471" s="74">
        <v>0</v>
      </c>
      <c r="N471" s="74">
        <v>53080</v>
      </c>
      <c r="O471" s="79">
        <v>1</v>
      </c>
      <c r="P471" s="74">
        <v>53080</v>
      </c>
      <c r="Q471" s="77" t="s">
        <v>134</v>
      </c>
      <c r="R471" s="77" t="s">
        <v>5599</v>
      </c>
      <c r="S471" s="85" t="s">
        <v>134</v>
      </c>
      <c r="T471" s="78"/>
      <c r="U471" s="85" t="s">
        <v>134</v>
      </c>
      <c r="V471" s="85" t="s">
        <v>134</v>
      </c>
    </row>
    <row r="472" spans="1:22" s="48" customFormat="1" ht="105" x14ac:dyDescent="0.25">
      <c r="A472" s="55">
        <v>13100700</v>
      </c>
      <c r="B472" s="77" t="s">
        <v>31</v>
      </c>
      <c r="C472" s="82">
        <v>4132</v>
      </c>
      <c r="D472" s="77" t="s">
        <v>214</v>
      </c>
      <c r="E472" s="77" t="s">
        <v>126</v>
      </c>
      <c r="F472" s="77" t="s">
        <v>79</v>
      </c>
      <c r="G472" s="77" t="s">
        <v>3545</v>
      </c>
      <c r="H472" s="77" t="s">
        <v>3451</v>
      </c>
      <c r="I472" s="77" t="s">
        <v>3452</v>
      </c>
      <c r="J472" s="77" t="s">
        <v>3409</v>
      </c>
      <c r="K472" s="71" t="s">
        <v>67</v>
      </c>
      <c r="L472" s="74">
        <v>104172</v>
      </c>
      <c r="M472" s="74">
        <v>0</v>
      </c>
      <c r="N472" s="74">
        <v>104172</v>
      </c>
      <c r="O472" s="79">
        <v>1</v>
      </c>
      <c r="P472" s="74">
        <v>104172</v>
      </c>
      <c r="Q472" s="77" t="s">
        <v>134</v>
      </c>
      <c r="R472" s="77" t="s">
        <v>5599</v>
      </c>
      <c r="S472" s="85" t="s">
        <v>134</v>
      </c>
      <c r="T472" s="78"/>
      <c r="U472" s="85" t="s">
        <v>134</v>
      </c>
      <c r="V472" s="85" t="s">
        <v>134</v>
      </c>
    </row>
    <row r="473" spans="1:22" s="48" customFormat="1" ht="105" x14ac:dyDescent="0.25">
      <c r="A473" s="55">
        <v>13100700</v>
      </c>
      <c r="B473" s="77" t="s">
        <v>31</v>
      </c>
      <c r="C473" s="82">
        <v>4133</v>
      </c>
      <c r="D473" s="77" t="s">
        <v>214</v>
      </c>
      <c r="E473" s="77" t="s">
        <v>126</v>
      </c>
      <c r="F473" s="77" t="s">
        <v>79</v>
      </c>
      <c r="G473" s="77" t="s">
        <v>3546</v>
      </c>
      <c r="H473" s="77" t="s">
        <v>3451</v>
      </c>
      <c r="I473" s="77" t="s">
        <v>3452</v>
      </c>
      <c r="J473" s="77" t="s">
        <v>3409</v>
      </c>
      <c r="K473" s="71" t="s">
        <v>67</v>
      </c>
      <c r="L473" s="74">
        <v>158580</v>
      </c>
      <c r="M473" s="74">
        <v>0</v>
      </c>
      <c r="N473" s="74">
        <v>158580</v>
      </c>
      <c r="O473" s="79">
        <v>1</v>
      </c>
      <c r="P473" s="74">
        <v>158580</v>
      </c>
      <c r="Q473" s="77" t="s">
        <v>134</v>
      </c>
      <c r="R473" s="77" t="s">
        <v>5599</v>
      </c>
      <c r="S473" s="85" t="s">
        <v>134</v>
      </c>
      <c r="T473" s="78"/>
      <c r="U473" s="85" t="s">
        <v>134</v>
      </c>
      <c r="V473" s="85" t="s">
        <v>134</v>
      </c>
    </row>
    <row r="474" spans="1:22" s="48" customFormat="1" ht="105" x14ac:dyDescent="0.25">
      <c r="A474" s="55">
        <v>13100700</v>
      </c>
      <c r="B474" s="77" t="s">
        <v>31</v>
      </c>
      <c r="C474" s="82">
        <v>4134</v>
      </c>
      <c r="D474" s="77" t="s">
        <v>214</v>
      </c>
      <c r="E474" s="77" t="s">
        <v>126</v>
      </c>
      <c r="F474" s="77" t="s">
        <v>79</v>
      </c>
      <c r="G474" s="77" t="s">
        <v>3547</v>
      </c>
      <c r="H474" s="77" t="s">
        <v>3451</v>
      </c>
      <c r="I474" s="77" t="s">
        <v>3452</v>
      </c>
      <c r="J474" s="77" t="s">
        <v>3409</v>
      </c>
      <c r="K474" s="71" t="s">
        <v>67</v>
      </c>
      <c r="L474" s="74">
        <v>52086</v>
      </c>
      <c r="M474" s="74">
        <v>0</v>
      </c>
      <c r="N474" s="74">
        <v>52086</v>
      </c>
      <c r="O474" s="79">
        <v>1</v>
      </c>
      <c r="P474" s="74">
        <v>52086</v>
      </c>
      <c r="Q474" s="77" t="s">
        <v>134</v>
      </c>
      <c r="R474" s="77" t="s">
        <v>5599</v>
      </c>
      <c r="S474" s="85" t="s">
        <v>134</v>
      </c>
      <c r="T474" s="78"/>
      <c r="U474" s="85" t="s">
        <v>134</v>
      </c>
      <c r="V474" s="85" t="s">
        <v>134</v>
      </c>
    </row>
    <row r="475" spans="1:22" s="48" customFormat="1" ht="105" x14ac:dyDescent="0.25">
      <c r="A475" s="55">
        <v>13100700</v>
      </c>
      <c r="B475" s="77" t="s">
        <v>31</v>
      </c>
      <c r="C475" s="82">
        <v>4135</v>
      </c>
      <c r="D475" s="77" t="s">
        <v>214</v>
      </c>
      <c r="E475" s="77" t="s">
        <v>126</v>
      </c>
      <c r="F475" s="77" t="s">
        <v>79</v>
      </c>
      <c r="G475" s="77" t="s">
        <v>3548</v>
      </c>
      <c r="H475" s="77" t="s">
        <v>3451</v>
      </c>
      <c r="I475" s="77" t="s">
        <v>3452</v>
      </c>
      <c r="J475" s="77" t="s">
        <v>3409</v>
      </c>
      <c r="K475" s="71" t="s">
        <v>67</v>
      </c>
      <c r="L475" s="74">
        <v>185120</v>
      </c>
      <c r="M475" s="74">
        <v>0</v>
      </c>
      <c r="N475" s="74">
        <v>185120</v>
      </c>
      <c r="O475" s="79">
        <v>1</v>
      </c>
      <c r="P475" s="74">
        <v>185120</v>
      </c>
      <c r="Q475" s="77" t="s">
        <v>134</v>
      </c>
      <c r="R475" s="77" t="s">
        <v>5599</v>
      </c>
      <c r="S475" s="85" t="s">
        <v>134</v>
      </c>
      <c r="T475" s="78"/>
      <c r="U475" s="85" t="s">
        <v>134</v>
      </c>
      <c r="V475" s="85" t="s">
        <v>134</v>
      </c>
    </row>
    <row r="476" spans="1:22" s="48" customFormat="1" ht="105" x14ac:dyDescent="0.25">
      <c r="A476" s="55">
        <v>13100700</v>
      </c>
      <c r="B476" s="77" t="s">
        <v>31</v>
      </c>
      <c r="C476" s="82">
        <v>4136</v>
      </c>
      <c r="D476" s="77" t="s">
        <v>214</v>
      </c>
      <c r="E476" s="77" t="s">
        <v>126</v>
      </c>
      <c r="F476" s="77" t="s">
        <v>79</v>
      </c>
      <c r="G476" s="77" t="s">
        <v>3549</v>
      </c>
      <c r="H476" s="77" t="s">
        <v>3451</v>
      </c>
      <c r="I476" s="77" t="s">
        <v>3452</v>
      </c>
      <c r="J476" s="77" t="s">
        <v>3409</v>
      </c>
      <c r="K476" s="71" t="s">
        <v>67</v>
      </c>
      <c r="L476" s="74">
        <v>36160</v>
      </c>
      <c r="M476" s="74">
        <v>0</v>
      </c>
      <c r="N476" s="74">
        <v>36160</v>
      </c>
      <c r="O476" s="79">
        <v>1</v>
      </c>
      <c r="P476" s="74">
        <v>36160</v>
      </c>
      <c r="Q476" s="77" t="s">
        <v>134</v>
      </c>
      <c r="R476" s="77" t="s">
        <v>5599</v>
      </c>
      <c r="S476" s="85" t="s">
        <v>134</v>
      </c>
      <c r="T476" s="78"/>
      <c r="U476" s="85" t="s">
        <v>134</v>
      </c>
      <c r="V476" s="85" t="s">
        <v>134</v>
      </c>
    </row>
    <row r="477" spans="1:22" s="48" customFormat="1" ht="105" x14ac:dyDescent="0.25">
      <c r="A477" s="55">
        <v>13100700</v>
      </c>
      <c r="B477" s="77" t="s">
        <v>31</v>
      </c>
      <c r="C477" s="82">
        <v>4137</v>
      </c>
      <c r="D477" s="77" t="s">
        <v>214</v>
      </c>
      <c r="E477" s="77" t="s">
        <v>126</v>
      </c>
      <c r="F477" s="77" t="s">
        <v>79</v>
      </c>
      <c r="G477" s="77" t="s">
        <v>3550</v>
      </c>
      <c r="H477" s="77" t="s">
        <v>3451</v>
      </c>
      <c r="I477" s="77" t="s">
        <v>3452</v>
      </c>
      <c r="J477" s="77" t="s">
        <v>3409</v>
      </c>
      <c r="K477" s="71" t="s">
        <v>67</v>
      </c>
      <c r="L477" s="74">
        <v>46446</v>
      </c>
      <c r="M477" s="74">
        <v>0</v>
      </c>
      <c r="N477" s="74">
        <v>46446</v>
      </c>
      <c r="O477" s="79">
        <v>1</v>
      </c>
      <c r="P477" s="74">
        <v>46446</v>
      </c>
      <c r="Q477" s="77" t="s">
        <v>134</v>
      </c>
      <c r="R477" s="77" t="s">
        <v>5599</v>
      </c>
      <c r="S477" s="85" t="s">
        <v>134</v>
      </c>
      <c r="T477" s="78"/>
      <c r="U477" s="85" t="s">
        <v>134</v>
      </c>
      <c r="V477" s="85" t="s">
        <v>134</v>
      </c>
    </row>
    <row r="478" spans="1:22" s="48" customFormat="1" ht="105" x14ac:dyDescent="0.25">
      <c r="A478" s="55">
        <v>13100700</v>
      </c>
      <c r="B478" s="77" t="s">
        <v>31</v>
      </c>
      <c r="C478" s="82">
        <v>4138</v>
      </c>
      <c r="D478" s="77" t="s">
        <v>214</v>
      </c>
      <c r="E478" s="77" t="s">
        <v>126</v>
      </c>
      <c r="F478" s="77" t="s">
        <v>79</v>
      </c>
      <c r="G478" s="77" t="s">
        <v>3551</v>
      </c>
      <c r="H478" s="77" t="s">
        <v>3451</v>
      </c>
      <c r="I478" s="77" t="s">
        <v>3452</v>
      </c>
      <c r="J478" s="77" t="s">
        <v>3409</v>
      </c>
      <c r="K478" s="71" t="s">
        <v>67</v>
      </c>
      <c r="L478" s="74">
        <v>92229</v>
      </c>
      <c r="M478" s="74">
        <v>0</v>
      </c>
      <c r="N478" s="74">
        <v>92229</v>
      </c>
      <c r="O478" s="79">
        <v>1</v>
      </c>
      <c r="P478" s="74">
        <v>92229</v>
      </c>
      <c r="Q478" s="77" t="s">
        <v>134</v>
      </c>
      <c r="R478" s="77" t="s">
        <v>5599</v>
      </c>
      <c r="S478" s="85" t="s">
        <v>134</v>
      </c>
      <c r="T478" s="78"/>
      <c r="U478" s="85" t="s">
        <v>134</v>
      </c>
      <c r="V478" s="85" t="s">
        <v>134</v>
      </c>
    </row>
    <row r="479" spans="1:22" s="48" customFormat="1" ht="105" x14ac:dyDescent="0.25">
      <c r="A479" s="55">
        <v>13100700</v>
      </c>
      <c r="B479" s="77" t="s">
        <v>31</v>
      </c>
      <c r="C479" s="82">
        <v>4139</v>
      </c>
      <c r="D479" s="77" t="s">
        <v>214</v>
      </c>
      <c r="E479" s="77" t="s">
        <v>126</v>
      </c>
      <c r="F479" s="77" t="s">
        <v>79</v>
      </c>
      <c r="G479" s="77" t="s">
        <v>3552</v>
      </c>
      <c r="H479" s="77" t="s">
        <v>3451</v>
      </c>
      <c r="I479" s="77" t="s">
        <v>3452</v>
      </c>
      <c r="J479" s="77" t="s">
        <v>3409</v>
      </c>
      <c r="K479" s="71" t="s">
        <v>67</v>
      </c>
      <c r="L479" s="74">
        <v>41469</v>
      </c>
      <c r="M479" s="74">
        <v>0</v>
      </c>
      <c r="N479" s="74">
        <v>41469</v>
      </c>
      <c r="O479" s="79">
        <v>1</v>
      </c>
      <c r="P479" s="74">
        <v>41469</v>
      </c>
      <c r="Q479" s="77" t="s">
        <v>134</v>
      </c>
      <c r="R479" s="77" t="s">
        <v>5599</v>
      </c>
      <c r="S479" s="85" t="s">
        <v>134</v>
      </c>
      <c r="T479" s="78"/>
      <c r="U479" s="85" t="s">
        <v>134</v>
      </c>
      <c r="V479" s="85" t="s">
        <v>134</v>
      </c>
    </row>
    <row r="480" spans="1:22" s="48" customFormat="1" ht="105" x14ac:dyDescent="0.25">
      <c r="A480" s="55">
        <v>13100700</v>
      </c>
      <c r="B480" s="77" t="s">
        <v>31</v>
      </c>
      <c r="C480" s="82">
        <v>4140</v>
      </c>
      <c r="D480" s="77" t="s">
        <v>214</v>
      </c>
      <c r="E480" s="77" t="s">
        <v>126</v>
      </c>
      <c r="F480" s="77" t="s">
        <v>79</v>
      </c>
      <c r="G480" s="77" t="s">
        <v>3553</v>
      </c>
      <c r="H480" s="77" t="s">
        <v>3451</v>
      </c>
      <c r="I480" s="77" t="s">
        <v>3452</v>
      </c>
      <c r="J480" s="77" t="s">
        <v>3409</v>
      </c>
      <c r="K480" s="71" t="s">
        <v>67</v>
      </c>
      <c r="L480" s="74">
        <v>121092</v>
      </c>
      <c r="M480" s="74">
        <v>0</v>
      </c>
      <c r="N480" s="74">
        <v>121092</v>
      </c>
      <c r="O480" s="79">
        <v>1</v>
      </c>
      <c r="P480" s="74">
        <v>121092</v>
      </c>
      <c r="Q480" s="77" t="s">
        <v>134</v>
      </c>
      <c r="R480" s="77" t="s">
        <v>5599</v>
      </c>
      <c r="S480" s="85" t="s">
        <v>134</v>
      </c>
      <c r="T480" s="78"/>
      <c r="U480" s="85" t="s">
        <v>134</v>
      </c>
      <c r="V480" s="85" t="s">
        <v>134</v>
      </c>
    </row>
    <row r="481" spans="1:22" s="48" customFormat="1" ht="105" x14ac:dyDescent="0.25">
      <c r="A481" s="55">
        <v>13100700</v>
      </c>
      <c r="B481" s="77" t="s">
        <v>31</v>
      </c>
      <c r="C481" s="82">
        <v>4141</v>
      </c>
      <c r="D481" s="77" t="s">
        <v>214</v>
      </c>
      <c r="E481" s="77" t="s">
        <v>126</v>
      </c>
      <c r="F481" s="77" t="s">
        <v>79</v>
      </c>
      <c r="G481" s="77" t="s">
        <v>3554</v>
      </c>
      <c r="H481" s="77" t="s">
        <v>3451</v>
      </c>
      <c r="I481" s="77" t="s">
        <v>3452</v>
      </c>
      <c r="J481" s="77" t="s">
        <v>3409</v>
      </c>
      <c r="K481" s="71" t="s">
        <v>67</v>
      </c>
      <c r="L481" s="74">
        <v>210997</v>
      </c>
      <c r="M481" s="74">
        <v>0</v>
      </c>
      <c r="N481" s="74">
        <v>210997</v>
      </c>
      <c r="O481" s="79">
        <v>1</v>
      </c>
      <c r="P481" s="74">
        <v>210997</v>
      </c>
      <c r="Q481" s="77" t="s">
        <v>134</v>
      </c>
      <c r="R481" s="77" t="s">
        <v>5599</v>
      </c>
      <c r="S481" s="85" t="s">
        <v>134</v>
      </c>
      <c r="T481" s="78"/>
      <c r="U481" s="85" t="s">
        <v>134</v>
      </c>
      <c r="V481" s="85" t="s">
        <v>134</v>
      </c>
    </row>
    <row r="482" spans="1:22" s="48" customFormat="1" ht="120" x14ac:dyDescent="0.25">
      <c r="A482" s="55">
        <v>13100700</v>
      </c>
      <c r="B482" s="77" t="s">
        <v>31</v>
      </c>
      <c r="C482" s="82">
        <v>4142</v>
      </c>
      <c r="D482" s="77" t="s">
        <v>214</v>
      </c>
      <c r="E482" s="77" t="s">
        <v>126</v>
      </c>
      <c r="F482" s="77" t="s">
        <v>79</v>
      </c>
      <c r="G482" s="77" t="s">
        <v>3555</v>
      </c>
      <c r="H482" s="77" t="s">
        <v>3451</v>
      </c>
      <c r="I482" s="77" t="s">
        <v>3452</v>
      </c>
      <c r="J482" s="77" t="s">
        <v>3409</v>
      </c>
      <c r="K482" s="71" t="s">
        <v>67</v>
      </c>
      <c r="L482" s="74">
        <v>59717</v>
      </c>
      <c r="M482" s="74">
        <v>0</v>
      </c>
      <c r="N482" s="74">
        <v>59717</v>
      </c>
      <c r="O482" s="79">
        <v>1</v>
      </c>
      <c r="P482" s="74">
        <v>59717</v>
      </c>
      <c r="Q482" s="77" t="s">
        <v>134</v>
      </c>
      <c r="R482" s="77" t="s">
        <v>5599</v>
      </c>
      <c r="S482" s="85" t="s">
        <v>134</v>
      </c>
      <c r="T482" s="78"/>
      <c r="U482" s="85" t="s">
        <v>134</v>
      </c>
      <c r="V482" s="85" t="s">
        <v>134</v>
      </c>
    </row>
    <row r="483" spans="1:22" s="48" customFormat="1" ht="105" x14ac:dyDescent="0.25">
      <c r="A483" s="55">
        <v>13100700</v>
      </c>
      <c r="B483" s="77" t="s">
        <v>31</v>
      </c>
      <c r="C483" s="82">
        <v>4143</v>
      </c>
      <c r="D483" s="77" t="s">
        <v>214</v>
      </c>
      <c r="E483" s="77" t="s">
        <v>126</v>
      </c>
      <c r="F483" s="77" t="s">
        <v>79</v>
      </c>
      <c r="G483" s="77" t="s">
        <v>3556</v>
      </c>
      <c r="H483" s="77" t="s">
        <v>3451</v>
      </c>
      <c r="I483" s="77" t="s">
        <v>3452</v>
      </c>
      <c r="J483" s="77" t="s">
        <v>3409</v>
      </c>
      <c r="K483" s="71" t="s">
        <v>67</v>
      </c>
      <c r="L483" s="74">
        <v>63034</v>
      </c>
      <c r="M483" s="74">
        <v>0</v>
      </c>
      <c r="N483" s="74">
        <v>63034</v>
      </c>
      <c r="O483" s="79">
        <v>1</v>
      </c>
      <c r="P483" s="74">
        <v>63034</v>
      </c>
      <c r="Q483" s="77" t="s">
        <v>134</v>
      </c>
      <c r="R483" s="77" t="s">
        <v>5599</v>
      </c>
      <c r="S483" s="85" t="s">
        <v>134</v>
      </c>
      <c r="T483" s="78"/>
      <c r="U483" s="85" t="s">
        <v>134</v>
      </c>
      <c r="V483" s="85" t="s">
        <v>134</v>
      </c>
    </row>
    <row r="484" spans="1:22" s="48" customFormat="1" ht="105" x14ac:dyDescent="0.25">
      <c r="A484" s="55">
        <v>13100700</v>
      </c>
      <c r="B484" s="77" t="s">
        <v>31</v>
      </c>
      <c r="C484" s="82">
        <v>4144</v>
      </c>
      <c r="D484" s="77" t="s">
        <v>214</v>
      </c>
      <c r="E484" s="77" t="s">
        <v>126</v>
      </c>
      <c r="F484" s="77" t="s">
        <v>79</v>
      </c>
      <c r="G484" s="77" t="s">
        <v>3557</v>
      </c>
      <c r="H484" s="77" t="s">
        <v>3451</v>
      </c>
      <c r="I484" s="77" t="s">
        <v>3452</v>
      </c>
      <c r="J484" s="77" t="s">
        <v>3409</v>
      </c>
      <c r="K484" s="71" t="s">
        <v>67</v>
      </c>
      <c r="L484" s="74">
        <v>48106</v>
      </c>
      <c r="M484" s="74">
        <v>0</v>
      </c>
      <c r="N484" s="74">
        <v>48106</v>
      </c>
      <c r="O484" s="79">
        <v>1</v>
      </c>
      <c r="P484" s="74">
        <v>48106</v>
      </c>
      <c r="Q484" s="77" t="s">
        <v>134</v>
      </c>
      <c r="R484" s="77" t="s">
        <v>5599</v>
      </c>
      <c r="S484" s="85" t="s">
        <v>134</v>
      </c>
      <c r="T484" s="78"/>
      <c r="U484" s="85" t="s">
        <v>134</v>
      </c>
      <c r="V484" s="85" t="s">
        <v>134</v>
      </c>
    </row>
    <row r="485" spans="1:22" s="48" customFormat="1" ht="105" x14ac:dyDescent="0.25">
      <c r="A485" s="55">
        <v>13100700</v>
      </c>
      <c r="B485" s="77" t="s">
        <v>31</v>
      </c>
      <c r="C485" s="82">
        <v>4145</v>
      </c>
      <c r="D485" s="77" t="s">
        <v>214</v>
      </c>
      <c r="E485" s="77" t="s">
        <v>126</v>
      </c>
      <c r="F485" s="77" t="s">
        <v>79</v>
      </c>
      <c r="G485" s="77" t="s">
        <v>3558</v>
      </c>
      <c r="H485" s="77" t="s">
        <v>3451</v>
      </c>
      <c r="I485" s="77" t="s">
        <v>3452</v>
      </c>
      <c r="J485" s="77" t="s">
        <v>3409</v>
      </c>
      <c r="K485" s="71" t="s">
        <v>67</v>
      </c>
      <c r="L485" s="74">
        <v>23223</v>
      </c>
      <c r="M485" s="74">
        <v>0</v>
      </c>
      <c r="N485" s="74">
        <v>23223</v>
      </c>
      <c r="O485" s="79">
        <v>1</v>
      </c>
      <c r="P485" s="74">
        <v>23223</v>
      </c>
      <c r="Q485" s="77" t="s">
        <v>134</v>
      </c>
      <c r="R485" s="77" t="s">
        <v>5599</v>
      </c>
      <c r="S485" s="85" t="s">
        <v>134</v>
      </c>
      <c r="T485" s="78"/>
      <c r="U485" s="85" t="s">
        <v>134</v>
      </c>
      <c r="V485" s="85" t="s">
        <v>134</v>
      </c>
    </row>
    <row r="486" spans="1:22" s="48" customFormat="1" ht="105" x14ac:dyDescent="0.25">
      <c r="A486" s="55">
        <v>13100700</v>
      </c>
      <c r="B486" s="77" t="s">
        <v>31</v>
      </c>
      <c r="C486" s="82">
        <v>4146</v>
      </c>
      <c r="D486" s="77" t="s">
        <v>214</v>
      </c>
      <c r="E486" s="77" t="s">
        <v>126</v>
      </c>
      <c r="F486" s="77" t="s">
        <v>79</v>
      </c>
      <c r="G486" s="77" t="s">
        <v>3559</v>
      </c>
      <c r="H486" s="77" t="s">
        <v>3451</v>
      </c>
      <c r="I486" s="77" t="s">
        <v>3452</v>
      </c>
      <c r="J486" s="77" t="s">
        <v>3409</v>
      </c>
      <c r="K486" s="71" t="s">
        <v>67</v>
      </c>
      <c r="L486" s="74">
        <v>43460</v>
      </c>
      <c r="M486" s="74">
        <v>0</v>
      </c>
      <c r="N486" s="74">
        <v>43460</v>
      </c>
      <c r="O486" s="79">
        <v>1</v>
      </c>
      <c r="P486" s="74">
        <v>43460</v>
      </c>
      <c r="Q486" s="77" t="s">
        <v>134</v>
      </c>
      <c r="R486" s="77" t="s">
        <v>5599</v>
      </c>
      <c r="S486" s="85" t="s">
        <v>134</v>
      </c>
      <c r="T486" s="78"/>
      <c r="U486" s="85" t="s">
        <v>134</v>
      </c>
      <c r="V486" s="85" t="s">
        <v>134</v>
      </c>
    </row>
    <row r="487" spans="1:22" s="48" customFormat="1" ht="105" x14ac:dyDescent="0.25">
      <c r="A487" s="55">
        <v>13100700</v>
      </c>
      <c r="B487" s="77" t="s">
        <v>31</v>
      </c>
      <c r="C487" s="82">
        <v>4147</v>
      </c>
      <c r="D487" s="77" t="s">
        <v>214</v>
      </c>
      <c r="E487" s="77" t="s">
        <v>126</v>
      </c>
      <c r="F487" s="77" t="s">
        <v>79</v>
      </c>
      <c r="G487" s="77" t="s">
        <v>3560</v>
      </c>
      <c r="H487" s="77" t="s">
        <v>3451</v>
      </c>
      <c r="I487" s="77" t="s">
        <v>3452</v>
      </c>
      <c r="J487" s="77" t="s">
        <v>3409</v>
      </c>
      <c r="K487" s="71" t="s">
        <v>67</v>
      </c>
      <c r="L487" s="74">
        <v>117441</v>
      </c>
      <c r="M487" s="74">
        <v>0</v>
      </c>
      <c r="N487" s="74">
        <v>117441</v>
      </c>
      <c r="O487" s="79">
        <v>1</v>
      </c>
      <c r="P487" s="74">
        <v>117441</v>
      </c>
      <c r="Q487" s="77" t="s">
        <v>134</v>
      </c>
      <c r="R487" s="77" t="s">
        <v>5599</v>
      </c>
      <c r="S487" s="85" t="s">
        <v>134</v>
      </c>
      <c r="T487" s="78"/>
      <c r="U487" s="85" t="s">
        <v>134</v>
      </c>
      <c r="V487" s="85" t="s">
        <v>134</v>
      </c>
    </row>
    <row r="488" spans="1:22" s="48" customFormat="1" ht="120" x14ac:dyDescent="0.25">
      <c r="A488" s="55">
        <v>13100700</v>
      </c>
      <c r="B488" s="77" t="s">
        <v>31</v>
      </c>
      <c r="C488" s="82">
        <v>4148</v>
      </c>
      <c r="D488" s="77" t="s">
        <v>214</v>
      </c>
      <c r="E488" s="77" t="s">
        <v>126</v>
      </c>
      <c r="F488" s="77" t="s">
        <v>79</v>
      </c>
      <c r="G488" s="77" t="s">
        <v>3561</v>
      </c>
      <c r="H488" s="77" t="s">
        <v>3451</v>
      </c>
      <c r="I488" s="77" t="s">
        <v>3452</v>
      </c>
      <c r="J488" s="77" t="s">
        <v>3409</v>
      </c>
      <c r="K488" s="71" t="s">
        <v>67</v>
      </c>
      <c r="L488" s="74">
        <v>22228</v>
      </c>
      <c r="M488" s="74">
        <v>0</v>
      </c>
      <c r="N488" s="74">
        <v>22228</v>
      </c>
      <c r="O488" s="79">
        <v>1</v>
      </c>
      <c r="P488" s="74">
        <v>22228</v>
      </c>
      <c r="Q488" s="77" t="s">
        <v>134</v>
      </c>
      <c r="R488" s="77" t="s">
        <v>5599</v>
      </c>
      <c r="S488" s="85" t="s">
        <v>134</v>
      </c>
      <c r="T488" s="78"/>
      <c r="U488" s="85" t="s">
        <v>134</v>
      </c>
      <c r="V488" s="85" t="s">
        <v>134</v>
      </c>
    </row>
    <row r="489" spans="1:22" s="48" customFormat="1" ht="120" x14ac:dyDescent="0.25">
      <c r="A489" s="55">
        <v>13100700</v>
      </c>
      <c r="B489" s="77" t="s">
        <v>31</v>
      </c>
      <c r="C489" s="82">
        <v>4149</v>
      </c>
      <c r="D489" s="77" t="s">
        <v>214</v>
      </c>
      <c r="E489" s="77" t="s">
        <v>126</v>
      </c>
      <c r="F489" s="77" t="s">
        <v>79</v>
      </c>
      <c r="G489" s="77" t="s">
        <v>3562</v>
      </c>
      <c r="H489" s="77" t="s">
        <v>3451</v>
      </c>
      <c r="I489" s="77" t="s">
        <v>3452</v>
      </c>
      <c r="J489" s="77" t="s">
        <v>3409</v>
      </c>
      <c r="K489" s="71" t="s">
        <v>67</v>
      </c>
      <c r="L489" s="74">
        <v>122749</v>
      </c>
      <c r="M489" s="74">
        <v>0</v>
      </c>
      <c r="N489" s="74">
        <v>122749</v>
      </c>
      <c r="O489" s="79">
        <v>1</v>
      </c>
      <c r="P489" s="74">
        <v>122749</v>
      </c>
      <c r="Q489" s="77" t="s">
        <v>134</v>
      </c>
      <c r="R489" s="77" t="s">
        <v>5599</v>
      </c>
      <c r="S489" s="85" t="s">
        <v>134</v>
      </c>
      <c r="T489" s="78"/>
      <c r="U489" s="85" t="s">
        <v>134</v>
      </c>
      <c r="V489" s="85" t="s">
        <v>134</v>
      </c>
    </row>
    <row r="490" spans="1:22" s="48" customFormat="1" ht="105" x14ac:dyDescent="0.25">
      <c r="A490" s="55">
        <v>13100700</v>
      </c>
      <c r="B490" s="77" t="s">
        <v>31</v>
      </c>
      <c r="C490" s="82">
        <v>4150</v>
      </c>
      <c r="D490" s="77" t="s">
        <v>214</v>
      </c>
      <c r="E490" s="77" t="s">
        <v>126</v>
      </c>
      <c r="F490" s="77" t="s">
        <v>79</v>
      </c>
      <c r="G490" s="77" t="s">
        <v>3563</v>
      </c>
      <c r="H490" s="77" t="s">
        <v>3451</v>
      </c>
      <c r="I490" s="77" t="s">
        <v>3452</v>
      </c>
      <c r="J490" s="77" t="s">
        <v>3409</v>
      </c>
      <c r="K490" s="71" t="s">
        <v>67</v>
      </c>
      <c r="L490" s="74">
        <v>46446</v>
      </c>
      <c r="M490" s="74">
        <v>0</v>
      </c>
      <c r="N490" s="74">
        <v>46446</v>
      </c>
      <c r="O490" s="79">
        <v>1</v>
      </c>
      <c r="P490" s="74">
        <v>46446</v>
      </c>
      <c r="Q490" s="77" t="s">
        <v>134</v>
      </c>
      <c r="R490" s="77" t="s">
        <v>5599</v>
      </c>
      <c r="S490" s="85" t="s">
        <v>134</v>
      </c>
      <c r="T490" s="78"/>
      <c r="U490" s="85" t="s">
        <v>134</v>
      </c>
      <c r="V490" s="85" t="s">
        <v>134</v>
      </c>
    </row>
    <row r="491" spans="1:22" s="48" customFormat="1" ht="105" x14ac:dyDescent="0.25">
      <c r="A491" s="55">
        <v>13100700</v>
      </c>
      <c r="B491" s="77" t="s">
        <v>31</v>
      </c>
      <c r="C491" s="82">
        <v>4151</v>
      </c>
      <c r="D491" s="77" t="s">
        <v>214</v>
      </c>
      <c r="E491" s="77" t="s">
        <v>126</v>
      </c>
      <c r="F491" s="77" t="s">
        <v>79</v>
      </c>
      <c r="G491" s="77" t="s">
        <v>3564</v>
      </c>
      <c r="H491" s="77" t="s">
        <v>3451</v>
      </c>
      <c r="I491" s="77" t="s">
        <v>3452</v>
      </c>
      <c r="J491" s="77" t="s">
        <v>3409</v>
      </c>
      <c r="K491" s="71" t="s">
        <v>67</v>
      </c>
      <c r="L491" s="74">
        <v>25546</v>
      </c>
      <c r="M491" s="74">
        <v>0</v>
      </c>
      <c r="N491" s="74">
        <v>25546</v>
      </c>
      <c r="O491" s="79">
        <v>1</v>
      </c>
      <c r="P491" s="74">
        <v>25546</v>
      </c>
      <c r="Q491" s="77" t="s">
        <v>134</v>
      </c>
      <c r="R491" s="77" t="s">
        <v>5599</v>
      </c>
      <c r="S491" s="85" t="s">
        <v>134</v>
      </c>
      <c r="T491" s="78"/>
      <c r="U491" s="85" t="s">
        <v>134</v>
      </c>
      <c r="V491" s="85" t="s">
        <v>134</v>
      </c>
    </row>
    <row r="492" spans="1:22" s="48" customFormat="1" ht="105" x14ac:dyDescent="0.25">
      <c r="A492" s="55">
        <v>13100700</v>
      </c>
      <c r="B492" s="77" t="s">
        <v>31</v>
      </c>
      <c r="C492" s="82">
        <v>4152</v>
      </c>
      <c r="D492" s="77" t="s">
        <v>214</v>
      </c>
      <c r="E492" s="77" t="s">
        <v>126</v>
      </c>
      <c r="F492" s="77" t="s">
        <v>79</v>
      </c>
      <c r="G492" s="77" t="s">
        <v>3565</v>
      </c>
      <c r="H492" s="77" t="s">
        <v>3451</v>
      </c>
      <c r="I492" s="77" t="s">
        <v>3452</v>
      </c>
      <c r="J492" s="77" t="s">
        <v>3409</v>
      </c>
      <c r="K492" s="71" t="s">
        <v>4380</v>
      </c>
      <c r="L492" s="74"/>
      <c r="M492" s="74"/>
      <c r="N492" s="74"/>
      <c r="O492" s="79"/>
      <c r="P492" s="74"/>
      <c r="Q492" s="77" t="s">
        <v>134</v>
      </c>
      <c r="R492" s="77" t="s">
        <v>5599</v>
      </c>
      <c r="S492" s="85" t="s">
        <v>68</v>
      </c>
      <c r="T492" s="78" t="s">
        <v>5607</v>
      </c>
      <c r="U492" s="85" t="s">
        <v>134</v>
      </c>
      <c r="V492" s="85" t="s">
        <v>134</v>
      </c>
    </row>
    <row r="493" spans="1:22" s="48" customFormat="1" ht="105" x14ac:dyDescent="0.25">
      <c r="A493" s="55">
        <v>13100700</v>
      </c>
      <c r="B493" s="77" t="s">
        <v>31</v>
      </c>
      <c r="C493" s="82">
        <v>4153</v>
      </c>
      <c r="D493" s="77" t="s">
        <v>214</v>
      </c>
      <c r="E493" s="77" t="s">
        <v>126</v>
      </c>
      <c r="F493" s="77" t="s">
        <v>79</v>
      </c>
      <c r="G493" s="77" t="s">
        <v>3566</v>
      </c>
      <c r="H493" s="77" t="s">
        <v>3451</v>
      </c>
      <c r="I493" s="77" t="s">
        <v>3452</v>
      </c>
      <c r="J493" s="77" t="s">
        <v>3409</v>
      </c>
      <c r="K493" s="71" t="s">
        <v>4380</v>
      </c>
      <c r="L493" s="74"/>
      <c r="M493" s="74"/>
      <c r="N493" s="74"/>
      <c r="O493" s="79"/>
      <c r="P493" s="74"/>
      <c r="Q493" s="77" t="s">
        <v>134</v>
      </c>
      <c r="R493" s="77" t="s">
        <v>5599</v>
      </c>
      <c r="S493" s="85" t="s">
        <v>68</v>
      </c>
      <c r="T493" s="78" t="s">
        <v>5608</v>
      </c>
      <c r="U493" s="85" t="s">
        <v>134</v>
      </c>
      <c r="V493" s="85" t="s">
        <v>134</v>
      </c>
    </row>
    <row r="494" spans="1:22" s="48" customFormat="1" ht="105" x14ac:dyDescent="0.25">
      <c r="A494" s="55">
        <v>13100700</v>
      </c>
      <c r="B494" s="77" t="s">
        <v>31</v>
      </c>
      <c r="C494" s="82">
        <v>4154</v>
      </c>
      <c r="D494" s="77" t="s">
        <v>214</v>
      </c>
      <c r="E494" s="77" t="s">
        <v>126</v>
      </c>
      <c r="F494" s="77" t="s">
        <v>79</v>
      </c>
      <c r="G494" s="77" t="s">
        <v>3567</v>
      </c>
      <c r="H494" s="77" t="s">
        <v>3451</v>
      </c>
      <c r="I494" s="77" t="s">
        <v>3452</v>
      </c>
      <c r="J494" s="77" t="s">
        <v>3409</v>
      </c>
      <c r="K494" s="71" t="s">
        <v>67</v>
      </c>
      <c r="L494" s="74">
        <v>77963</v>
      </c>
      <c r="M494" s="74">
        <v>0</v>
      </c>
      <c r="N494" s="74">
        <v>77963</v>
      </c>
      <c r="O494" s="79">
        <v>1</v>
      </c>
      <c r="P494" s="74">
        <v>77963</v>
      </c>
      <c r="Q494" s="77" t="s">
        <v>134</v>
      </c>
      <c r="R494" s="77" t="s">
        <v>5599</v>
      </c>
      <c r="S494" s="85" t="s">
        <v>134</v>
      </c>
      <c r="T494" s="78"/>
      <c r="U494" s="85" t="s">
        <v>134</v>
      </c>
      <c r="V494" s="85" t="s">
        <v>134</v>
      </c>
    </row>
    <row r="495" spans="1:22" s="48" customFormat="1" ht="105" x14ac:dyDescent="0.25">
      <c r="A495" s="55">
        <v>13100700</v>
      </c>
      <c r="B495" s="77" t="s">
        <v>31</v>
      </c>
      <c r="C495" s="82">
        <v>4155</v>
      </c>
      <c r="D495" s="77" t="s">
        <v>214</v>
      </c>
      <c r="E495" s="77" t="s">
        <v>126</v>
      </c>
      <c r="F495" s="77" t="s">
        <v>79</v>
      </c>
      <c r="G495" s="77" t="s">
        <v>3568</v>
      </c>
      <c r="H495" s="77" t="s">
        <v>3451</v>
      </c>
      <c r="I495" s="77" t="s">
        <v>3452</v>
      </c>
      <c r="J495" s="77" t="s">
        <v>3409</v>
      </c>
      <c r="K495" s="71" t="s">
        <v>67</v>
      </c>
      <c r="L495" s="74">
        <v>94218</v>
      </c>
      <c r="M495" s="74">
        <v>0</v>
      </c>
      <c r="N495" s="74">
        <v>94218</v>
      </c>
      <c r="O495" s="79">
        <v>1</v>
      </c>
      <c r="P495" s="74">
        <v>94218</v>
      </c>
      <c r="Q495" s="77" t="s">
        <v>134</v>
      </c>
      <c r="R495" s="77" t="s">
        <v>5599</v>
      </c>
      <c r="S495" s="85" t="s">
        <v>134</v>
      </c>
      <c r="T495" s="78"/>
      <c r="U495" s="85" t="s">
        <v>134</v>
      </c>
      <c r="V495" s="85" t="s">
        <v>134</v>
      </c>
    </row>
    <row r="496" spans="1:22" s="48" customFormat="1" ht="105" x14ac:dyDescent="0.25">
      <c r="A496" s="55">
        <v>13100700</v>
      </c>
      <c r="B496" s="77" t="s">
        <v>31</v>
      </c>
      <c r="C496" s="82">
        <v>4156</v>
      </c>
      <c r="D496" s="77" t="s">
        <v>214</v>
      </c>
      <c r="E496" s="77" t="s">
        <v>126</v>
      </c>
      <c r="F496" s="77" t="s">
        <v>79</v>
      </c>
      <c r="G496" s="77" t="s">
        <v>3569</v>
      </c>
      <c r="H496" s="77" t="s">
        <v>3451</v>
      </c>
      <c r="I496" s="77" t="s">
        <v>3452</v>
      </c>
      <c r="J496" s="77" t="s">
        <v>3409</v>
      </c>
      <c r="K496" s="71" t="s">
        <v>67</v>
      </c>
      <c r="L496" s="74">
        <v>86589</v>
      </c>
      <c r="M496" s="74">
        <v>0</v>
      </c>
      <c r="N496" s="74">
        <v>86589</v>
      </c>
      <c r="O496" s="79">
        <v>1</v>
      </c>
      <c r="P496" s="74">
        <v>86589</v>
      </c>
      <c r="Q496" s="77" t="s">
        <v>134</v>
      </c>
      <c r="R496" s="77" t="s">
        <v>5599</v>
      </c>
      <c r="S496" s="85" t="s">
        <v>134</v>
      </c>
      <c r="T496" s="78"/>
      <c r="U496" s="85" t="s">
        <v>134</v>
      </c>
      <c r="V496" s="85" t="s">
        <v>134</v>
      </c>
    </row>
    <row r="497" spans="1:22" s="48" customFormat="1" ht="105" x14ac:dyDescent="0.25">
      <c r="A497" s="55">
        <v>13100700</v>
      </c>
      <c r="B497" s="77" t="s">
        <v>31</v>
      </c>
      <c r="C497" s="82">
        <v>4157</v>
      </c>
      <c r="D497" s="77" t="s">
        <v>214</v>
      </c>
      <c r="E497" s="77" t="s">
        <v>126</v>
      </c>
      <c r="F497" s="77" t="s">
        <v>79</v>
      </c>
      <c r="G497" s="77" t="s">
        <v>3570</v>
      </c>
      <c r="H497" s="77" t="s">
        <v>3451</v>
      </c>
      <c r="I497" s="77" t="s">
        <v>3452</v>
      </c>
      <c r="J497" s="77" t="s">
        <v>3409</v>
      </c>
      <c r="K497" s="71" t="s">
        <v>67</v>
      </c>
      <c r="L497" s="74">
        <v>75972</v>
      </c>
      <c r="M497" s="74">
        <v>0</v>
      </c>
      <c r="N497" s="74">
        <v>75972</v>
      </c>
      <c r="O497" s="79">
        <v>1</v>
      </c>
      <c r="P497" s="74">
        <v>75972</v>
      </c>
      <c r="Q497" s="77" t="s">
        <v>134</v>
      </c>
      <c r="R497" s="77" t="s">
        <v>5599</v>
      </c>
      <c r="S497" s="85" t="s">
        <v>134</v>
      </c>
      <c r="T497" s="78"/>
      <c r="U497" s="85" t="s">
        <v>134</v>
      </c>
      <c r="V497" s="85" t="s">
        <v>134</v>
      </c>
    </row>
    <row r="498" spans="1:22" s="48" customFormat="1" ht="105" x14ac:dyDescent="0.25">
      <c r="A498" s="55">
        <v>13100700</v>
      </c>
      <c r="B498" s="77" t="s">
        <v>31</v>
      </c>
      <c r="C498" s="82">
        <v>4158</v>
      </c>
      <c r="D498" s="77" t="s">
        <v>214</v>
      </c>
      <c r="E498" s="77" t="s">
        <v>126</v>
      </c>
      <c r="F498" s="77" t="s">
        <v>79</v>
      </c>
      <c r="G498" s="77" t="s">
        <v>3571</v>
      </c>
      <c r="H498" s="77" t="s">
        <v>3451</v>
      </c>
      <c r="I498" s="77" t="s">
        <v>3452</v>
      </c>
      <c r="J498" s="77" t="s">
        <v>3409</v>
      </c>
      <c r="K498" s="71" t="s">
        <v>67</v>
      </c>
      <c r="L498" s="74">
        <v>49432</v>
      </c>
      <c r="M498" s="74">
        <v>0</v>
      </c>
      <c r="N498" s="74">
        <v>49432</v>
      </c>
      <c r="O498" s="79">
        <v>1</v>
      </c>
      <c r="P498" s="74">
        <v>49432</v>
      </c>
      <c r="Q498" s="77" t="s">
        <v>134</v>
      </c>
      <c r="R498" s="77" t="s">
        <v>5599</v>
      </c>
      <c r="S498" s="85" t="s">
        <v>134</v>
      </c>
      <c r="T498" s="78"/>
      <c r="U498" s="85" t="s">
        <v>134</v>
      </c>
      <c r="V498" s="85" t="s">
        <v>134</v>
      </c>
    </row>
    <row r="499" spans="1:22" s="48" customFormat="1" ht="105" x14ac:dyDescent="0.25">
      <c r="A499" s="55">
        <v>13100700</v>
      </c>
      <c r="B499" s="77" t="s">
        <v>31</v>
      </c>
      <c r="C499" s="82">
        <v>4159</v>
      </c>
      <c r="D499" s="77" t="s">
        <v>214</v>
      </c>
      <c r="E499" s="77" t="s">
        <v>126</v>
      </c>
      <c r="F499" s="77" t="s">
        <v>79</v>
      </c>
      <c r="G499" s="77" t="s">
        <v>3572</v>
      </c>
      <c r="H499" s="77" t="s">
        <v>3451</v>
      </c>
      <c r="I499" s="77" t="s">
        <v>3452</v>
      </c>
      <c r="J499" s="77" t="s">
        <v>3409</v>
      </c>
      <c r="K499" s="71" t="s">
        <v>67</v>
      </c>
      <c r="L499" s="74">
        <v>86257</v>
      </c>
      <c r="M499" s="74">
        <v>0</v>
      </c>
      <c r="N499" s="74">
        <v>86257</v>
      </c>
      <c r="O499" s="79">
        <v>1</v>
      </c>
      <c r="P499" s="74">
        <v>86257</v>
      </c>
      <c r="Q499" s="77" t="s">
        <v>134</v>
      </c>
      <c r="R499" s="77" t="s">
        <v>5599</v>
      </c>
      <c r="S499" s="85" t="s">
        <v>134</v>
      </c>
      <c r="T499" s="78"/>
      <c r="U499" s="85" t="s">
        <v>134</v>
      </c>
      <c r="V499" s="85" t="s">
        <v>134</v>
      </c>
    </row>
    <row r="500" spans="1:22" s="48" customFormat="1" ht="105" x14ac:dyDescent="0.25">
      <c r="A500" s="55">
        <v>13100700</v>
      </c>
      <c r="B500" s="77" t="s">
        <v>31</v>
      </c>
      <c r="C500" s="82">
        <v>4160</v>
      </c>
      <c r="D500" s="77" t="s">
        <v>214</v>
      </c>
      <c r="E500" s="77" t="s">
        <v>126</v>
      </c>
      <c r="F500" s="77" t="s">
        <v>79</v>
      </c>
      <c r="G500" s="77" t="s">
        <v>3573</v>
      </c>
      <c r="H500" s="77" t="s">
        <v>3451</v>
      </c>
      <c r="I500" s="77" t="s">
        <v>3452</v>
      </c>
      <c r="J500" s="77" t="s">
        <v>3409</v>
      </c>
      <c r="K500" s="71" t="s">
        <v>4380</v>
      </c>
      <c r="L500" s="74"/>
      <c r="M500" s="74"/>
      <c r="N500" s="74"/>
      <c r="O500" s="79"/>
      <c r="P500" s="74"/>
      <c r="Q500" s="77" t="s">
        <v>134</v>
      </c>
      <c r="R500" s="77" t="s">
        <v>5599</v>
      </c>
      <c r="S500" s="85" t="s">
        <v>68</v>
      </c>
      <c r="T500" s="78" t="s">
        <v>5609</v>
      </c>
      <c r="U500" s="85" t="s">
        <v>134</v>
      </c>
      <c r="V500" s="85" t="s">
        <v>134</v>
      </c>
    </row>
    <row r="501" spans="1:22" s="48" customFormat="1" ht="105" x14ac:dyDescent="0.25">
      <c r="A501" s="55">
        <v>13100700</v>
      </c>
      <c r="B501" s="77" t="s">
        <v>31</v>
      </c>
      <c r="C501" s="82">
        <v>4161</v>
      </c>
      <c r="D501" s="77" t="s">
        <v>214</v>
      </c>
      <c r="E501" s="77" t="s">
        <v>126</v>
      </c>
      <c r="F501" s="77" t="s">
        <v>79</v>
      </c>
      <c r="G501" s="77" t="s">
        <v>3574</v>
      </c>
      <c r="H501" s="77" t="s">
        <v>3451</v>
      </c>
      <c r="I501" s="77" t="s">
        <v>3452</v>
      </c>
      <c r="J501" s="77" t="s">
        <v>3409</v>
      </c>
      <c r="K501" s="71" t="s">
        <v>67</v>
      </c>
      <c r="L501" s="74">
        <v>72986</v>
      </c>
      <c r="M501" s="74">
        <v>0</v>
      </c>
      <c r="N501" s="74">
        <v>72986</v>
      </c>
      <c r="O501" s="79">
        <v>1</v>
      </c>
      <c r="P501" s="74">
        <v>72986</v>
      </c>
      <c r="Q501" s="77" t="s">
        <v>134</v>
      </c>
      <c r="R501" s="77" t="s">
        <v>5599</v>
      </c>
      <c r="S501" s="85" t="s">
        <v>134</v>
      </c>
      <c r="T501" s="78"/>
      <c r="U501" s="85" t="s">
        <v>134</v>
      </c>
      <c r="V501" s="85" t="s">
        <v>134</v>
      </c>
    </row>
    <row r="502" spans="1:22" s="48" customFormat="1" ht="105" x14ac:dyDescent="0.25">
      <c r="A502" s="55">
        <v>13100700</v>
      </c>
      <c r="B502" s="77" t="s">
        <v>31</v>
      </c>
      <c r="C502" s="82">
        <v>4162</v>
      </c>
      <c r="D502" s="77" t="s">
        <v>214</v>
      </c>
      <c r="E502" s="77" t="s">
        <v>126</v>
      </c>
      <c r="F502" s="77" t="s">
        <v>79</v>
      </c>
      <c r="G502" s="77" t="s">
        <v>3575</v>
      </c>
      <c r="H502" s="77" t="s">
        <v>3451</v>
      </c>
      <c r="I502" s="77" t="s">
        <v>3452</v>
      </c>
      <c r="J502" s="77" t="s">
        <v>3409</v>
      </c>
      <c r="K502" s="71" t="s">
        <v>4380</v>
      </c>
      <c r="L502" s="74"/>
      <c r="M502" s="74"/>
      <c r="N502" s="74"/>
      <c r="O502" s="79"/>
      <c r="P502" s="74"/>
      <c r="Q502" s="77" t="s">
        <v>134</v>
      </c>
      <c r="R502" s="77" t="s">
        <v>5599</v>
      </c>
      <c r="S502" s="85" t="s">
        <v>68</v>
      </c>
      <c r="T502" s="78" t="s">
        <v>5610</v>
      </c>
      <c r="U502" s="85" t="s">
        <v>134</v>
      </c>
      <c r="V502" s="85" t="s">
        <v>134</v>
      </c>
    </row>
    <row r="503" spans="1:22" s="48" customFormat="1" ht="105" x14ac:dyDescent="0.25">
      <c r="A503" s="55">
        <v>13100700</v>
      </c>
      <c r="B503" s="77" t="s">
        <v>31</v>
      </c>
      <c r="C503" s="82">
        <v>4163</v>
      </c>
      <c r="D503" s="77" t="s">
        <v>214</v>
      </c>
      <c r="E503" s="77" t="s">
        <v>126</v>
      </c>
      <c r="F503" s="77" t="s">
        <v>79</v>
      </c>
      <c r="G503" s="77" t="s">
        <v>3576</v>
      </c>
      <c r="H503" s="77" t="s">
        <v>3451</v>
      </c>
      <c r="I503" s="77" t="s">
        <v>3452</v>
      </c>
      <c r="J503" s="77" t="s">
        <v>3409</v>
      </c>
      <c r="K503" s="71" t="s">
        <v>67</v>
      </c>
      <c r="L503" s="74">
        <v>24883</v>
      </c>
      <c r="M503" s="74">
        <v>0</v>
      </c>
      <c r="N503" s="74">
        <v>24883</v>
      </c>
      <c r="O503" s="79">
        <v>1</v>
      </c>
      <c r="P503" s="74">
        <v>24883</v>
      </c>
      <c r="Q503" s="77" t="s">
        <v>134</v>
      </c>
      <c r="R503" s="77" t="s">
        <v>5599</v>
      </c>
      <c r="S503" s="85" t="s">
        <v>134</v>
      </c>
      <c r="T503" s="78"/>
      <c r="U503" s="85" t="s">
        <v>134</v>
      </c>
      <c r="V503" s="85" t="s">
        <v>134</v>
      </c>
    </row>
    <row r="504" spans="1:22" s="48" customFormat="1" ht="105" x14ac:dyDescent="0.25">
      <c r="A504" s="55">
        <v>13100700</v>
      </c>
      <c r="B504" s="77" t="s">
        <v>31</v>
      </c>
      <c r="C504" s="82">
        <v>4164</v>
      </c>
      <c r="D504" s="77" t="s">
        <v>214</v>
      </c>
      <c r="E504" s="77" t="s">
        <v>126</v>
      </c>
      <c r="F504" s="77" t="s">
        <v>79</v>
      </c>
      <c r="G504" s="77" t="s">
        <v>3577</v>
      </c>
      <c r="H504" s="77" t="s">
        <v>3451</v>
      </c>
      <c r="I504" s="77" t="s">
        <v>3452</v>
      </c>
      <c r="J504" s="77" t="s">
        <v>3409</v>
      </c>
      <c r="K504" s="71" t="s">
        <v>4380</v>
      </c>
      <c r="L504" s="74"/>
      <c r="M504" s="74"/>
      <c r="N504" s="74"/>
      <c r="O504" s="79"/>
      <c r="P504" s="74"/>
      <c r="Q504" s="77" t="s">
        <v>134</v>
      </c>
      <c r="R504" s="77" t="s">
        <v>5599</v>
      </c>
      <c r="S504" s="85" t="s">
        <v>68</v>
      </c>
      <c r="T504" s="78" t="s">
        <v>5611</v>
      </c>
      <c r="U504" s="85" t="s">
        <v>134</v>
      </c>
      <c r="V504" s="85" t="s">
        <v>134</v>
      </c>
    </row>
    <row r="505" spans="1:22" s="48" customFormat="1" ht="105" x14ac:dyDescent="0.25">
      <c r="A505" s="55">
        <v>13100700</v>
      </c>
      <c r="B505" s="77" t="s">
        <v>31</v>
      </c>
      <c r="C505" s="82">
        <v>4165</v>
      </c>
      <c r="D505" s="77" t="s">
        <v>214</v>
      </c>
      <c r="E505" s="77" t="s">
        <v>126</v>
      </c>
      <c r="F505" s="77" t="s">
        <v>79</v>
      </c>
      <c r="G505" s="77" t="s">
        <v>3578</v>
      </c>
      <c r="H505" s="77" t="s">
        <v>3451</v>
      </c>
      <c r="I505" s="77" t="s">
        <v>3452</v>
      </c>
      <c r="J505" s="77" t="s">
        <v>3409</v>
      </c>
      <c r="K505" s="71" t="s">
        <v>67</v>
      </c>
      <c r="L505" s="74">
        <v>43792</v>
      </c>
      <c r="M505" s="74">
        <v>0</v>
      </c>
      <c r="N505" s="74">
        <v>43792</v>
      </c>
      <c r="O505" s="79">
        <v>1</v>
      </c>
      <c r="P505" s="74">
        <v>43792</v>
      </c>
      <c r="Q505" s="77" t="s">
        <v>134</v>
      </c>
      <c r="R505" s="77" t="s">
        <v>5599</v>
      </c>
      <c r="S505" s="85" t="s">
        <v>134</v>
      </c>
      <c r="T505" s="78"/>
      <c r="U505" s="85" t="s">
        <v>134</v>
      </c>
      <c r="V505" s="85" t="s">
        <v>134</v>
      </c>
    </row>
    <row r="506" spans="1:22" s="48" customFormat="1" ht="105" x14ac:dyDescent="0.25">
      <c r="A506" s="55">
        <v>13100700</v>
      </c>
      <c r="B506" s="77" t="s">
        <v>31</v>
      </c>
      <c r="C506" s="82">
        <v>4166</v>
      </c>
      <c r="D506" s="77" t="s">
        <v>214</v>
      </c>
      <c r="E506" s="77" t="s">
        <v>126</v>
      </c>
      <c r="F506" s="77" t="s">
        <v>79</v>
      </c>
      <c r="G506" s="77" t="s">
        <v>3579</v>
      </c>
      <c r="H506" s="77" t="s">
        <v>3451</v>
      </c>
      <c r="I506" s="77" t="s">
        <v>3452</v>
      </c>
      <c r="J506" s="77" t="s">
        <v>3409</v>
      </c>
      <c r="K506" s="71" t="s">
        <v>67</v>
      </c>
      <c r="L506" s="74">
        <v>69669</v>
      </c>
      <c r="M506" s="74">
        <v>0</v>
      </c>
      <c r="N506" s="74">
        <v>69669</v>
      </c>
      <c r="O506" s="79">
        <v>1</v>
      </c>
      <c r="P506" s="74">
        <v>69669</v>
      </c>
      <c r="Q506" s="77" t="s">
        <v>134</v>
      </c>
      <c r="R506" s="77" t="s">
        <v>5599</v>
      </c>
      <c r="S506" s="85" t="s">
        <v>134</v>
      </c>
      <c r="T506" s="78"/>
      <c r="U506" s="85" t="s">
        <v>134</v>
      </c>
      <c r="V506" s="85" t="s">
        <v>134</v>
      </c>
    </row>
    <row r="507" spans="1:22" s="48" customFormat="1" ht="105" x14ac:dyDescent="0.25">
      <c r="A507" s="55">
        <v>13100700</v>
      </c>
      <c r="B507" s="77" t="s">
        <v>31</v>
      </c>
      <c r="C507" s="82">
        <v>4167</v>
      </c>
      <c r="D507" s="77" t="s">
        <v>214</v>
      </c>
      <c r="E507" s="77" t="s">
        <v>126</v>
      </c>
      <c r="F507" s="77" t="s">
        <v>79</v>
      </c>
      <c r="G507" s="77" t="s">
        <v>3580</v>
      </c>
      <c r="H507" s="77" t="s">
        <v>3451</v>
      </c>
      <c r="I507" s="77" t="s">
        <v>3452</v>
      </c>
      <c r="J507" s="77" t="s">
        <v>3409</v>
      </c>
      <c r="K507" s="71" t="s">
        <v>67</v>
      </c>
      <c r="L507" s="74">
        <v>57063</v>
      </c>
      <c r="M507" s="74">
        <v>0</v>
      </c>
      <c r="N507" s="74">
        <v>57063</v>
      </c>
      <c r="O507" s="79">
        <v>1</v>
      </c>
      <c r="P507" s="74">
        <v>57063</v>
      </c>
      <c r="Q507" s="77" t="s">
        <v>134</v>
      </c>
      <c r="R507" s="77" t="s">
        <v>5599</v>
      </c>
      <c r="S507" s="85" t="s">
        <v>134</v>
      </c>
      <c r="T507" s="78"/>
      <c r="U507" s="85" t="s">
        <v>134</v>
      </c>
      <c r="V507" s="85" t="s">
        <v>134</v>
      </c>
    </row>
    <row r="508" spans="1:22" s="48" customFormat="1" ht="105" x14ac:dyDescent="0.25">
      <c r="A508" s="55">
        <v>13100700</v>
      </c>
      <c r="B508" s="77" t="s">
        <v>31</v>
      </c>
      <c r="C508" s="82">
        <v>4168</v>
      </c>
      <c r="D508" s="77" t="s">
        <v>214</v>
      </c>
      <c r="E508" s="77" t="s">
        <v>126</v>
      </c>
      <c r="F508" s="77" t="s">
        <v>79</v>
      </c>
      <c r="G508" s="77" t="s">
        <v>3536</v>
      </c>
      <c r="H508" s="77" t="s">
        <v>3451</v>
      </c>
      <c r="I508" s="77" t="s">
        <v>3452</v>
      </c>
      <c r="J508" s="77" t="s">
        <v>3409</v>
      </c>
      <c r="K508" s="71" t="s">
        <v>67</v>
      </c>
      <c r="L508" s="74">
        <v>24549</v>
      </c>
      <c r="M508" s="74">
        <v>0</v>
      </c>
      <c r="N508" s="74">
        <v>24549</v>
      </c>
      <c r="O508" s="79">
        <v>1</v>
      </c>
      <c r="P508" s="74">
        <v>24549</v>
      </c>
      <c r="Q508" s="77" t="s">
        <v>134</v>
      </c>
      <c r="R508" s="77" t="s">
        <v>5599</v>
      </c>
      <c r="S508" s="85" t="s">
        <v>134</v>
      </c>
      <c r="T508" s="78"/>
      <c r="U508" s="85" t="s">
        <v>134</v>
      </c>
      <c r="V508" s="85" t="s">
        <v>134</v>
      </c>
    </row>
    <row r="509" spans="1:22" s="48" customFormat="1" ht="105" x14ac:dyDescent="0.25">
      <c r="A509" s="55">
        <v>13100700</v>
      </c>
      <c r="B509" s="77" t="s">
        <v>31</v>
      </c>
      <c r="C509" s="82">
        <v>4169</v>
      </c>
      <c r="D509" s="77" t="s">
        <v>214</v>
      </c>
      <c r="E509" s="77" t="s">
        <v>126</v>
      </c>
      <c r="F509" s="77" t="s">
        <v>79</v>
      </c>
      <c r="G509" s="77" t="s">
        <v>3581</v>
      </c>
      <c r="H509" s="77" t="s">
        <v>3451</v>
      </c>
      <c r="I509" s="77" t="s">
        <v>3452</v>
      </c>
      <c r="J509" s="77" t="s">
        <v>3409</v>
      </c>
      <c r="K509" s="71" t="s">
        <v>67</v>
      </c>
      <c r="L509" s="74">
        <v>102843</v>
      </c>
      <c r="M509" s="74">
        <v>0</v>
      </c>
      <c r="N509" s="74">
        <v>102843</v>
      </c>
      <c r="O509" s="79">
        <v>1</v>
      </c>
      <c r="P509" s="74">
        <v>102843</v>
      </c>
      <c r="Q509" s="77" t="s">
        <v>134</v>
      </c>
      <c r="R509" s="77" t="s">
        <v>5599</v>
      </c>
      <c r="S509" s="85" t="s">
        <v>134</v>
      </c>
      <c r="T509" s="78"/>
      <c r="U509" s="85" t="s">
        <v>134</v>
      </c>
      <c r="V509" s="85" t="s">
        <v>134</v>
      </c>
    </row>
    <row r="510" spans="1:22" s="48" customFormat="1" ht="105" x14ac:dyDescent="0.25">
      <c r="A510" s="55">
        <v>13100700</v>
      </c>
      <c r="B510" s="77" t="s">
        <v>31</v>
      </c>
      <c r="C510" s="82">
        <v>4170</v>
      </c>
      <c r="D510" s="77" t="s">
        <v>214</v>
      </c>
      <c r="E510" s="77" t="s">
        <v>126</v>
      </c>
      <c r="F510" s="77" t="s">
        <v>79</v>
      </c>
      <c r="G510" s="77" t="s">
        <v>3582</v>
      </c>
      <c r="H510" s="77" t="s">
        <v>3451</v>
      </c>
      <c r="I510" s="77" t="s">
        <v>3452</v>
      </c>
      <c r="J510" s="77" t="s">
        <v>3409</v>
      </c>
      <c r="K510" s="71" t="s">
        <v>67</v>
      </c>
      <c r="L510" s="74">
        <v>148295</v>
      </c>
      <c r="M510" s="74">
        <v>0</v>
      </c>
      <c r="N510" s="74">
        <v>148295</v>
      </c>
      <c r="O510" s="79">
        <v>1</v>
      </c>
      <c r="P510" s="74">
        <v>148295</v>
      </c>
      <c r="Q510" s="77" t="s">
        <v>134</v>
      </c>
      <c r="R510" s="77" t="s">
        <v>5599</v>
      </c>
      <c r="S510" s="85" t="s">
        <v>134</v>
      </c>
      <c r="T510" s="78"/>
      <c r="U510" s="85" t="s">
        <v>134</v>
      </c>
      <c r="V510" s="85" t="s">
        <v>134</v>
      </c>
    </row>
    <row r="511" spans="1:22" s="48" customFormat="1" ht="105" x14ac:dyDescent="0.25">
      <c r="A511" s="55">
        <v>13100700</v>
      </c>
      <c r="B511" s="77" t="s">
        <v>31</v>
      </c>
      <c r="C511" s="82">
        <v>4171</v>
      </c>
      <c r="D511" s="77" t="s">
        <v>214</v>
      </c>
      <c r="E511" s="77" t="s">
        <v>126</v>
      </c>
      <c r="F511" s="77" t="s">
        <v>79</v>
      </c>
      <c r="G511" s="77" t="s">
        <v>3583</v>
      </c>
      <c r="H511" s="77" t="s">
        <v>3451</v>
      </c>
      <c r="I511" s="77" t="s">
        <v>3452</v>
      </c>
      <c r="J511" s="77" t="s">
        <v>3409</v>
      </c>
      <c r="K511" s="71" t="s">
        <v>67</v>
      </c>
      <c r="L511" s="74">
        <v>44123</v>
      </c>
      <c r="M511" s="74">
        <v>0</v>
      </c>
      <c r="N511" s="74">
        <v>44123</v>
      </c>
      <c r="O511" s="79">
        <v>1</v>
      </c>
      <c r="P511" s="74">
        <v>44123</v>
      </c>
      <c r="Q511" s="77" t="s">
        <v>134</v>
      </c>
      <c r="R511" s="77" t="s">
        <v>5599</v>
      </c>
      <c r="S511" s="85" t="s">
        <v>134</v>
      </c>
      <c r="T511" s="78"/>
      <c r="U511" s="85" t="s">
        <v>134</v>
      </c>
      <c r="V511" s="85" t="s">
        <v>134</v>
      </c>
    </row>
    <row r="512" spans="1:22" s="48" customFormat="1" ht="105" x14ac:dyDescent="0.25">
      <c r="A512" s="55">
        <v>13100700</v>
      </c>
      <c r="B512" s="77" t="s">
        <v>31</v>
      </c>
      <c r="C512" s="82">
        <v>4172</v>
      </c>
      <c r="D512" s="77" t="s">
        <v>214</v>
      </c>
      <c r="E512" s="77" t="s">
        <v>126</v>
      </c>
      <c r="F512" s="77" t="s">
        <v>79</v>
      </c>
      <c r="G512" s="77" t="s">
        <v>3584</v>
      </c>
      <c r="H512" s="77" t="s">
        <v>3451</v>
      </c>
      <c r="I512" s="77" t="s">
        <v>3452</v>
      </c>
      <c r="J512" s="77" t="s">
        <v>3409</v>
      </c>
      <c r="K512" s="71" t="s">
        <v>67</v>
      </c>
      <c r="L512" s="74">
        <v>181138</v>
      </c>
      <c r="M512" s="74">
        <v>0</v>
      </c>
      <c r="N512" s="74">
        <v>181138</v>
      </c>
      <c r="O512" s="79">
        <v>1</v>
      </c>
      <c r="P512" s="74">
        <v>181138</v>
      </c>
      <c r="Q512" s="77" t="s">
        <v>134</v>
      </c>
      <c r="R512" s="77" t="s">
        <v>5599</v>
      </c>
      <c r="S512" s="85" t="s">
        <v>134</v>
      </c>
      <c r="T512" s="78"/>
      <c r="U512" s="85" t="s">
        <v>134</v>
      </c>
      <c r="V512" s="85" t="s">
        <v>134</v>
      </c>
    </row>
    <row r="513" spans="1:22" s="48" customFormat="1" ht="105" x14ac:dyDescent="0.25">
      <c r="A513" s="55">
        <v>13100700</v>
      </c>
      <c r="B513" s="77" t="s">
        <v>31</v>
      </c>
      <c r="C513" s="82">
        <v>4173</v>
      </c>
      <c r="D513" s="77" t="s">
        <v>214</v>
      </c>
      <c r="E513" s="77" t="s">
        <v>126</v>
      </c>
      <c r="F513" s="77" t="s">
        <v>79</v>
      </c>
      <c r="G513" s="77" t="s">
        <v>3585</v>
      </c>
      <c r="H513" s="77" t="s">
        <v>3451</v>
      </c>
      <c r="I513" s="77" t="s">
        <v>3452</v>
      </c>
      <c r="J513" s="77" t="s">
        <v>3409</v>
      </c>
      <c r="K513" s="71" t="s">
        <v>67</v>
      </c>
      <c r="L513" s="74">
        <v>109480</v>
      </c>
      <c r="M513" s="74">
        <v>0</v>
      </c>
      <c r="N513" s="74">
        <v>109480</v>
      </c>
      <c r="O513" s="79">
        <v>1</v>
      </c>
      <c r="P513" s="74">
        <v>109480</v>
      </c>
      <c r="Q513" s="77" t="s">
        <v>134</v>
      </c>
      <c r="R513" s="77" t="s">
        <v>5599</v>
      </c>
      <c r="S513" s="85" t="s">
        <v>134</v>
      </c>
      <c r="T513" s="78"/>
      <c r="U513" s="85" t="s">
        <v>134</v>
      </c>
      <c r="V513" s="85" t="s">
        <v>134</v>
      </c>
    </row>
    <row r="514" spans="1:22" s="48" customFormat="1" ht="105" x14ac:dyDescent="0.25">
      <c r="A514" s="55">
        <v>13100700</v>
      </c>
      <c r="B514" s="77" t="s">
        <v>31</v>
      </c>
      <c r="C514" s="82">
        <v>4174</v>
      </c>
      <c r="D514" s="77" t="s">
        <v>214</v>
      </c>
      <c r="E514" s="77" t="s">
        <v>126</v>
      </c>
      <c r="F514" s="77" t="s">
        <v>79</v>
      </c>
      <c r="G514" s="77" t="s">
        <v>3586</v>
      </c>
      <c r="H514" s="77" t="s">
        <v>3451</v>
      </c>
      <c r="I514" s="77" t="s">
        <v>3452</v>
      </c>
      <c r="J514" s="77" t="s">
        <v>3409</v>
      </c>
      <c r="K514" s="71" t="s">
        <v>67</v>
      </c>
      <c r="L514" s="74">
        <v>115120</v>
      </c>
      <c r="M514" s="74">
        <v>0</v>
      </c>
      <c r="N514" s="74">
        <v>115120</v>
      </c>
      <c r="O514" s="79">
        <v>1</v>
      </c>
      <c r="P514" s="74">
        <v>115120</v>
      </c>
      <c r="Q514" s="77" t="s">
        <v>134</v>
      </c>
      <c r="R514" s="77" t="s">
        <v>5599</v>
      </c>
      <c r="S514" s="85" t="s">
        <v>134</v>
      </c>
      <c r="T514" s="78"/>
      <c r="U514" s="85" t="s">
        <v>134</v>
      </c>
      <c r="V514" s="85" t="s">
        <v>134</v>
      </c>
    </row>
    <row r="515" spans="1:22" s="48" customFormat="1" ht="105" x14ac:dyDescent="0.25">
      <c r="A515" s="55">
        <v>13100700</v>
      </c>
      <c r="B515" s="77" t="s">
        <v>31</v>
      </c>
      <c r="C515" s="82">
        <v>4175</v>
      </c>
      <c r="D515" s="77" t="s">
        <v>214</v>
      </c>
      <c r="E515" s="77" t="s">
        <v>126</v>
      </c>
      <c r="F515" s="77" t="s">
        <v>79</v>
      </c>
      <c r="G515" s="77" t="s">
        <v>3587</v>
      </c>
      <c r="H515" s="77" t="s">
        <v>3451</v>
      </c>
      <c r="I515" s="77" t="s">
        <v>3452</v>
      </c>
      <c r="J515" s="77" t="s">
        <v>3409</v>
      </c>
      <c r="K515" s="71" t="s">
        <v>67</v>
      </c>
      <c r="L515" s="74">
        <v>112134</v>
      </c>
      <c r="M515" s="74">
        <v>0</v>
      </c>
      <c r="N515" s="74">
        <v>112134</v>
      </c>
      <c r="O515" s="79">
        <v>1</v>
      </c>
      <c r="P515" s="74">
        <v>112134</v>
      </c>
      <c r="Q515" s="77" t="s">
        <v>134</v>
      </c>
      <c r="R515" s="77" t="s">
        <v>5599</v>
      </c>
      <c r="S515" s="85" t="s">
        <v>134</v>
      </c>
      <c r="T515" s="78"/>
      <c r="U515" s="85" t="s">
        <v>134</v>
      </c>
      <c r="V515" s="85" t="s">
        <v>134</v>
      </c>
    </row>
    <row r="516" spans="1:22" s="48" customFormat="1" ht="105" x14ac:dyDescent="0.25">
      <c r="A516" s="55">
        <v>13100700</v>
      </c>
      <c r="B516" s="77" t="s">
        <v>31</v>
      </c>
      <c r="C516" s="82">
        <v>4176</v>
      </c>
      <c r="D516" s="77" t="s">
        <v>214</v>
      </c>
      <c r="E516" s="77" t="s">
        <v>126</v>
      </c>
      <c r="F516" s="77" t="s">
        <v>79</v>
      </c>
      <c r="G516" s="77" t="s">
        <v>3588</v>
      </c>
      <c r="H516" s="77" t="s">
        <v>3451</v>
      </c>
      <c r="I516" s="77" t="s">
        <v>3452</v>
      </c>
      <c r="J516" s="77" t="s">
        <v>3409</v>
      </c>
      <c r="K516" s="71" t="s">
        <v>67</v>
      </c>
      <c r="L516" s="74">
        <v>164552</v>
      </c>
      <c r="M516" s="74">
        <v>0</v>
      </c>
      <c r="N516" s="74">
        <v>164552</v>
      </c>
      <c r="O516" s="79">
        <v>1</v>
      </c>
      <c r="P516" s="74">
        <v>164552</v>
      </c>
      <c r="Q516" s="77" t="s">
        <v>134</v>
      </c>
      <c r="R516" s="77" t="s">
        <v>5599</v>
      </c>
      <c r="S516" s="85" t="s">
        <v>134</v>
      </c>
      <c r="T516" s="78"/>
      <c r="U516" s="85" t="s">
        <v>134</v>
      </c>
      <c r="V516" s="85" t="s">
        <v>134</v>
      </c>
    </row>
    <row r="517" spans="1:22" s="48" customFormat="1" ht="105" x14ac:dyDescent="0.25">
      <c r="A517" s="55">
        <v>13100700</v>
      </c>
      <c r="B517" s="77" t="s">
        <v>31</v>
      </c>
      <c r="C517" s="82">
        <v>4177</v>
      </c>
      <c r="D517" s="77" t="s">
        <v>214</v>
      </c>
      <c r="E517" s="77" t="s">
        <v>126</v>
      </c>
      <c r="F517" s="77" t="s">
        <v>79</v>
      </c>
      <c r="G517" s="77" t="s">
        <v>3589</v>
      </c>
      <c r="H517" s="77" t="s">
        <v>3451</v>
      </c>
      <c r="I517" s="77" t="s">
        <v>3452</v>
      </c>
      <c r="J517" s="77" t="s">
        <v>3409</v>
      </c>
      <c r="K517" s="71" t="s">
        <v>67</v>
      </c>
      <c r="L517" s="74">
        <v>274361</v>
      </c>
      <c r="M517" s="74">
        <v>0</v>
      </c>
      <c r="N517" s="74">
        <v>274361</v>
      </c>
      <c r="O517" s="79">
        <v>1</v>
      </c>
      <c r="P517" s="74">
        <v>274361</v>
      </c>
      <c r="Q517" s="77" t="s">
        <v>134</v>
      </c>
      <c r="R517" s="77" t="s">
        <v>5599</v>
      </c>
      <c r="S517" s="85" t="s">
        <v>134</v>
      </c>
      <c r="T517" s="78"/>
      <c r="U517" s="85" t="s">
        <v>134</v>
      </c>
      <c r="V517" s="85" t="s">
        <v>134</v>
      </c>
    </row>
    <row r="518" spans="1:22" s="48" customFormat="1" ht="105" x14ac:dyDescent="0.25">
      <c r="A518" s="55">
        <v>13100700</v>
      </c>
      <c r="B518" s="77" t="s">
        <v>31</v>
      </c>
      <c r="C518" s="82">
        <v>4178</v>
      </c>
      <c r="D518" s="77" t="s">
        <v>214</v>
      </c>
      <c r="E518" s="77" t="s">
        <v>126</v>
      </c>
      <c r="F518" s="77" t="s">
        <v>79</v>
      </c>
      <c r="G518" s="77" t="s">
        <v>3590</v>
      </c>
      <c r="H518" s="77" t="s">
        <v>3451</v>
      </c>
      <c r="I518" s="77" t="s">
        <v>3452</v>
      </c>
      <c r="J518" s="77" t="s">
        <v>3409</v>
      </c>
      <c r="K518" s="71" t="s">
        <v>67</v>
      </c>
      <c r="L518" s="74">
        <v>12606</v>
      </c>
      <c r="M518" s="74">
        <v>0</v>
      </c>
      <c r="N518" s="74">
        <v>12606</v>
      </c>
      <c r="O518" s="79">
        <v>1</v>
      </c>
      <c r="P518" s="74">
        <v>12606</v>
      </c>
      <c r="Q518" s="77" t="s">
        <v>134</v>
      </c>
      <c r="R518" s="77" t="s">
        <v>5599</v>
      </c>
      <c r="S518" s="85" t="s">
        <v>134</v>
      </c>
      <c r="T518" s="78"/>
      <c r="U518" s="85" t="s">
        <v>134</v>
      </c>
      <c r="V518" s="85" t="s">
        <v>134</v>
      </c>
    </row>
    <row r="519" spans="1:22" s="48" customFormat="1" ht="105" x14ac:dyDescent="0.25">
      <c r="A519" s="55">
        <v>13100700</v>
      </c>
      <c r="B519" s="77" t="s">
        <v>31</v>
      </c>
      <c r="C519" s="82">
        <v>4179</v>
      </c>
      <c r="D519" s="77" t="s">
        <v>214</v>
      </c>
      <c r="E519" s="77" t="s">
        <v>126</v>
      </c>
      <c r="F519" s="77" t="s">
        <v>79</v>
      </c>
      <c r="G519" s="77" t="s">
        <v>3591</v>
      </c>
      <c r="H519" s="77" t="s">
        <v>3451</v>
      </c>
      <c r="I519" s="77" t="s">
        <v>3452</v>
      </c>
      <c r="J519" s="77" t="s">
        <v>3409</v>
      </c>
      <c r="K519" s="71" t="s">
        <v>4380</v>
      </c>
      <c r="L519" s="74"/>
      <c r="M519" s="74"/>
      <c r="N519" s="74"/>
      <c r="O519" s="79"/>
      <c r="P519" s="74"/>
      <c r="Q519" s="77" t="s">
        <v>134</v>
      </c>
      <c r="R519" s="77" t="s">
        <v>5599</v>
      </c>
      <c r="S519" s="85" t="s">
        <v>68</v>
      </c>
      <c r="T519" s="78" t="s">
        <v>5612</v>
      </c>
      <c r="U519" s="85" t="s">
        <v>134</v>
      </c>
      <c r="V519" s="85" t="s">
        <v>134</v>
      </c>
    </row>
    <row r="520" spans="1:22" s="48" customFormat="1" ht="105" x14ac:dyDescent="0.25">
      <c r="A520" s="55">
        <v>13100700</v>
      </c>
      <c r="B520" s="77" t="s">
        <v>31</v>
      </c>
      <c r="C520" s="82">
        <v>4180</v>
      </c>
      <c r="D520" s="77" t="s">
        <v>214</v>
      </c>
      <c r="E520" s="77" t="s">
        <v>126</v>
      </c>
      <c r="F520" s="77" t="s">
        <v>79</v>
      </c>
      <c r="G520" s="77" t="s">
        <v>3520</v>
      </c>
      <c r="H520" s="77" t="s">
        <v>3451</v>
      </c>
      <c r="I520" s="77" t="s">
        <v>3452</v>
      </c>
      <c r="J520" s="77" t="s">
        <v>3409</v>
      </c>
      <c r="K520" s="71" t="s">
        <v>67</v>
      </c>
      <c r="L520" s="74">
        <v>98200</v>
      </c>
      <c r="M520" s="74">
        <v>0</v>
      </c>
      <c r="N520" s="74">
        <v>98200</v>
      </c>
      <c r="O520" s="79">
        <v>1</v>
      </c>
      <c r="P520" s="74">
        <v>98200</v>
      </c>
      <c r="Q520" s="77" t="s">
        <v>134</v>
      </c>
      <c r="R520" s="77" t="s">
        <v>5599</v>
      </c>
      <c r="S520" s="85" t="s">
        <v>134</v>
      </c>
      <c r="T520" s="78"/>
      <c r="U520" s="85" t="s">
        <v>134</v>
      </c>
      <c r="V520" s="85" t="s">
        <v>134</v>
      </c>
    </row>
    <row r="521" spans="1:22" s="48" customFormat="1" ht="105" x14ac:dyDescent="0.25">
      <c r="A521" s="55">
        <v>13100700</v>
      </c>
      <c r="B521" s="77" t="s">
        <v>31</v>
      </c>
      <c r="C521" s="82">
        <v>4182</v>
      </c>
      <c r="D521" s="77" t="s">
        <v>214</v>
      </c>
      <c r="E521" s="77" t="s">
        <v>126</v>
      </c>
      <c r="F521" s="77" t="s">
        <v>79</v>
      </c>
      <c r="G521" s="77" t="s">
        <v>3537</v>
      </c>
      <c r="H521" s="77" t="s">
        <v>3451</v>
      </c>
      <c r="I521" s="77" t="s">
        <v>3452</v>
      </c>
      <c r="J521" s="77" t="s">
        <v>3409</v>
      </c>
      <c r="K521" s="71" t="s">
        <v>67</v>
      </c>
      <c r="L521" s="74">
        <v>97203</v>
      </c>
      <c r="M521" s="74">
        <v>0</v>
      </c>
      <c r="N521" s="74">
        <v>97203</v>
      </c>
      <c r="O521" s="79">
        <v>1</v>
      </c>
      <c r="P521" s="74">
        <v>97203</v>
      </c>
      <c r="Q521" s="77" t="s">
        <v>134</v>
      </c>
      <c r="R521" s="77" t="s">
        <v>5599</v>
      </c>
      <c r="S521" s="85" t="s">
        <v>134</v>
      </c>
      <c r="T521" s="78"/>
      <c r="U521" s="85" t="s">
        <v>134</v>
      </c>
      <c r="V521" s="85" t="s">
        <v>134</v>
      </c>
    </row>
    <row r="522" spans="1:22" s="48" customFormat="1" ht="105" x14ac:dyDescent="0.25">
      <c r="A522" s="55">
        <v>13100700</v>
      </c>
      <c r="B522" s="77" t="s">
        <v>31</v>
      </c>
      <c r="C522" s="82">
        <v>4183</v>
      </c>
      <c r="D522" s="77" t="s">
        <v>214</v>
      </c>
      <c r="E522" s="77" t="s">
        <v>126</v>
      </c>
      <c r="F522" s="77" t="s">
        <v>79</v>
      </c>
      <c r="G522" s="77" t="s">
        <v>3592</v>
      </c>
      <c r="H522" s="77" t="s">
        <v>3451</v>
      </c>
      <c r="I522" s="77" t="s">
        <v>3452</v>
      </c>
      <c r="J522" s="77" t="s">
        <v>3409</v>
      </c>
      <c r="K522" s="71" t="s">
        <v>67</v>
      </c>
      <c r="L522" s="74">
        <v>43460</v>
      </c>
      <c r="M522" s="74">
        <v>0</v>
      </c>
      <c r="N522" s="74">
        <v>43460</v>
      </c>
      <c r="O522" s="79">
        <v>1</v>
      </c>
      <c r="P522" s="74">
        <v>43460</v>
      </c>
      <c r="Q522" s="77" t="s">
        <v>134</v>
      </c>
      <c r="R522" s="77" t="s">
        <v>5599</v>
      </c>
      <c r="S522" s="85" t="s">
        <v>134</v>
      </c>
      <c r="T522" s="78"/>
      <c r="U522" s="85" t="s">
        <v>134</v>
      </c>
      <c r="V522" s="85" t="s">
        <v>134</v>
      </c>
    </row>
    <row r="523" spans="1:22" s="48" customFormat="1" ht="105" x14ac:dyDescent="0.25">
      <c r="A523" s="55">
        <v>13100700</v>
      </c>
      <c r="B523" s="77" t="s">
        <v>31</v>
      </c>
      <c r="C523" s="82">
        <v>4184</v>
      </c>
      <c r="D523" s="77" t="s">
        <v>214</v>
      </c>
      <c r="E523" s="77" t="s">
        <v>126</v>
      </c>
      <c r="F523" s="77" t="s">
        <v>79</v>
      </c>
      <c r="G523" s="77" t="s">
        <v>3593</v>
      </c>
      <c r="H523" s="77" t="s">
        <v>3451</v>
      </c>
      <c r="I523" s="77" t="s">
        <v>3452</v>
      </c>
      <c r="J523" s="77" t="s">
        <v>3409</v>
      </c>
      <c r="K523" s="71" t="s">
        <v>67</v>
      </c>
      <c r="L523" s="74">
        <v>111469</v>
      </c>
      <c r="M523" s="74">
        <v>0</v>
      </c>
      <c r="N523" s="74">
        <v>111469</v>
      </c>
      <c r="O523" s="79">
        <v>1</v>
      </c>
      <c r="P523" s="74">
        <v>111469</v>
      </c>
      <c r="Q523" s="77" t="s">
        <v>134</v>
      </c>
      <c r="R523" s="77" t="s">
        <v>5599</v>
      </c>
      <c r="S523" s="85" t="s">
        <v>134</v>
      </c>
      <c r="T523" s="78"/>
      <c r="U523" s="85" t="s">
        <v>134</v>
      </c>
      <c r="V523" s="85" t="s">
        <v>134</v>
      </c>
    </row>
    <row r="524" spans="1:22" s="48" customFormat="1" ht="105" x14ac:dyDescent="0.25">
      <c r="A524" s="55">
        <v>13100700</v>
      </c>
      <c r="B524" s="77" t="s">
        <v>31</v>
      </c>
      <c r="C524" s="82">
        <v>4185</v>
      </c>
      <c r="D524" s="77" t="s">
        <v>214</v>
      </c>
      <c r="E524" s="77" t="s">
        <v>126</v>
      </c>
      <c r="F524" s="77" t="s">
        <v>79</v>
      </c>
      <c r="G524" s="77" t="s">
        <v>3594</v>
      </c>
      <c r="H524" s="77" t="s">
        <v>3451</v>
      </c>
      <c r="I524" s="77" t="s">
        <v>3452</v>
      </c>
      <c r="J524" s="77" t="s">
        <v>3409</v>
      </c>
      <c r="K524" s="71" t="s">
        <v>67</v>
      </c>
      <c r="L524" s="74">
        <v>21563</v>
      </c>
      <c r="M524" s="74">
        <v>0</v>
      </c>
      <c r="N524" s="74">
        <v>21563</v>
      </c>
      <c r="O524" s="79">
        <v>1</v>
      </c>
      <c r="P524" s="74">
        <v>21563</v>
      </c>
      <c r="Q524" s="77" t="s">
        <v>134</v>
      </c>
      <c r="R524" s="77" t="s">
        <v>5599</v>
      </c>
      <c r="S524" s="85" t="s">
        <v>134</v>
      </c>
      <c r="T524" s="78"/>
      <c r="U524" s="85" t="s">
        <v>134</v>
      </c>
      <c r="V524" s="85" t="s">
        <v>134</v>
      </c>
    </row>
    <row r="525" spans="1:22" s="48" customFormat="1" ht="105" x14ac:dyDescent="0.25">
      <c r="A525" s="55">
        <v>13100700</v>
      </c>
      <c r="B525" s="77" t="s">
        <v>31</v>
      </c>
      <c r="C525" s="82">
        <v>4186</v>
      </c>
      <c r="D525" s="77" t="s">
        <v>214</v>
      </c>
      <c r="E525" s="77" t="s">
        <v>126</v>
      </c>
      <c r="F525" s="77" t="s">
        <v>79</v>
      </c>
      <c r="G525" s="77" t="s">
        <v>3595</v>
      </c>
      <c r="H525" s="77" t="s">
        <v>3451</v>
      </c>
      <c r="I525" s="77" t="s">
        <v>3452</v>
      </c>
      <c r="J525" s="77" t="s">
        <v>3409</v>
      </c>
      <c r="K525" s="71" t="s">
        <v>4380</v>
      </c>
      <c r="L525" s="74"/>
      <c r="M525" s="74"/>
      <c r="N525" s="74"/>
      <c r="O525" s="79"/>
      <c r="P525" s="74"/>
      <c r="Q525" s="77" t="s">
        <v>134</v>
      </c>
      <c r="R525" s="77" t="s">
        <v>5599</v>
      </c>
      <c r="S525" s="85" t="s">
        <v>68</v>
      </c>
      <c r="T525" s="78" t="s">
        <v>5613</v>
      </c>
      <c r="U525" s="85" t="s">
        <v>134</v>
      </c>
      <c r="V525" s="85" t="s">
        <v>134</v>
      </c>
    </row>
    <row r="526" spans="1:22" s="48" customFormat="1" ht="105" x14ac:dyDescent="0.25">
      <c r="A526" s="55">
        <v>13100700</v>
      </c>
      <c r="B526" s="77" t="s">
        <v>31</v>
      </c>
      <c r="C526" s="82">
        <v>4187</v>
      </c>
      <c r="D526" s="77" t="s">
        <v>214</v>
      </c>
      <c r="E526" s="77" t="s">
        <v>126</v>
      </c>
      <c r="F526" s="77" t="s">
        <v>79</v>
      </c>
      <c r="G526" s="77" t="s">
        <v>3596</v>
      </c>
      <c r="H526" s="77" t="s">
        <v>3451</v>
      </c>
      <c r="I526" s="77" t="s">
        <v>3452</v>
      </c>
      <c r="J526" s="77" t="s">
        <v>3409</v>
      </c>
      <c r="K526" s="71" t="s">
        <v>67</v>
      </c>
      <c r="L526" s="74">
        <v>132703</v>
      </c>
      <c r="M526" s="74">
        <v>0</v>
      </c>
      <c r="N526" s="74">
        <v>132703</v>
      </c>
      <c r="O526" s="79">
        <v>1</v>
      </c>
      <c r="P526" s="74">
        <v>132703</v>
      </c>
      <c r="Q526" s="77" t="s">
        <v>134</v>
      </c>
      <c r="R526" s="77" t="s">
        <v>5599</v>
      </c>
      <c r="S526" s="85" t="s">
        <v>134</v>
      </c>
      <c r="T526" s="78"/>
      <c r="U526" s="85" t="s">
        <v>134</v>
      </c>
      <c r="V526" s="85" t="s">
        <v>134</v>
      </c>
    </row>
    <row r="527" spans="1:22" s="48" customFormat="1" ht="105" x14ac:dyDescent="0.25">
      <c r="A527" s="55">
        <v>13100700</v>
      </c>
      <c r="B527" s="77" t="s">
        <v>31</v>
      </c>
      <c r="C527" s="82">
        <v>4188</v>
      </c>
      <c r="D527" s="77" t="s">
        <v>214</v>
      </c>
      <c r="E527" s="77" t="s">
        <v>126</v>
      </c>
      <c r="F527" s="77" t="s">
        <v>79</v>
      </c>
      <c r="G527" s="77" t="s">
        <v>3597</v>
      </c>
      <c r="H527" s="77" t="s">
        <v>3451</v>
      </c>
      <c r="I527" s="77" t="s">
        <v>3452</v>
      </c>
      <c r="J527" s="77" t="s">
        <v>3409</v>
      </c>
      <c r="K527" s="71" t="s">
        <v>67</v>
      </c>
      <c r="L527" s="74">
        <v>38152</v>
      </c>
      <c r="M527" s="74">
        <v>0</v>
      </c>
      <c r="N527" s="74">
        <v>38152</v>
      </c>
      <c r="O527" s="79">
        <v>1</v>
      </c>
      <c r="P527" s="74">
        <v>38152</v>
      </c>
      <c r="Q527" s="77" t="s">
        <v>134</v>
      </c>
      <c r="R527" s="77" t="s">
        <v>5599</v>
      </c>
      <c r="S527" s="85" t="s">
        <v>134</v>
      </c>
      <c r="T527" s="78"/>
      <c r="U527" s="85" t="s">
        <v>134</v>
      </c>
      <c r="V527" s="85" t="s">
        <v>134</v>
      </c>
    </row>
    <row r="528" spans="1:22" s="48" customFormat="1" ht="105" x14ac:dyDescent="0.25">
      <c r="A528" s="55">
        <v>13100700</v>
      </c>
      <c r="B528" s="77" t="s">
        <v>31</v>
      </c>
      <c r="C528" s="82">
        <v>4190</v>
      </c>
      <c r="D528" s="77" t="s">
        <v>214</v>
      </c>
      <c r="E528" s="77" t="s">
        <v>126</v>
      </c>
      <c r="F528" s="77" t="s">
        <v>79</v>
      </c>
      <c r="G528" s="77" t="s">
        <v>3598</v>
      </c>
      <c r="H528" s="77" t="s">
        <v>3451</v>
      </c>
      <c r="I528" s="77" t="s">
        <v>3452</v>
      </c>
      <c r="J528" s="77" t="s">
        <v>3409</v>
      </c>
      <c r="K528" s="71" t="s">
        <v>67</v>
      </c>
      <c r="L528" s="74">
        <v>177158</v>
      </c>
      <c r="M528" s="74">
        <v>0</v>
      </c>
      <c r="N528" s="74">
        <v>177158</v>
      </c>
      <c r="O528" s="79">
        <v>1</v>
      </c>
      <c r="P528" s="74">
        <v>177158</v>
      </c>
      <c r="Q528" s="77" t="s">
        <v>134</v>
      </c>
      <c r="R528" s="77" t="s">
        <v>5599</v>
      </c>
      <c r="S528" s="85" t="s">
        <v>134</v>
      </c>
      <c r="T528" s="78"/>
      <c r="U528" s="85" t="s">
        <v>134</v>
      </c>
      <c r="V528" s="85" t="s">
        <v>134</v>
      </c>
    </row>
    <row r="529" spans="1:22" s="48" customFormat="1" ht="105" x14ac:dyDescent="0.25">
      <c r="A529" s="55">
        <v>13100700</v>
      </c>
      <c r="B529" s="77" t="s">
        <v>31</v>
      </c>
      <c r="C529" s="82">
        <v>4191</v>
      </c>
      <c r="D529" s="77" t="s">
        <v>214</v>
      </c>
      <c r="E529" s="77" t="s">
        <v>126</v>
      </c>
      <c r="F529" s="77" t="s">
        <v>79</v>
      </c>
      <c r="G529" s="77" t="s">
        <v>3599</v>
      </c>
      <c r="H529" s="77" t="s">
        <v>3451</v>
      </c>
      <c r="I529" s="77" t="s">
        <v>3452</v>
      </c>
      <c r="J529" s="77" t="s">
        <v>3409</v>
      </c>
      <c r="K529" s="71" t="s">
        <v>67</v>
      </c>
      <c r="L529" s="74">
        <v>70332</v>
      </c>
      <c r="M529" s="74">
        <v>0</v>
      </c>
      <c r="N529" s="74">
        <v>70332</v>
      </c>
      <c r="O529" s="79">
        <v>1</v>
      </c>
      <c r="P529" s="74">
        <v>70332</v>
      </c>
      <c r="Q529" s="77" t="s">
        <v>134</v>
      </c>
      <c r="R529" s="77" t="s">
        <v>5599</v>
      </c>
      <c r="S529" s="85" t="s">
        <v>134</v>
      </c>
      <c r="T529" s="78"/>
      <c r="U529" s="85" t="s">
        <v>134</v>
      </c>
      <c r="V529" s="85" t="s">
        <v>134</v>
      </c>
    </row>
    <row r="530" spans="1:22" s="48" customFormat="1" ht="105" x14ac:dyDescent="0.25">
      <c r="A530" s="55">
        <v>13100700</v>
      </c>
      <c r="B530" s="77" t="s">
        <v>31</v>
      </c>
      <c r="C530" s="82">
        <v>4192</v>
      </c>
      <c r="D530" s="77" t="s">
        <v>214</v>
      </c>
      <c r="E530" s="77" t="s">
        <v>126</v>
      </c>
      <c r="F530" s="77" t="s">
        <v>79</v>
      </c>
      <c r="G530" s="77" t="s">
        <v>3600</v>
      </c>
      <c r="H530" s="77" t="s">
        <v>3451</v>
      </c>
      <c r="I530" s="77" t="s">
        <v>3452</v>
      </c>
      <c r="J530" s="77" t="s">
        <v>3409</v>
      </c>
      <c r="K530" s="71" t="s">
        <v>67</v>
      </c>
      <c r="L530" s="74">
        <v>125403</v>
      </c>
      <c r="M530" s="74">
        <v>0</v>
      </c>
      <c r="N530" s="74">
        <v>125403</v>
      </c>
      <c r="O530" s="79">
        <v>1</v>
      </c>
      <c r="P530" s="74">
        <v>125403</v>
      </c>
      <c r="Q530" s="77" t="s">
        <v>134</v>
      </c>
      <c r="R530" s="77" t="s">
        <v>5599</v>
      </c>
      <c r="S530" s="85" t="s">
        <v>134</v>
      </c>
      <c r="T530" s="78"/>
      <c r="U530" s="85" t="s">
        <v>134</v>
      </c>
      <c r="V530" s="85" t="s">
        <v>134</v>
      </c>
    </row>
    <row r="531" spans="1:22" s="48" customFormat="1" ht="120" x14ac:dyDescent="0.25">
      <c r="A531" s="55">
        <v>13100700</v>
      </c>
      <c r="B531" s="77" t="s">
        <v>31</v>
      </c>
      <c r="C531" s="82">
        <v>4193</v>
      </c>
      <c r="D531" s="77" t="s">
        <v>214</v>
      </c>
      <c r="E531" s="77" t="s">
        <v>126</v>
      </c>
      <c r="F531" s="77" t="s">
        <v>79</v>
      </c>
      <c r="G531" s="77" t="s">
        <v>3601</v>
      </c>
      <c r="H531" s="77" t="s">
        <v>3451</v>
      </c>
      <c r="I531" s="77" t="s">
        <v>3452</v>
      </c>
      <c r="J531" s="77" t="s">
        <v>3409</v>
      </c>
      <c r="K531" s="71" t="s">
        <v>67</v>
      </c>
      <c r="L531" s="74">
        <v>111138</v>
      </c>
      <c r="M531" s="74">
        <v>0</v>
      </c>
      <c r="N531" s="74">
        <v>111138</v>
      </c>
      <c r="O531" s="79">
        <v>1</v>
      </c>
      <c r="P531" s="74">
        <v>111138</v>
      </c>
      <c r="Q531" s="77" t="s">
        <v>134</v>
      </c>
      <c r="R531" s="77" t="s">
        <v>5599</v>
      </c>
      <c r="S531" s="85" t="s">
        <v>134</v>
      </c>
      <c r="T531" s="78"/>
      <c r="U531" s="85" t="s">
        <v>134</v>
      </c>
      <c r="V531" s="85" t="s">
        <v>134</v>
      </c>
    </row>
    <row r="532" spans="1:22" s="48" customFormat="1" ht="105" x14ac:dyDescent="0.25">
      <c r="A532" s="55">
        <v>13100700</v>
      </c>
      <c r="B532" s="77" t="s">
        <v>31</v>
      </c>
      <c r="C532" s="82">
        <v>4194</v>
      </c>
      <c r="D532" s="77" t="s">
        <v>214</v>
      </c>
      <c r="E532" s="77" t="s">
        <v>126</v>
      </c>
      <c r="F532" s="77" t="s">
        <v>79</v>
      </c>
      <c r="G532" s="77" t="s">
        <v>3602</v>
      </c>
      <c r="H532" s="77" t="s">
        <v>3451</v>
      </c>
      <c r="I532" s="77" t="s">
        <v>3452</v>
      </c>
      <c r="J532" s="77" t="s">
        <v>3409</v>
      </c>
      <c r="K532" s="71" t="s">
        <v>67</v>
      </c>
      <c r="L532" s="74">
        <v>107157</v>
      </c>
      <c r="M532" s="74">
        <v>0</v>
      </c>
      <c r="N532" s="74">
        <v>107157</v>
      </c>
      <c r="O532" s="79">
        <v>1</v>
      </c>
      <c r="P532" s="74">
        <v>107157</v>
      </c>
      <c r="Q532" s="77" t="s">
        <v>134</v>
      </c>
      <c r="R532" s="77" t="s">
        <v>5599</v>
      </c>
      <c r="S532" s="85" t="s">
        <v>134</v>
      </c>
      <c r="T532" s="78"/>
      <c r="U532" s="85" t="s">
        <v>134</v>
      </c>
      <c r="V532" s="85" t="s">
        <v>134</v>
      </c>
    </row>
    <row r="533" spans="1:22" s="48" customFormat="1" ht="105" x14ac:dyDescent="0.25">
      <c r="A533" s="55">
        <v>13100700</v>
      </c>
      <c r="B533" s="77" t="s">
        <v>31</v>
      </c>
      <c r="C533" s="82">
        <v>4195</v>
      </c>
      <c r="D533" s="77" t="s">
        <v>214</v>
      </c>
      <c r="E533" s="77" t="s">
        <v>126</v>
      </c>
      <c r="F533" s="77" t="s">
        <v>79</v>
      </c>
      <c r="G533" s="77" t="s">
        <v>3603</v>
      </c>
      <c r="H533" s="77" t="s">
        <v>3451</v>
      </c>
      <c r="I533" s="77" t="s">
        <v>3452</v>
      </c>
      <c r="J533" s="77" t="s">
        <v>3409</v>
      </c>
      <c r="K533" s="71" t="s">
        <v>67</v>
      </c>
      <c r="L533" s="74">
        <v>52417</v>
      </c>
      <c r="M533" s="74">
        <v>0</v>
      </c>
      <c r="N533" s="74">
        <v>52417</v>
      </c>
      <c r="O533" s="79">
        <v>1</v>
      </c>
      <c r="P533" s="74">
        <v>52417</v>
      </c>
      <c r="Q533" s="77" t="s">
        <v>134</v>
      </c>
      <c r="R533" s="77" t="s">
        <v>5599</v>
      </c>
      <c r="S533" s="85" t="s">
        <v>134</v>
      </c>
      <c r="T533" s="78"/>
      <c r="U533" s="85" t="s">
        <v>134</v>
      </c>
      <c r="V533" s="85" t="s">
        <v>134</v>
      </c>
    </row>
    <row r="534" spans="1:22" s="48" customFormat="1" ht="105" x14ac:dyDescent="0.25">
      <c r="A534" s="55">
        <v>13100700</v>
      </c>
      <c r="B534" s="77" t="s">
        <v>31</v>
      </c>
      <c r="C534" s="82">
        <v>4196</v>
      </c>
      <c r="D534" s="77" t="s">
        <v>214</v>
      </c>
      <c r="E534" s="77" t="s">
        <v>126</v>
      </c>
      <c r="F534" s="77" t="s">
        <v>79</v>
      </c>
      <c r="G534" s="77" t="s">
        <v>3604</v>
      </c>
      <c r="H534" s="77" t="s">
        <v>3451</v>
      </c>
      <c r="I534" s="77" t="s">
        <v>3452</v>
      </c>
      <c r="J534" s="77" t="s">
        <v>3409</v>
      </c>
      <c r="K534" s="71" t="s">
        <v>67</v>
      </c>
      <c r="L534" s="74">
        <v>48769</v>
      </c>
      <c r="M534" s="74">
        <v>0</v>
      </c>
      <c r="N534" s="74">
        <v>48769</v>
      </c>
      <c r="O534" s="79">
        <v>1</v>
      </c>
      <c r="P534" s="74">
        <v>48769</v>
      </c>
      <c r="Q534" s="77" t="s">
        <v>134</v>
      </c>
      <c r="R534" s="77" t="s">
        <v>5599</v>
      </c>
      <c r="S534" s="85" t="s">
        <v>134</v>
      </c>
      <c r="T534" s="78"/>
      <c r="U534" s="85" t="s">
        <v>134</v>
      </c>
      <c r="V534" s="85" t="s">
        <v>134</v>
      </c>
    </row>
    <row r="535" spans="1:22" s="48" customFormat="1" ht="105" x14ac:dyDescent="0.25">
      <c r="A535" s="55">
        <v>13100700</v>
      </c>
      <c r="B535" s="77" t="s">
        <v>31</v>
      </c>
      <c r="C535" s="82">
        <v>4197</v>
      </c>
      <c r="D535" s="77" t="s">
        <v>214</v>
      </c>
      <c r="E535" s="77" t="s">
        <v>126</v>
      </c>
      <c r="F535" s="77" t="s">
        <v>79</v>
      </c>
      <c r="G535" s="77" t="s">
        <v>3605</v>
      </c>
      <c r="H535" s="77" t="s">
        <v>3451</v>
      </c>
      <c r="I535" s="77" t="s">
        <v>3452</v>
      </c>
      <c r="J535" s="77" t="s">
        <v>3409</v>
      </c>
      <c r="K535" s="71" t="s">
        <v>67</v>
      </c>
      <c r="L535" s="74">
        <v>141660</v>
      </c>
      <c r="M535" s="74">
        <v>0</v>
      </c>
      <c r="N535" s="74">
        <v>141660</v>
      </c>
      <c r="O535" s="79">
        <v>1</v>
      </c>
      <c r="P535" s="74">
        <v>141660</v>
      </c>
      <c r="Q535" s="77" t="s">
        <v>134</v>
      </c>
      <c r="R535" s="77" t="s">
        <v>5599</v>
      </c>
      <c r="S535" s="85" t="s">
        <v>134</v>
      </c>
      <c r="T535" s="78"/>
      <c r="U535" s="85" t="s">
        <v>134</v>
      </c>
      <c r="V535" s="85" t="s">
        <v>134</v>
      </c>
    </row>
    <row r="536" spans="1:22" s="48" customFormat="1" ht="105" x14ac:dyDescent="0.25">
      <c r="A536" s="55">
        <v>13100700</v>
      </c>
      <c r="B536" s="77" t="s">
        <v>31</v>
      </c>
      <c r="C536" s="82">
        <v>4198</v>
      </c>
      <c r="D536" s="77" t="s">
        <v>214</v>
      </c>
      <c r="E536" s="77" t="s">
        <v>126</v>
      </c>
      <c r="F536" s="77" t="s">
        <v>79</v>
      </c>
      <c r="G536" s="77" t="s">
        <v>3606</v>
      </c>
      <c r="H536" s="77" t="s">
        <v>3451</v>
      </c>
      <c r="I536" s="77" t="s">
        <v>3452</v>
      </c>
      <c r="J536" s="77" t="s">
        <v>3409</v>
      </c>
      <c r="K536" s="71" t="s">
        <v>67</v>
      </c>
      <c r="L536" s="74">
        <v>39811</v>
      </c>
      <c r="M536" s="74">
        <v>0</v>
      </c>
      <c r="N536" s="74">
        <v>39811</v>
      </c>
      <c r="O536" s="79">
        <v>1</v>
      </c>
      <c r="P536" s="74">
        <v>39811</v>
      </c>
      <c r="Q536" s="77" t="s">
        <v>134</v>
      </c>
      <c r="R536" s="77" t="s">
        <v>5599</v>
      </c>
      <c r="S536" s="85" t="s">
        <v>134</v>
      </c>
      <c r="T536" s="78"/>
      <c r="U536" s="85" t="s">
        <v>134</v>
      </c>
      <c r="V536" s="85" t="s">
        <v>134</v>
      </c>
    </row>
    <row r="537" spans="1:22" s="48" customFormat="1" ht="105" x14ac:dyDescent="0.25">
      <c r="A537" s="55">
        <v>13100700</v>
      </c>
      <c r="B537" s="77" t="s">
        <v>31</v>
      </c>
      <c r="C537" s="82">
        <v>4199</v>
      </c>
      <c r="D537" s="77" t="s">
        <v>214</v>
      </c>
      <c r="E537" s="77" t="s">
        <v>126</v>
      </c>
      <c r="F537" s="77" t="s">
        <v>79</v>
      </c>
      <c r="G537" s="77" t="s">
        <v>3607</v>
      </c>
      <c r="H537" s="77" t="s">
        <v>3451</v>
      </c>
      <c r="I537" s="77" t="s">
        <v>3452</v>
      </c>
      <c r="J537" s="77" t="s">
        <v>3409</v>
      </c>
      <c r="K537" s="71" t="s">
        <v>67</v>
      </c>
      <c r="L537" s="74">
        <v>221281</v>
      </c>
      <c r="M537" s="74">
        <v>0</v>
      </c>
      <c r="N537" s="74">
        <v>221281</v>
      </c>
      <c r="O537" s="79">
        <v>1</v>
      </c>
      <c r="P537" s="74">
        <v>221281</v>
      </c>
      <c r="Q537" s="77" t="s">
        <v>134</v>
      </c>
      <c r="R537" s="77" t="s">
        <v>5599</v>
      </c>
      <c r="S537" s="85" t="s">
        <v>134</v>
      </c>
      <c r="T537" s="78"/>
      <c r="U537" s="85" t="s">
        <v>134</v>
      </c>
      <c r="V537" s="85" t="s">
        <v>134</v>
      </c>
    </row>
    <row r="538" spans="1:22" s="48" customFormat="1" ht="105" x14ac:dyDescent="0.25">
      <c r="A538" s="55">
        <v>13100700</v>
      </c>
      <c r="B538" s="77" t="s">
        <v>31</v>
      </c>
      <c r="C538" s="82">
        <v>4200</v>
      </c>
      <c r="D538" s="77" t="s">
        <v>214</v>
      </c>
      <c r="E538" s="77" t="s">
        <v>126</v>
      </c>
      <c r="F538" s="77" t="s">
        <v>79</v>
      </c>
      <c r="G538" s="77" t="s">
        <v>3608</v>
      </c>
      <c r="H538" s="77" t="s">
        <v>3451</v>
      </c>
      <c r="I538" s="77" t="s">
        <v>3452</v>
      </c>
      <c r="J538" s="77" t="s">
        <v>3409</v>
      </c>
      <c r="K538" s="71" t="s">
        <v>67</v>
      </c>
      <c r="L538" s="74">
        <v>157252</v>
      </c>
      <c r="M538" s="74">
        <v>0</v>
      </c>
      <c r="N538" s="74">
        <v>157252</v>
      </c>
      <c r="O538" s="79">
        <v>1</v>
      </c>
      <c r="P538" s="74">
        <v>157252</v>
      </c>
      <c r="Q538" s="77" t="s">
        <v>134</v>
      </c>
      <c r="R538" s="77" t="s">
        <v>5599</v>
      </c>
      <c r="S538" s="85" t="s">
        <v>134</v>
      </c>
      <c r="T538" s="78"/>
      <c r="U538" s="85" t="s">
        <v>134</v>
      </c>
      <c r="V538" s="85" t="s">
        <v>134</v>
      </c>
    </row>
    <row r="539" spans="1:22" s="48" customFormat="1" ht="120" x14ac:dyDescent="0.25">
      <c r="A539" s="55">
        <v>13100700</v>
      </c>
      <c r="B539" s="77" t="s">
        <v>31</v>
      </c>
      <c r="C539" s="82">
        <v>4201</v>
      </c>
      <c r="D539" s="77" t="s">
        <v>214</v>
      </c>
      <c r="E539" s="77" t="s">
        <v>126</v>
      </c>
      <c r="F539" s="77" t="s">
        <v>79</v>
      </c>
      <c r="G539" s="77" t="s">
        <v>3609</v>
      </c>
      <c r="H539" s="77" t="s">
        <v>3451</v>
      </c>
      <c r="I539" s="77" t="s">
        <v>3452</v>
      </c>
      <c r="J539" s="77" t="s">
        <v>3409</v>
      </c>
      <c r="K539" s="71" t="s">
        <v>67</v>
      </c>
      <c r="L539" s="74">
        <v>50426</v>
      </c>
      <c r="M539" s="74">
        <v>0</v>
      </c>
      <c r="N539" s="74">
        <v>50426</v>
      </c>
      <c r="O539" s="79">
        <v>1</v>
      </c>
      <c r="P539" s="74">
        <v>50426</v>
      </c>
      <c r="Q539" s="77" t="s">
        <v>134</v>
      </c>
      <c r="R539" s="77" t="s">
        <v>5599</v>
      </c>
      <c r="S539" s="85" t="s">
        <v>134</v>
      </c>
      <c r="T539" s="78"/>
      <c r="U539" s="85" t="s">
        <v>134</v>
      </c>
      <c r="V539" s="85" t="s">
        <v>134</v>
      </c>
    </row>
    <row r="540" spans="1:22" s="48" customFormat="1" ht="105" x14ac:dyDescent="0.25">
      <c r="A540" s="55">
        <v>13100700</v>
      </c>
      <c r="B540" s="77" t="s">
        <v>31</v>
      </c>
      <c r="C540" s="82">
        <v>4202</v>
      </c>
      <c r="D540" s="77" t="s">
        <v>214</v>
      </c>
      <c r="E540" s="77" t="s">
        <v>126</v>
      </c>
      <c r="F540" s="77" t="s">
        <v>79</v>
      </c>
      <c r="G540" s="77" t="s">
        <v>3610</v>
      </c>
      <c r="H540" s="77" t="s">
        <v>3451</v>
      </c>
      <c r="I540" s="77" t="s">
        <v>3452</v>
      </c>
      <c r="J540" s="77" t="s">
        <v>3409</v>
      </c>
      <c r="K540" s="71" t="s">
        <v>67</v>
      </c>
      <c r="L540" s="74">
        <v>67015</v>
      </c>
      <c r="M540" s="74">
        <v>0</v>
      </c>
      <c r="N540" s="74">
        <v>67015</v>
      </c>
      <c r="O540" s="79">
        <v>1</v>
      </c>
      <c r="P540" s="74">
        <v>67015</v>
      </c>
      <c r="Q540" s="77" t="s">
        <v>134</v>
      </c>
      <c r="R540" s="77" t="s">
        <v>5599</v>
      </c>
      <c r="S540" s="85" t="s">
        <v>134</v>
      </c>
      <c r="T540" s="78"/>
      <c r="U540" s="85" t="s">
        <v>134</v>
      </c>
      <c r="V540" s="85" t="s">
        <v>134</v>
      </c>
    </row>
    <row r="541" spans="1:22" s="48" customFormat="1" ht="105" x14ac:dyDescent="0.25">
      <c r="A541" s="55">
        <v>13100700</v>
      </c>
      <c r="B541" s="77" t="s">
        <v>31</v>
      </c>
      <c r="C541" s="82">
        <v>4203</v>
      </c>
      <c r="D541" s="77" t="s">
        <v>214</v>
      </c>
      <c r="E541" s="77" t="s">
        <v>126</v>
      </c>
      <c r="F541" s="77" t="s">
        <v>79</v>
      </c>
      <c r="G541" s="77" t="s">
        <v>3611</v>
      </c>
      <c r="H541" s="77" t="s">
        <v>3451</v>
      </c>
      <c r="I541" s="77" t="s">
        <v>3452</v>
      </c>
      <c r="J541" s="77" t="s">
        <v>3409</v>
      </c>
      <c r="K541" s="71" t="s">
        <v>67</v>
      </c>
      <c r="L541" s="74">
        <v>99526</v>
      </c>
      <c r="M541" s="74">
        <v>0</v>
      </c>
      <c r="N541" s="74">
        <v>99526</v>
      </c>
      <c r="O541" s="79">
        <v>1</v>
      </c>
      <c r="P541" s="74">
        <v>99526</v>
      </c>
      <c r="Q541" s="77" t="s">
        <v>134</v>
      </c>
      <c r="R541" s="77" t="s">
        <v>5599</v>
      </c>
      <c r="S541" s="85" t="s">
        <v>134</v>
      </c>
      <c r="T541" s="78"/>
      <c r="U541" s="85" t="s">
        <v>134</v>
      </c>
      <c r="V541" s="85" t="s">
        <v>134</v>
      </c>
    </row>
    <row r="542" spans="1:22" s="48" customFormat="1" ht="105" x14ac:dyDescent="0.25">
      <c r="A542" s="55">
        <v>13100700</v>
      </c>
      <c r="B542" s="77" t="s">
        <v>31</v>
      </c>
      <c r="C542" s="82">
        <v>4204</v>
      </c>
      <c r="D542" s="77" t="s">
        <v>214</v>
      </c>
      <c r="E542" s="77" t="s">
        <v>126</v>
      </c>
      <c r="F542" s="77" t="s">
        <v>79</v>
      </c>
      <c r="G542" s="77" t="s">
        <v>3612</v>
      </c>
      <c r="H542" s="77" t="s">
        <v>3451</v>
      </c>
      <c r="I542" s="77" t="s">
        <v>3452</v>
      </c>
      <c r="J542" s="77" t="s">
        <v>3409</v>
      </c>
      <c r="K542" s="71" t="s">
        <v>67</v>
      </c>
      <c r="L542" s="74">
        <v>186115</v>
      </c>
      <c r="M542" s="74">
        <v>0</v>
      </c>
      <c r="N542" s="74">
        <v>186115</v>
      </c>
      <c r="O542" s="79">
        <v>1</v>
      </c>
      <c r="P542" s="74">
        <v>186115</v>
      </c>
      <c r="Q542" s="77" t="s">
        <v>134</v>
      </c>
      <c r="R542" s="77" t="s">
        <v>5599</v>
      </c>
      <c r="S542" s="85" t="s">
        <v>134</v>
      </c>
      <c r="T542" s="78"/>
      <c r="U542" s="85" t="s">
        <v>134</v>
      </c>
      <c r="V542" s="85" t="s">
        <v>134</v>
      </c>
    </row>
    <row r="543" spans="1:22" s="48" customFormat="1" ht="105" x14ac:dyDescent="0.25">
      <c r="A543" s="55">
        <v>13100700</v>
      </c>
      <c r="B543" s="77" t="s">
        <v>31</v>
      </c>
      <c r="C543" s="82">
        <v>4206</v>
      </c>
      <c r="D543" s="77" t="s">
        <v>214</v>
      </c>
      <c r="E543" s="77" t="s">
        <v>126</v>
      </c>
      <c r="F543" s="77" t="s">
        <v>79</v>
      </c>
      <c r="G543" s="77" t="s">
        <v>3613</v>
      </c>
      <c r="H543" s="77" t="s">
        <v>3451</v>
      </c>
      <c r="I543" s="77" t="s">
        <v>3452</v>
      </c>
      <c r="J543" s="77" t="s">
        <v>3409</v>
      </c>
      <c r="K543" s="71" t="s">
        <v>67</v>
      </c>
      <c r="L543" s="74">
        <v>56731</v>
      </c>
      <c r="M543" s="74">
        <v>0</v>
      </c>
      <c r="N543" s="74">
        <v>56731</v>
      </c>
      <c r="O543" s="79">
        <v>1</v>
      </c>
      <c r="P543" s="74">
        <v>56731</v>
      </c>
      <c r="Q543" s="77" t="s">
        <v>134</v>
      </c>
      <c r="R543" s="77" t="s">
        <v>5599</v>
      </c>
      <c r="S543" s="85" t="s">
        <v>134</v>
      </c>
      <c r="T543" s="78"/>
      <c r="U543" s="85" t="s">
        <v>134</v>
      </c>
      <c r="V543" s="85" t="s">
        <v>134</v>
      </c>
    </row>
    <row r="544" spans="1:22" s="48" customFormat="1" ht="120" x14ac:dyDescent="0.25">
      <c r="A544" s="55">
        <v>13100700</v>
      </c>
      <c r="B544" s="77" t="s">
        <v>31</v>
      </c>
      <c r="C544" s="82">
        <v>4207</v>
      </c>
      <c r="D544" s="77" t="s">
        <v>214</v>
      </c>
      <c r="E544" s="77" t="s">
        <v>126</v>
      </c>
      <c r="F544" s="77" t="s">
        <v>79</v>
      </c>
      <c r="G544" s="77" t="s">
        <v>3614</v>
      </c>
      <c r="H544" s="77" t="s">
        <v>3451</v>
      </c>
      <c r="I544" s="77" t="s">
        <v>3452</v>
      </c>
      <c r="J544" s="77" t="s">
        <v>3409</v>
      </c>
      <c r="K544" s="71" t="s">
        <v>67</v>
      </c>
      <c r="L544" s="74">
        <v>66683</v>
      </c>
      <c r="M544" s="74">
        <v>0</v>
      </c>
      <c r="N544" s="74">
        <v>66683</v>
      </c>
      <c r="O544" s="79">
        <v>1</v>
      </c>
      <c r="P544" s="74">
        <v>66683</v>
      </c>
      <c r="Q544" s="77" t="s">
        <v>134</v>
      </c>
      <c r="R544" s="77" t="s">
        <v>5599</v>
      </c>
      <c r="S544" s="85" t="s">
        <v>134</v>
      </c>
      <c r="T544" s="78"/>
      <c r="U544" s="85" t="s">
        <v>134</v>
      </c>
      <c r="V544" s="85" t="s">
        <v>134</v>
      </c>
    </row>
    <row r="545" spans="1:22" s="48" customFormat="1" ht="105" x14ac:dyDescent="0.25">
      <c r="A545" s="55">
        <v>13100700</v>
      </c>
      <c r="B545" s="77" t="s">
        <v>31</v>
      </c>
      <c r="C545" s="82">
        <v>4208</v>
      </c>
      <c r="D545" s="77" t="s">
        <v>214</v>
      </c>
      <c r="E545" s="77" t="s">
        <v>126</v>
      </c>
      <c r="F545" s="77" t="s">
        <v>79</v>
      </c>
      <c r="G545" s="77" t="s">
        <v>3615</v>
      </c>
      <c r="H545" s="77" t="s">
        <v>3451</v>
      </c>
      <c r="I545" s="77" t="s">
        <v>3452</v>
      </c>
      <c r="J545" s="77" t="s">
        <v>3409</v>
      </c>
      <c r="K545" s="71" t="s">
        <v>67</v>
      </c>
      <c r="L545" s="74">
        <v>62703</v>
      </c>
      <c r="M545" s="74">
        <v>0</v>
      </c>
      <c r="N545" s="74">
        <v>62703</v>
      </c>
      <c r="O545" s="79">
        <v>1</v>
      </c>
      <c r="P545" s="74">
        <v>62703</v>
      </c>
      <c r="Q545" s="77" t="s">
        <v>134</v>
      </c>
      <c r="R545" s="77" t="s">
        <v>5599</v>
      </c>
      <c r="S545" s="85" t="s">
        <v>134</v>
      </c>
      <c r="T545" s="78"/>
      <c r="U545" s="85" t="s">
        <v>134</v>
      </c>
      <c r="V545" s="85" t="s">
        <v>134</v>
      </c>
    </row>
    <row r="546" spans="1:22" s="48" customFormat="1" ht="120" x14ac:dyDescent="0.25">
      <c r="A546" s="55">
        <v>13100700</v>
      </c>
      <c r="B546" s="77" t="s">
        <v>31</v>
      </c>
      <c r="C546" s="82">
        <v>4209</v>
      </c>
      <c r="D546" s="77" t="s">
        <v>214</v>
      </c>
      <c r="E546" s="77" t="s">
        <v>126</v>
      </c>
      <c r="F546" s="77" t="s">
        <v>79</v>
      </c>
      <c r="G546" s="77" t="s">
        <v>3616</v>
      </c>
      <c r="H546" s="77" t="s">
        <v>3451</v>
      </c>
      <c r="I546" s="77" t="s">
        <v>3452</v>
      </c>
      <c r="J546" s="77" t="s">
        <v>3409</v>
      </c>
      <c r="K546" s="71" t="s">
        <v>67</v>
      </c>
      <c r="L546" s="74">
        <v>90900</v>
      </c>
      <c r="M546" s="74">
        <v>0</v>
      </c>
      <c r="N546" s="74">
        <v>90900</v>
      </c>
      <c r="O546" s="79">
        <v>1</v>
      </c>
      <c r="P546" s="74">
        <v>90900</v>
      </c>
      <c r="Q546" s="77" t="s">
        <v>134</v>
      </c>
      <c r="R546" s="77" t="s">
        <v>5599</v>
      </c>
      <c r="S546" s="85" t="s">
        <v>134</v>
      </c>
      <c r="T546" s="78"/>
      <c r="U546" s="85" t="s">
        <v>134</v>
      </c>
      <c r="V546" s="85" t="s">
        <v>134</v>
      </c>
    </row>
    <row r="547" spans="1:22" s="48" customFormat="1" ht="105" x14ac:dyDescent="0.25">
      <c r="A547" s="55">
        <v>13100700</v>
      </c>
      <c r="B547" s="77" t="s">
        <v>31</v>
      </c>
      <c r="C547" s="82">
        <v>4210</v>
      </c>
      <c r="D547" s="77" t="s">
        <v>214</v>
      </c>
      <c r="E547" s="77" t="s">
        <v>126</v>
      </c>
      <c r="F547" s="77" t="s">
        <v>79</v>
      </c>
      <c r="G547" s="77" t="s">
        <v>3617</v>
      </c>
      <c r="H547" s="77" t="s">
        <v>3451</v>
      </c>
      <c r="I547" s="77" t="s">
        <v>3452</v>
      </c>
      <c r="J547" s="77" t="s">
        <v>3409</v>
      </c>
      <c r="K547" s="71" t="s">
        <v>67</v>
      </c>
      <c r="L547" s="74">
        <v>81280</v>
      </c>
      <c r="M547" s="74">
        <v>0</v>
      </c>
      <c r="N547" s="74">
        <v>81280</v>
      </c>
      <c r="O547" s="79">
        <v>1</v>
      </c>
      <c r="P547" s="74">
        <v>81280</v>
      </c>
      <c r="Q547" s="77" t="s">
        <v>134</v>
      </c>
      <c r="R547" s="77" t="s">
        <v>5599</v>
      </c>
      <c r="S547" s="85" t="s">
        <v>134</v>
      </c>
      <c r="T547" s="78"/>
      <c r="U547" s="85" t="s">
        <v>134</v>
      </c>
      <c r="V547" s="85" t="s">
        <v>134</v>
      </c>
    </row>
    <row r="548" spans="1:22" s="48" customFormat="1" ht="120" x14ac:dyDescent="0.25">
      <c r="A548" s="55">
        <v>13100700</v>
      </c>
      <c r="B548" s="77" t="s">
        <v>31</v>
      </c>
      <c r="C548" s="82">
        <v>4211</v>
      </c>
      <c r="D548" s="77" t="s">
        <v>214</v>
      </c>
      <c r="E548" s="77" t="s">
        <v>126</v>
      </c>
      <c r="F548" s="77" t="s">
        <v>79</v>
      </c>
      <c r="G548" s="77" t="s">
        <v>3618</v>
      </c>
      <c r="H548" s="77" t="s">
        <v>3451</v>
      </c>
      <c r="I548" s="77" t="s">
        <v>3452</v>
      </c>
      <c r="J548" s="77" t="s">
        <v>3409</v>
      </c>
      <c r="K548" s="71" t="s">
        <v>67</v>
      </c>
      <c r="L548" s="74">
        <v>41137</v>
      </c>
      <c r="M548" s="74">
        <v>0</v>
      </c>
      <c r="N548" s="74">
        <v>41137</v>
      </c>
      <c r="O548" s="79">
        <v>1</v>
      </c>
      <c r="P548" s="74">
        <v>41137</v>
      </c>
      <c r="Q548" s="77" t="s">
        <v>134</v>
      </c>
      <c r="R548" s="77" t="s">
        <v>5599</v>
      </c>
      <c r="S548" s="85" t="s">
        <v>134</v>
      </c>
      <c r="T548" s="78"/>
      <c r="U548" s="85" t="s">
        <v>134</v>
      </c>
      <c r="V548" s="85" t="s">
        <v>134</v>
      </c>
    </row>
    <row r="549" spans="1:22" s="48" customFormat="1" ht="105" x14ac:dyDescent="0.25">
      <c r="A549" s="55">
        <v>13100700</v>
      </c>
      <c r="B549" s="77" t="s">
        <v>31</v>
      </c>
      <c r="C549" s="82">
        <v>4212</v>
      </c>
      <c r="D549" s="77" t="s">
        <v>214</v>
      </c>
      <c r="E549" s="77" t="s">
        <v>126</v>
      </c>
      <c r="F549" s="77" t="s">
        <v>79</v>
      </c>
      <c r="G549" s="77" t="s">
        <v>3619</v>
      </c>
      <c r="H549" s="77" t="s">
        <v>3451</v>
      </c>
      <c r="I549" s="77" t="s">
        <v>3452</v>
      </c>
      <c r="J549" s="77" t="s">
        <v>3409</v>
      </c>
      <c r="K549" s="71" t="s">
        <v>67</v>
      </c>
      <c r="L549" s="74">
        <v>286638</v>
      </c>
      <c r="M549" s="74">
        <v>0</v>
      </c>
      <c r="N549" s="74">
        <v>286638</v>
      </c>
      <c r="O549" s="79">
        <v>1</v>
      </c>
      <c r="P549" s="74">
        <v>286638</v>
      </c>
      <c r="Q549" s="77" t="s">
        <v>134</v>
      </c>
      <c r="R549" s="77" t="s">
        <v>5599</v>
      </c>
      <c r="S549" s="85" t="s">
        <v>134</v>
      </c>
      <c r="T549" s="78"/>
      <c r="U549" s="85" t="s">
        <v>134</v>
      </c>
      <c r="V549" s="85" t="s">
        <v>134</v>
      </c>
    </row>
    <row r="550" spans="1:22" s="48" customFormat="1" ht="105" x14ac:dyDescent="0.25">
      <c r="A550" s="55">
        <v>13100700</v>
      </c>
      <c r="B550" s="77" t="s">
        <v>31</v>
      </c>
      <c r="C550" s="82">
        <v>4213</v>
      </c>
      <c r="D550" s="77" t="s">
        <v>214</v>
      </c>
      <c r="E550" s="77" t="s">
        <v>126</v>
      </c>
      <c r="F550" s="77" t="s">
        <v>79</v>
      </c>
      <c r="G550" s="77" t="s">
        <v>3620</v>
      </c>
      <c r="H550" s="77" t="s">
        <v>3451</v>
      </c>
      <c r="I550" s="77" t="s">
        <v>3452</v>
      </c>
      <c r="J550" s="77" t="s">
        <v>3409</v>
      </c>
      <c r="K550" s="71" t="s">
        <v>67</v>
      </c>
      <c r="L550" s="74">
        <v>107820</v>
      </c>
      <c r="M550" s="74">
        <v>0</v>
      </c>
      <c r="N550" s="74">
        <v>107820</v>
      </c>
      <c r="O550" s="79">
        <v>1</v>
      </c>
      <c r="P550" s="74">
        <v>107820</v>
      </c>
      <c r="Q550" s="77" t="s">
        <v>134</v>
      </c>
      <c r="R550" s="77" t="s">
        <v>5599</v>
      </c>
      <c r="S550" s="85" t="s">
        <v>134</v>
      </c>
      <c r="T550" s="78"/>
      <c r="U550" s="85" t="s">
        <v>134</v>
      </c>
      <c r="V550" s="85" t="s">
        <v>134</v>
      </c>
    </row>
    <row r="551" spans="1:22" s="48" customFormat="1" ht="105" x14ac:dyDescent="0.25">
      <c r="A551" s="55">
        <v>13100700</v>
      </c>
      <c r="B551" s="77" t="s">
        <v>31</v>
      </c>
      <c r="C551" s="82">
        <v>4214</v>
      </c>
      <c r="D551" s="77" t="s">
        <v>214</v>
      </c>
      <c r="E551" s="77" t="s">
        <v>126</v>
      </c>
      <c r="F551" s="77" t="s">
        <v>79</v>
      </c>
      <c r="G551" s="77" t="s">
        <v>3621</v>
      </c>
      <c r="H551" s="77" t="s">
        <v>3451</v>
      </c>
      <c r="I551" s="77" t="s">
        <v>3452</v>
      </c>
      <c r="J551" s="77" t="s">
        <v>3409</v>
      </c>
      <c r="K551" s="71" t="s">
        <v>67</v>
      </c>
      <c r="L551" s="74">
        <v>54740</v>
      </c>
      <c r="M551" s="74">
        <v>0</v>
      </c>
      <c r="N551" s="74">
        <v>54740</v>
      </c>
      <c r="O551" s="79">
        <v>1</v>
      </c>
      <c r="P551" s="74">
        <v>54740</v>
      </c>
      <c r="Q551" s="77" t="s">
        <v>134</v>
      </c>
      <c r="R551" s="77" t="s">
        <v>5599</v>
      </c>
      <c r="S551" s="85" t="s">
        <v>134</v>
      </c>
      <c r="T551" s="78"/>
      <c r="U551" s="85" t="s">
        <v>134</v>
      </c>
      <c r="V551" s="85" t="s">
        <v>134</v>
      </c>
    </row>
    <row r="552" spans="1:22" s="48" customFormat="1" ht="105" x14ac:dyDescent="0.25">
      <c r="A552" s="55">
        <v>13100700</v>
      </c>
      <c r="B552" s="77" t="s">
        <v>31</v>
      </c>
      <c r="C552" s="82">
        <v>4215</v>
      </c>
      <c r="D552" s="77" t="s">
        <v>214</v>
      </c>
      <c r="E552" s="77" t="s">
        <v>126</v>
      </c>
      <c r="F552" s="77" t="s">
        <v>79</v>
      </c>
      <c r="G552" s="77" t="s">
        <v>3607</v>
      </c>
      <c r="H552" s="77" t="s">
        <v>3451</v>
      </c>
      <c r="I552" s="77" t="s">
        <v>3452</v>
      </c>
      <c r="J552" s="77" t="s">
        <v>3409</v>
      </c>
      <c r="K552" s="71" t="s">
        <v>67</v>
      </c>
      <c r="L552" s="74">
        <v>221281</v>
      </c>
      <c r="M552" s="74">
        <v>0</v>
      </c>
      <c r="N552" s="74">
        <v>221281</v>
      </c>
      <c r="O552" s="79">
        <v>1</v>
      </c>
      <c r="P552" s="74">
        <v>221281</v>
      </c>
      <c r="Q552" s="77" t="s">
        <v>134</v>
      </c>
      <c r="R552" s="77" t="s">
        <v>5599</v>
      </c>
      <c r="S552" s="85" t="s">
        <v>134</v>
      </c>
      <c r="T552" s="78"/>
      <c r="U552" s="85" t="s">
        <v>134</v>
      </c>
      <c r="V552" s="85" t="s">
        <v>134</v>
      </c>
    </row>
    <row r="553" spans="1:22" s="48" customFormat="1" ht="105" x14ac:dyDescent="0.25">
      <c r="A553" s="55">
        <v>13100700</v>
      </c>
      <c r="B553" s="77" t="s">
        <v>31</v>
      </c>
      <c r="C553" s="82">
        <v>4216</v>
      </c>
      <c r="D553" s="77" t="s">
        <v>214</v>
      </c>
      <c r="E553" s="77" t="s">
        <v>126</v>
      </c>
      <c r="F553" s="77" t="s">
        <v>79</v>
      </c>
      <c r="G553" s="77" t="s">
        <v>3622</v>
      </c>
      <c r="H553" s="77" t="s">
        <v>3451</v>
      </c>
      <c r="I553" s="77" t="s">
        <v>3452</v>
      </c>
      <c r="J553" s="77" t="s">
        <v>3409</v>
      </c>
      <c r="K553" s="71" t="s">
        <v>67</v>
      </c>
      <c r="L553" s="74">
        <v>95214</v>
      </c>
      <c r="M553" s="74">
        <v>0</v>
      </c>
      <c r="N553" s="74">
        <v>95214</v>
      </c>
      <c r="O553" s="79">
        <v>1</v>
      </c>
      <c r="P553" s="74">
        <v>95214</v>
      </c>
      <c r="Q553" s="77" t="s">
        <v>134</v>
      </c>
      <c r="R553" s="77" t="s">
        <v>5599</v>
      </c>
      <c r="S553" s="85" t="s">
        <v>134</v>
      </c>
      <c r="T553" s="78"/>
      <c r="U553" s="85" t="s">
        <v>134</v>
      </c>
      <c r="V553" s="85" t="s">
        <v>134</v>
      </c>
    </row>
    <row r="554" spans="1:22" s="48" customFormat="1" ht="105" x14ac:dyDescent="0.25">
      <c r="A554" s="55">
        <v>13100700</v>
      </c>
      <c r="B554" s="77" t="s">
        <v>31</v>
      </c>
      <c r="C554" s="82">
        <v>4217</v>
      </c>
      <c r="D554" s="77" t="s">
        <v>214</v>
      </c>
      <c r="E554" s="77" t="s">
        <v>126</v>
      </c>
      <c r="F554" s="77" t="s">
        <v>79</v>
      </c>
      <c r="G554" s="77" t="s">
        <v>3623</v>
      </c>
      <c r="H554" s="77" t="s">
        <v>3451</v>
      </c>
      <c r="I554" s="77" t="s">
        <v>3452</v>
      </c>
      <c r="J554" s="77" t="s">
        <v>3409</v>
      </c>
      <c r="K554" s="71" t="s">
        <v>67</v>
      </c>
      <c r="L554" s="74">
        <v>51754</v>
      </c>
      <c r="M554" s="74">
        <v>0</v>
      </c>
      <c r="N554" s="74">
        <v>51754</v>
      </c>
      <c r="O554" s="79">
        <v>1</v>
      </c>
      <c r="P554" s="74">
        <v>51754</v>
      </c>
      <c r="Q554" s="77" t="s">
        <v>134</v>
      </c>
      <c r="R554" s="77" t="s">
        <v>5599</v>
      </c>
      <c r="S554" s="85" t="s">
        <v>134</v>
      </c>
      <c r="T554" s="78"/>
      <c r="U554" s="85" t="s">
        <v>134</v>
      </c>
      <c r="V554" s="85" t="s">
        <v>134</v>
      </c>
    </row>
    <row r="555" spans="1:22" s="48" customFormat="1" ht="105" x14ac:dyDescent="0.25">
      <c r="A555" s="55">
        <v>13100700</v>
      </c>
      <c r="B555" s="77" t="s">
        <v>31</v>
      </c>
      <c r="C555" s="82">
        <v>4218</v>
      </c>
      <c r="D555" s="77" t="s">
        <v>214</v>
      </c>
      <c r="E555" s="77" t="s">
        <v>126</v>
      </c>
      <c r="F555" s="77" t="s">
        <v>79</v>
      </c>
      <c r="G555" s="77" t="s">
        <v>3624</v>
      </c>
      <c r="H555" s="77" t="s">
        <v>3451</v>
      </c>
      <c r="I555" s="77" t="s">
        <v>3452</v>
      </c>
      <c r="J555" s="77" t="s">
        <v>3409</v>
      </c>
      <c r="K555" s="71" t="s">
        <v>67</v>
      </c>
      <c r="L555" s="74">
        <v>244172</v>
      </c>
      <c r="M555" s="74">
        <v>0</v>
      </c>
      <c r="N555" s="74">
        <v>244172</v>
      </c>
      <c r="O555" s="79">
        <v>1</v>
      </c>
      <c r="P555" s="74">
        <v>244172</v>
      </c>
      <c r="Q555" s="77" t="s">
        <v>134</v>
      </c>
      <c r="R555" s="77" t="s">
        <v>5599</v>
      </c>
      <c r="S555" s="85" t="s">
        <v>134</v>
      </c>
      <c r="T555" s="78"/>
      <c r="U555" s="85" t="s">
        <v>134</v>
      </c>
      <c r="V555" s="85" t="s">
        <v>134</v>
      </c>
    </row>
    <row r="556" spans="1:22" s="48" customFormat="1" ht="105" x14ac:dyDescent="0.25">
      <c r="A556" s="55">
        <v>13100700</v>
      </c>
      <c r="B556" s="77" t="s">
        <v>31</v>
      </c>
      <c r="C556" s="82">
        <v>4219</v>
      </c>
      <c r="D556" s="77" t="s">
        <v>214</v>
      </c>
      <c r="E556" s="77" t="s">
        <v>126</v>
      </c>
      <c r="F556" s="77" t="s">
        <v>79</v>
      </c>
      <c r="G556" s="77" t="s">
        <v>3625</v>
      </c>
      <c r="H556" s="77" t="s">
        <v>3451</v>
      </c>
      <c r="I556" s="77" t="s">
        <v>3452</v>
      </c>
      <c r="J556" s="77" t="s">
        <v>3409</v>
      </c>
      <c r="K556" s="71" t="s">
        <v>4380</v>
      </c>
      <c r="L556" s="74"/>
      <c r="M556" s="74"/>
      <c r="N556" s="74"/>
      <c r="O556" s="79"/>
      <c r="P556" s="74"/>
      <c r="Q556" s="77" t="s">
        <v>134</v>
      </c>
      <c r="R556" s="77" t="s">
        <v>5599</v>
      </c>
      <c r="S556" s="85" t="s">
        <v>68</v>
      </c>
      <c r="T556" s="78" t="s">
        <v>5614</v>
      </c>
      <c r="U556" s="85" t="s">
        <v>134</v>
      </c>
      <c r="V556" s="85" t="s">
        <v>134</v>
      </c>
    </row>
    <row r="557" spans="1:22" s="48" customFormat="1" ht="120" x14ac:dyDescent="0.25">
      <c r="A557" s="55">
        <v>13100700</v>
      </c>
      <c r="B557" s="77" t="s">
        <v>31</v>
      </c>
      <c r="C557" s="82">
        <v>4220</v>
      </c>
      <c r="D557" s="77" t="s">
        <v>214</v>
      </c>
      <c r="E557" s="77" t="s">
        <v>126</v>
      </c>
      <c r="F557" s="77" t="s">
        <v>79</v>
      </c>
      <c r="G557" s="77" t="s">
        <v>3626</v>
      </c>
      <c r="H557" s="77" t="s">
        <v>3451</v>
      </c>
      <c r="I557" s="77" t="s">
        <v>3452</v>
      </c>
      <c r="J557" s="77" t="s">
        <v>3409</v>
      </c>
      <c r="K557" s="71" t="s">
        <v>67</v>
      </c>
      <c r="L557" s="74">
        <v>69006</v>
      </c>
      <c r="M557" s="74">
        <v>0</v>
      </c>
      <c r="N557" s="74">
        <v>69006</v>
      </c>
      <c r="O557" s="79">
        <v>1</v>
      </c>
      <c r="P557" s="74">
        <v>69006</v>
      </c>
      <c r="Q557" s="77" t="s">
        <v>134</v>
      </c>
      <c r="R557" s="77" t="s">
        <v>5599</v>
      </c>
      <c r="S557" s="85" t="s">
        <v>134</v>
      </c>
      <c r="T557" s="78"/>
      <c r="U557" s="85" t="s">
        <v>134</v>
      </c>
      <c r="V557" s="85" t="s">
        <v>134</v>
      </c>
    </row>
    <row r="558" spans="1:22" s="48" customFormat="1" ht="105" x14ac:dyDescent="0.25">
      <c r="A558" s="55">
        <v>13100700</v>
      </c>
      <c r="B558" s="77" t="s">
        <v>31</v>
      </c>
      <c r="C558" s="82">
        <v>4221</v>
      </c>
      <c r="D558" s="77" t="s">
        <v>214</v>
      </c>
      <c r="E558" s="77" t="s">
        <v>126</v>
      </c>
      <c r="F558" s="77" t="s">
        <v>79</v>
      </c>
      <c r="G558" s="77" t="s">
        <v>3627</v>
      </c>
      <c r="H558" s="77" t="s">
        <v>3451</v>
      </c>
      <c r="I558" s="77" t="s">
        <v>3452</v>
      </c>
      <c r="J558" s="77" t="s">
        <v>3409</v>
      </c>
      <c r="K558" s="71" t="s">
        <v>67</v>
      </c>
      <c r="L558" s="74">
        <v>20900</v>
      </c>
      <c r="M558" s="74">
        <v>0</v>
      </c>
      <c r="N558" s="74">
        <v>20900</v>
      </c>
      <c r="O558" s="79">
        <v>1</v>
      </c>
      <c r="P558" s="74">
        <v>20900</v>
      </c>
      <c r="Q558" s="77" t="s">
        <v>134</v>
      </c>
      <c r="R558" s="77" t="s">
        <v>5599</v>
      </c>
      <c r="S558" s="85" t="s">
        <v>134</v>
      </c>
      <c r="T558" s="78"/>
      <c r="U558" s="85" t="s">
        <v>134</v>
      </c>
      <c r="V558" s="85" t="s">
        <v>134</v>
      </c>
    </row>
    <row r="559" spans="1:22" s="48" customFormat="1" ht="105" x14ac:dyDescent="0.25">
      <c r="A559" s="55">
        <v>13100700</v>
      </c>
      <c r="B559" s="77" t="s">
        <v>31</v>
      </c>
      <c r="C559" s="82">
        <v>4222</v>
      </c>
      <c r="D559" s="77" t="s">
        <v>214</v>
      </c>
      <c r="E559" s="77" t="s">
        <v>126</v>
      </c>
      <c r="F559" s="77" t="s">
        <v>79</v>
      </c>
      <c r="G559" s="77" t="s">
        <v>3628</v>
      </c>
      <c r="H559" s="77" t="s">
        <v>3451</v>
      </c>
      <c r="I559" s="77" t="s">
        <v>3452</v>
      </c>
      <c r="J559" s="77" t="s">
        <v>3409</v>
      </c>
      <c r="K559" s="71" t="s">
        <v>67</v>
      </c>
      <c r="L559" s="74">
        <v>33508</v>
      </c>
      <c r="M559" s="74">
        <v>0</v>
      </c>
      <c r="N559" s="74">
        <v>33508</v>
      </c>
      <c r="O559" s="79">
        <v>1</v>
      </c>
      <c r="P559" s="74">
        <v>33508</v>
      </c>
      <c r="Q559" s="77" t="s">
        <v>134</v>
      </c>
      <c r="R559" s="77" t="s">
        <v>5599</v>
      </c>
      <c r="S559" s="85" t="s">
        <v>134</v>
      </c>
      <c r="T559" s="78"/>
      <c r="U559" s="85" t="s">
        <v>134</v>
      </c>
      <c r="V559" s="85" t="s">
        <v>134</v>
      </c>
    </row>
    <row r="560" spans="1:22" s="48" customFormat="1" ht="105" x14ac:dyDescent="0.25">
      <c r="A560" s="55">
        <v>13100700</v>
      </c>
      <c r="B560" s="77" t="s">
        <v>31</v>
      </c>
      <c r="C560" s="82">
        <v>4223</v>
      </c>
      <c r="D560" s="77" t="s">
        <v>214</v>
      </c>
      <c r="E560" s="77" t="s">
        <v>126</v>
      </c>
      <c r="F560" s="77" t="s">
        <v>79</v>
      </c>
      <c r="G560" s="77" t="s">
        <v>3629</v>
      </c>
      <c r="H560" s="77" t="s">
        <v>3451</v>
      </c>
      <c r="I560" s="77" t="s">
        <v>3452</v>
      </c>
      <c r="J560" s="77" t="s">
        <v>3409</v>
      </c>
      <c r="K560" s="71" t="s">
        <v>67</v>
      </c>
      <c r="L560" s="74">
        <v>8294</v>
      </c>
      <c r="M560" s="74">
        <v>0</v>
      </c>
      <c r="N560" s="74">
        <v>8294</v>
      </c>
      <c r="O560" s="79">
        <v>1</v>
      </c>
      <c r="P560" s="74">
        <v>8294</v>
      </c>
      <c r="Q560" s="77" t="s">
        <v>134</v>
      </c>
      <c r="R560" s="77" t="s">
        <v>5599</v>
      </c>
      <c r="S560" s="85" t="s">
        <v>134</v>
      </c>
      <c r="T560" s="78"/>
      <c r="U560" s="85" t="s">
        <v>134</v>
      </c>
      <c r="V560" s="85" t="s">
        <v>134</v>
      </c>
    </row>
    <row r="561" spans="1:22" s="48" customFormat="1" ht="105" x14ac:dyDescent="0.25">
      <c r="A561" s="55">
        <v>13100700</v>
      </c>
      <c r="B561" s="77" t="s">
        <v>31</v>
      </c>
      <c r="C561" s="82">
        <v>4225</v>
      </c>
      <c r="D561" s="77" t="s">
        <v>214</v>
      </c>
      <c r="E561" s="77" t="s">
        <v>126</v>
      </c>
      <c r="F561" s="77" t="s">
        <v>79</v>
      </c>
      <c r="G561" s="77" t="s">
        <v>3630</v>
      </c>
      <c r="H561" s="77" t="s">
        <v>3451</v>
      </c>
      <c r="I561" s="77" t="s">
        <v>3452</v>
      </c>
      <c r="J561" s="77" t="s">
        <v>3409</v>
      </c>
      <c r="K561" s="71" t="s">
        <v>67</v>
      </c>
      <c r="L561" s="74">
        <v>36494</v>
      </c>
      <c r="M561" s="74">
        <v>0</v>
      </c>
      <c r="N561" s="74">
        <v>36494</v>
      </c>
      <c r="O561" s="79">
        <v>1</v>
      </c>
      <c r="P561" s="74">
        <v>36494</v>
      </c>
      <c r="Q561" s="77" t="s">
        <v>134</v>
      </c>
      <c r="R561" s="77" t="s">
        <v>5599</v>
      </c>
      <c r="S561" s="85" t="s">
        <v>134</v>
      </c>
      <c r="T561" s="78"/>
      <c r="U561" s="85" t="s">
        <v>134</v>
      </c>
      <c r="V561" s="85" t="s">
        <v>134</v>
      </c>
    </row>
    <row r="562" spans="1:22" s="48" customFormat="1" ht="105" x14ac:dyDescent="0.25">
      <c r="A562" s="55">
        <v>13100700</v>
      </c>
      <c r="B562" s="77" t="s">
        <v>31</v>
      </c>
      <c r="C562" s="82">
        <v>4226</v>
      </c>
      <c r="D562" s="77" t="s">
        <v>214</v>
      </c>
      <c r="E562" s="77" t="s">
        <v>126</v>
      </c>
      <c r="F562" s="77" t="s">
        <v>79</v>
      </c>
      <c r="G562" s="77" t="s">
        <v>3631</v>
      </c>
      <c r="H562" s="77" t="s">
        <v>3451</v>
      </c>
      <c r="I562" s="77" t="s">
        <v>3452</v>
      </c>
      <c r="J562" s="77" t="s">
        <v>3409</v>
      </c>
      <c r="K562" s="71" t="s">
        <v>67</v>
      </c>
      <c r="L562" s="74">
        <v>44455</v>
      </c>
      <c r="M562" s="74">
        <v>0</v>
      </c>
      <c r="N562" s="74">
        <v>44455</v>
      </c>
      <c r="O562" s="79">
        <v>1</v>
      </c>
      <c r="P562" s="74">
        <v>44455</v>
      </c>
      <c r="Q562" s="77" t="s">
        <v>134</v>
      </c>
      <c r="R562" s="77" t="s">
        <v>5599</v>
      </c>
      <c r="S562" s="85" t="s">
        <v>134</v>
      </c>
      <c r="T562" s="78"/>
      <c r="U562" s="85" t="s">
        <v>134</v>
      </c>
      <c r="V562" s="85" t="s">
        <v>134</v>
      </c>
    </row>
    <row r="563" spans="1:22" s="48" customFormat="1" ht="105" x14ac:dyDescent="0.25">
      <c r="A563" s="55">
        <v>13100700</v>
      </c>
      <c r="B563" s="77" t="s">
        <v>31</v>
      </c>
      <c r="C563" s="82">
        <v>4227</v>
      </c>
      <c r="D563" s="77" t="s">
        <v>214</v>
      </c>
      <c r="E563" s="77" t="s">
        <v>126</v>
      </c>
      <c r="F563" s="77" t="s">
        <v>79</v>
      </c>
      <c r="G563" s="77" t="s">
        <v>3632</v>
      </c>
      <c r="H563" s="77" t="s">
        <v>3451</v>
      </c>
      <c r="I563" s="77" t="s">
        <v>3452</v>
      </c>
      <c r="J563" s="77" t="s">
        <v>3409</v>
      </c>
      <c r="K563" s="71" t="s">
        <v>67</v>
      </c>
      <c r="L563" s="74">
        <v>199386</v>
      </c>
      <c r="M563" s="74">
        <v>0</v>
      </c>
      <c r="N563" s="74">
        <v>199386</v>
      </c>
      <c r="O563" s="79">
        <v>1</v>
      </c>
      <c r="P563" s="74">
        <v>199386</v>
      </c>
      <c r="Q563" s="77" t="s">
        <v>134</v>
      </c>
      <c r="R563" s="77" t="s">
        <v>5599</v>
      </c>
      <c r="S563" s="85" t="s">
        <v>134</v>
      </c>
      <c r="T563" s="78"/>
      <c r="U563" s="85" t="s">
        <v>134</v>
      </c>
      <c r="V563" s="85" t="s">
        <v>134</v>
      </c>
    </row>
    <row r="564" spans="1:22" s="48" customFormat="1" ht="105" x14ac:dyDescent="0.25">
      <c r="A564" s="55">
        <v>13100700</v>
      </c>
      <c r="B564" s="77" t="s">
        <v>31</v>
      </c>
      <c r="C564" s="82">
        <v>4230</v>
      </c>
      <c r="D564" s="77" t="s">
        <v>214</v>
      </c>
      <c r="E564" s="77" t="s">
        <v>126</v>
      </c>
      <c r="F564" s="77" t="s">
        <v>79</v>
      </c>
      <c r="G564" s="77" t="s">
        <v>3633</v>
      </c>
      <c r="H564" s="77" t="s">
        <v>3634</v>
      </c>
      <c r="I564" s="77" t="s">
        <v>3452</v>
      </c>
      <c r="J564" s="77" t="s">
        <v>3409</v>
      </c>
      <c r="K564" s="71" t="s">
        <v>67</v>
      </c>
      <c r="L564" s="74">
        <v>10118</v>
      </c>
      <c r="M564" s="74">
        <v>0</v>
      </c>
      <c r="N564" s="74">
        <v>10118</v>
      </c>
      <c r="O564" s="79">
        <v>1</v>
      </c>
      <c r="P564" s="74">
        <v>10118</v>
      </c>
      <c r="Q564" s="77" t="s">
        <v>134</v>
      </c>
      <c r="R564" s="77" t="s">
        <v>5599</v>
      </c>
      <c r="S564" s="85" t="s">
        <v>134</v>
      </c>
      <c r="T564" s="78"/>
      <c r="U564" s="85" t="s">
        <v>134</v>
      </c>
      <c r="V564" s="85" t="s">
        <v>134</v>
      </c>
    </row>
    <row r="565" spans="1:22" s="48" customFormat="1" ht="105" x14ac:dyDescent="0.25">
      <c r="A565" s="55">
        <v>13100700</v>
      </c>
      <c r="B565" s="77" t="s">
        <v>31</v>
      </c>
      <c r="C565" s="82">
        <v>4231</v>
      </c>
      <c r="D565" s="77" t="s">
        <v>214</v>
      </c>
      <c r="E565" s="77" t="s">
        <v>126</v>
      </c>
      <c r="F565" s="77" t="s">
        <v>79</v>
      </c>
      <c r="G565" s="77" t="s">
        <v>3635</v>
      </c>
      <c r="H565" s="77" t="s">
        <v>3634</v>
      </c>
      <c r="I565" s="77" t="s">
        <v>3452</v>
      </c>
      <c r="J565" s="77" t="s">
        <v>3409</v>
      </c>
      <c r="K565" s="71" t="s">
        <v>67</v>
      </c>
      <c r="L565" s="74">
        <v>23057</v>
      </c>
      <c r="M565" s="74">
        <v>0</v>
      </c>
      <c r="N565" s="74">
        <v>23057</v>
      </c>
      <c r="O565" s="79">
        <v>1</v>
      </c>
      <c r="P565" s="74">
        <v>23057</v>
      </c>
      <c r="Q565" s="77" t="s">
        <v>134</v>
      </c>
      <c r="R565" s="77" t="s">
        <v>5599</v>
      </c>
      <c r="S565" s="85" t="s">
        <v>134</v>
      </c>
      <c r="T565" s="78"/>
      <c r="U565" s="85" t="s">
        <v>134</v>
      </c>
      <c r="V565" s="85" t="s">
        <v>134</v>
      </c>
    </row>
    <row r="566" spans="1:22" s="48" customFormat="1" ht="105" x14ac:dyDescent="0.25">
      <c r="A566" s="55">
        <v>13100700</v>
      </c>
      <c r="B566" s="77" t="s">
        <v>31</v>
      </c>
      <c r="C566" s="82">
        <v>4232</v>
      </c>
      <c r="D566" s="77" t="s">
        <v>214</v>
      </c>
      <c r="E566" s="77" t="s">
        <v>126</v>
      </c>
      <c r="F566" s="77" t="s">
        <v>79</v>
      </c>
      <c r="G566" s="77" t="s">
        <v>3636</v>
      </c>
      <c r="H566" s="77" t="s">
        <v>3634</v>
      </c>
      <c r="I566" s="77" t="s">
        <v>3452</v>
      </c>
      <c r="J566" s="77" t="s">
        <v>3409</v>
      </c>
      <c r="K566" s="71" t="s">
        <v>67</v>
      </c>
      <c r="L566" s="74">
        <v>30520</v>
      </c>
      <c r="M566" s="74">
        <v>0</v>
      </c>
      <c r="N566" s="74">
        <v>30520</v>
      </c>
      <c r="O566" s="79">
        <v>1</v>
      </c>
      <c r="P566" s="74">
        <v>30520</v>
      </c>
      <c r="Q566" s="77" t="s">
        <v>134</v>
      </c>
      <c r="R566" s="77" t="s">
        <v>5599</v>
      </c>
      <c r="S566" s="85" t="s">
        <v>134</v>
      </c>
      <c r="T566" s="78"/>
      <c r="U566" s="85" t="s">
        <v>134</v>
      </c>
      <c r="V566" s="85" t="s">
        <v>134</v>
      </c>
    </row>
    <row r="567" spans="1:22" s="48" customFormat="1" ht="105" x14ac:dyDescent="0.25">
      <c r="A567" s="55">
        <v>13100700</v>
      </c>
      <c r="B567" s="77" t="s">
        <v>31</v>
      </c>
      <c r="C567" s="82">
        <v>4233</v>
      </c>
      <c r="D567" s="77" t="s">
        <v>214</v>
      </c>
      <c r="E567" s="77" t="s">
        <v>126</v>
      </c>
      <c r="F567" s="77" t="s">
        <v>79</v>
      </c>
      <c r="G567" s="77" t="s">
        <v>3636</v>
      </c>
      <c r="H567" s="77" t="s">
        <v>3634</v>
      </c>
      <c r="I567" s="77" t="s">
        <v>3452</v>
      </c>
      <c r="J567" s="77" t="s">
        <v>3409</v>
      </c>
      <c r="K567" s="71" t="s">
        <v>67</v>
      </c>
      <c r="L567" s="74">
        <v>116280</v>
      </c>
      <c r="M567" s="74">
        <v>0</v>
      </c>
      <c r="N567" s="74">
        <v>116280</v>
      </c>
      <c r="O567" s="79">
        <v>1</v>
      </c>
      <c r="P567" s="74">
        <v>116280</v>
      </c>
      <c r="Q567" s="77" t="s">
        <v>134</v>
      </c>
      <c r="R567" s="77" t="s">
        <v>5599</v>
      </c>
      <c r="S567" s="85" t="s">
        <v>134</v>
      </c>
      <c r="T567" s="78"/>
      <c r="U567" s="85" t="s">
        <v>134</v>
      </c>
      <c r="V567" s="85" t="s">
        <v>134</v>
      </c>
    </row>
    <row r="568" spans="1:22" s="48" customFormat="1" ht="105" x14ac:dyDescent="0.25">
      <c r="A568" s="55">
        <v>13100700</v>
      </c>
      <c r="B568" s="77" t="s">
        <v>31</v>
      </c>
      <c r="C568" s="82">
        <v>4234</v>
      </c>
      <c r="D568" s="77" t="s">
        <v>214</v>
      </c>
      <c r="E568" s="77" t="s">
        <v>126</v>
      </c>
      <c r="F568" s="77" t="s">
        <v>79</v>
      </c>
      <c r="G568" s="77" t="s">
        <v>3637</v>
      </c>
      <c r="H568" s="77" t="s">
        <v>3634</v>
      </c>
      <c r="I568" s="77" t="s">
        <v>3452</v>
      </c>
      <c r="J568" s="77" t="s">
        <v>3409</v>
      </c>
      <c r="K568" s="71" t="s">
        <v>4380</v>
      </c>
      <c r="L568" s="74"/>
      <c r="M568" s="74"/>
      <c r="N568" s="74"/>
      <c r="O568" s="79"/>
      <c r="P568" s="74"/>
      <c r="Q568" s="77" t="s">
        <v>134</v>
      </c>
      <c r="R568" s="77" t="s">
        <v>5599</v>
      </c>
      <c r="S568" s="85" t="s">
        <v>68</v>
      </c>
      <c r="T568" s="78" t="s">
        <v>5615</v>
      </c>
      <c r="U568" s="85" t="s">
        <v>134</v>
      </c>
      <c r="V568" s="85" t="s">
        <v>134</v>
      </c>
    </row>
    <row r="569" spans="1:22" s="48" customFormat="1" ht="105" x14ac:dyDescent="0.25">
      <c r="A569" s="55">
        <v>13100700</v>
      </c>
      <c r="B569" s="77" t="s">
        <v>31</v>
      </c>
      <c r="C569" s="82">
        <v>4236</v>
      </c>
      <c r="D569" s="77" t="s">
        <v>214</v>
      </c>
      <c r="E569" s="77" t="s">
        <v>126</v>
      </c>
      <c r="F569" s="77" t="s">
        <v>79</v>
      </c>
      <c r="G569" s="77" t="s">
        <v>3638</v>
      </c>
      <c r="H569" s="77" t="s">
        <v>3634</v>
      </c>
      <c r="I569" s="77" t="s">
        <v>3452</v>
      </c>
      <c r="J569" s="77" t="s">
        <v>3409</v>
      </c>
      <c r="K569" s="71" t="s">
        <v>67</v>
      </c>
      <c r="L569" s="74">
        <v>13934</v>
      </c>
      <c r="M569" s="74">
        <v>0</v>
      </c>
      <c r="N569" s="74">
        <v>13934</v>
      </c>
      <c r="O569" s="79">
        <v>1</v>
      </c>
      <c r="P569" s="74">
        <v>13934</v>
      </c>
      <c r="Q569" s="77" t="s">
        <v>134</v>
      </c>
      <c r="R569" s="77" t="s">
        <v>5599</v>
      </c>
      <c r="S569" s="85" t="s">
        <v>134</v>
      </c>
      <c r="T569" s="78"/>
      <c r="U569" s="85" t="s">
        <v>134</v>
      </c>
      <c r="V569" s="85" t="s">
        <v>134</v>
      </c>
    </row>
    <row r="570" spans="1:22" s="48" customFormat="1" ht="105" x14ac:dyDescent="0.25">
      <c r="A570" s="55">
        <v>13100700</v>
      </c>
      <c r="B570" s="77" t="s">
        <v>31</v>
      </c>
      <c r="C570" s="82">
        <v>4238</v>
      </c>
      <c r="D570" s="77" t="s">
        <v>214</v>
      </c>
      <c r="E570" s="77" t="s">
        <v>126</v>
      </c>
      <c r="F570" s="77" t="s">
        <v>79</v>
      </c>
      <c r="G570" s="77" t="s">
        <v>3639</v>
      </c>
      <c r="H570" s="77" t="s">
        <v>3634</v>
      </c>
      <c r="I570" s="77" t="s">
        <v>3452</v>
      </c>
      <c r="J570" s="77" t="s">
        <v>3409</v>
      </c>
      <c r="K570" s="71" t="s">
        <v>67</v>
      </c>
      <c r="L570" s="74">
        <v>15592</v>
      </c>
      <c r="M570" s="74">
        <v>0</v>
      </c>
      <c r="N570" s="74">
        <v>15592</v>
      </c>
      <c r="O570" s="79">
        <v>1</v>
      </c>
      <c r="P570" s="74">
        <v>15592</v>
      </c>
      <c r="Q570" s="77" t="s">
        <v>134</v>
      </c>
      <c r="R570" s="77" t="s">
        <v>5599</v>
      </c>
      <c r="S570" s="85" t="s">
        <v>134</v>
      </c>
      <c r="T570" s="78"/>
      <c r="U570" s="85" t="s">
        <v>134</v>
      </c>
      <c r="V570" s="85" t="s">
        <v>134</v>
      </c>
    </row>
    <row r="571" spans="1:22" s="48" customFormat="1" ht="105" x14ac:dyDescent="0.25">
      <c r="A571" s="55">
        <v>13100700</v>
      </c>
      <c r="B571" s="77" t="s">
        <v>31</v>
      </c>
      <c r="C571" s="82">
        <v>4239</v>
      </c>
      <c r="D571" s="77" t="s">
        <v>214</v>
      </c>
      <c r="E571" s="77" t="s">
        <v>126</v>
      </c>
      <c r="F571" s="77" t="s">
        <v>79</v>
      </c>
      <c r="G571" s="77" t="s">
        <v>3640</v>
      </c>
      <c r="H571" s="77" t="s">
        <v>3634</v>
      </c>
      <c r="I571" s="77" t="s">
        <v>3452</v>
      </c>
      <c r="J571" s="77" t="s">
        <v>3409</v>
      </c>
      <c r="K571" s="71" t="s">
        <v>67</v>
      </c>
      <c r="L571" s="74">
        <v>52252</v>
      </c>
      <c r="M571" s="74">
        <v>0</v>
      </c>
      <c r="N571" s="74">
        <v>52252</v>
      </c>
      <c r="O571" s="79">
        <v>1</v>
      </c>
      <c r="P571" s="74">
        <v>52252</v>
      </c>
      <c r="Q571" s="77" t="s">
        <v>134</v>
      </c>
      <c r="R571" s="77" t="s">
        <v>5599</v>
      </c>
      <c r="S571" s="85" t="s">
        <v>134</v>
      </c>
      <c r="T571" s="78"/>
      <c r="U571" s="85" t="s">
        <v>134</v>
      </c>
      <c r="V571" s="85" t="s">
        <v>134</v>
      </c>
    </row>
    <row r="572" spans="1:22" s="48" customFormat="1" ht="105" x14ac:dyDescent="0.25">
      <c r="A572" s="55">
        <v>13100700</v>
      </c>
      <c r="B572" s="77" t="s">
        <v>31</v>
      </c>
      <c r="C572" s="82">
        <v>4240</v>
      </c>
      <c r="D572" s="77" t="s">
        <v>214</v>
      </c>
      <c r="E572" s="77" t="s">
        <v>126</v>
      </c>
      <c r="F572" s="77" t="s">
        <v>79</v>
      </c>
      <c r="G572" s="77" t="s">
        <v>3641</v>
      </c>
      <c r="H572" s="77" t="s">
        <v>3634</v>
      </c>
      <c r="I572" s="77" t="s">
        <v>3452</v>
      </c>
      <c r="J572" s="77" t="s">
        <v>3409</v>
      </c>
      <c r="K572" s="71" t="s">
        <v>67</v>
      </c>
      <c r="L572" s="74">
        <v>25546</v>
      </c>
      <c r="M572" s="74">
        <v>0</v>
      </c>
      <c r="N572" s="74">
        <v>25546</v>
      </c>
      <c r="O572" s="79">
        <v>1</v>
      </c>
      <c r="P572" s="74">
        <v>25546</v>
      </c>
      <c r="Q572" s="77" t="s">
        <v>134</v>
      </c>
      <c r="R572" s="77" t="s">
        <v>5599</v>
      </c>
      <c r="S572" s="85" t="s">
        <v>134</v>
      </c>
      <c r="T572" s="78"/>
      <c r="U572" s="85" t="s">
        <v>134</v>
      </c>
      <c r="V572" s="85" t="s">
        <v>134</v>
      </c>
    </row>
    <row r="573" spans="1:22" s="48" customFormat="1" ht="105" x14ac:dyDescent="0.25">
      <c r="A573" s="55">
        <v>13100700</v>
      </c>
      <c r="B573" s="77" t="s">
        <v>31</v>
      </c>
      <c r="C573" s="82">
        <v>4241</v>
      </c>
      <c r="D573" s="77" t="s">
        <v>214</v>
      </c>
      <c r="E573" s="77" t="s">
        <v>126</v>
      </c>
      <c r="F573" s="77" t="s">
        <v>79</v>
      </c>
      <c r="G573" s="77" t="s">
        <v>3642</v>
      </c>
      <c r="H573" s="77" t="s">
        <v>3634</v>
      </c>
      <c r="I573" s="77" t="s">
        <v>3452</v>
      </c>
      <c r="J573" s="77" t="s">
        <v>3409</v>
      </c>
      <c r="K573" s="71" t="s">
        <v>67</v>
      </c>
      <c r="L573" s="74">
        <v>14929</v>
      </c>
      <c r="M573" s="74">
        <v>0</v>
      </c>
      <c r="N573" s="74">
        <v>14929</v>
      </c>
      <c r="O573" s="79">
        <v>1</v>
      </c>
      <c r="P573" s="74">
        <v>14929</v>
      </c>
      <c r="Q573" s="77" t="s">
        <v>134</v>
      </c>
      <c r="R573" s="77" t="s">
        <v>5599</v>
      </c>
      <c r="S573" s="85" t="s">
        <v>134</v>
      </c>
      <c r="T573" s="78"/>
      <c r="U573" s="85" t="s">
        <v>134</v>
      </c>
      <c r="V573" s="85" t="s">
        <v>134</v>
      </c>
    </row>
    <row r="574" spans="1:22" s="48" customFormat="1" ht="105" x14ac:dyDescent="0.25">
      <c r="A574" s="55">
        <v>13100700</v>
      </c>
      <c r="B574" s="77" t="s">
        <v>31</v>
      </c>
      <c r="C574" s="82">
        <v>4242</v>
      </c>
      <c r="D574" s="77" t="s">
        <v>214</v>
      </c>
      <c r="E574" s="77" t="s">
        <v>126</v>
      </c>
      <c r="F574" s="77" t="s">
        <v>79</v>
      </c>
      <c r="G574" s="77" t="s">
        <v>3643</v>
      </c>
      <c r="H574" s="77" t="s">
        <v>3634</v>
      </c>
      <c r="I574" s="77" t="s">
        <v>3452</v>
      </c>
      <c r="J574" s="77" t="s">
        <v>3409</v>
      </c>
      <c r="K574" s="71" t="s">
        <v>67</v>
      </c>
      <c r="L574" s="74">
        <v>14763</v>
      </c>
      <c r="M574" s="74">
        <v>0</v>
      </c>
      <c r="N574" s="74">
        <v>14763</v>
      </c>
      <c r="O574" s="79">
        <v>1</v>
      </c>
      <c r="P574" s="74">
        <v>14763</v>
      </c>
      <c r="Q574" s="77" t="s">
        <v>134</v>
      </c>
      <c r="R574" s="77" t="s">
        <v>5599</v>
      </c>
      <c r="S574" s="85" t="s">
        <v>134</v>
      </c>
      <c r="T574" s="78"/>
      <c r="U574" s="85" t="s">
        <v>134</v>
      </c>
      <c r="V574" s="85" t="s">
        <v>134</v>
      </c>
    </row>
    <row r="575" spans="1:22" s="48" customFormat="1" ht="105" x14ac:dyDescent="0.25">
      <c r="A575" s="55">
        <v>13100700</v>
      </c>
      <c r="B575" s="77" t="s">
        <v>31</v>
      </c>
      <c r="C575" s="82">
        <v>4243</v>
      </c>
      <c r="D575" s="77" t="s">
        <v>214</v>
      </c>
      <c r="E575" s="77" t="s">
        <v>126</v>
      </c>
      <c r="F575" s="77" t="s">
        <v>79</v>
      </c>
      <c r="G575" s="77" t="s">
        <v>3644</v>
      </c>
      <c r="H575" s="77" t="s">
        <v>3634</v>
      </c>
      <c r="I575" s="77" t="s">
        <v>3452</v>
      </c>
      <c r="J575" s="77" t="s">
        <v>3409</v>
      </c>
      <c r="K575" s="71" t="s">
        <v>67</v>
      </c>
      <c r="L575" s="74">
        <v>11280</v>
      </c>
      <c r="M575" s="74">
        <v>0</v>
      </c>
      <c r="N575" s="74">
        <v>11280</v>
      </c>
      <c r="O575" s="79">
        <v>1</v>
      </c>
      <c r="P575" s="74">
        <v>11280</v>
      </c>
      <c r="Q575" s="77" t="s">
        <v>134</v>
      </c>
      <c r="R575" s="77" t="s">
        <v>5599</v>
      </c>
      <c r="S575" s="85" t="s">
        <v>134</v>
      </c>
      <c r="T575" s="78"/>
      <c r="U575" s="85" t="s">
        <v>134</v>
      </c>
      <c r="V575" s="85" t="s">
        <v>134</v>
      </c>
    </row>
    <row r="576" spans="1:22" s="48" customFormat="1" ht="105" x14ac:dyDescent="0.25">
      <c r="A576" s="55">
        <v>13100700</v>
      </c>
      <c r="B576" s="77" t="s">
        <v>31</v>
      </c>
      <c r="C576" s="82">
        <v>4244</v>
      </c>
      <c r="D576" s="77" t="s">
        <v>214</v>
      </c>
      <c r="E576" s="77" t="s">
        <v>126</v>
      </c>
      <c r="F576" s="77" t="s">
        <v>79</v>
      </c>
      <c r="G576" s="77" t="s">
        <v>3645</v>
      </c>
      <c r="H576" s="77" t="s">
        <v>3634</v>
      </c>
      <c r="I576" s="77" t="s">
        <v>3452</v>
      </c>
      <c r="J576" s="77" t="s">
        <v>3409</v>
      </c>
      <c r="K576" s="71" t="s">
        <v>67</v>
      </c>
      <c r="L576" s="74">
        <v>23389</v>
      </c>
      <c r="M576" s="74">
        <v>0</v>
      </c>
      <c r="N576" s="74">
        <v>23389</v>
      </c>
      <c r="O576" s="79">
        <v>1</v>
      </c>
      <c r="P576" s="74">
        <v>23389</v>
      </c>
      <c r="Q576" s="77" t="s">
        <v>134</v>
      </c>
      <c r="R576" s="77" t="s">
        <v>5599</v>
      </c>
      <c r="S576" s="85" t="s">
        <v>134</v>
      </c>
      <c r="T576" s="78"/>
      <c r="U576" s="85" t="s">
        <v>134</v>
      </c>
      <c r="V576" s="85" t="s">
        <v>134</v>
      </c>
    </row>
    <row r="577" spans="1:22" s="48" customFormat="1" ht="105" x14ac:dyDescent="0.25">
      <c r="A577" s="55">
        <v>13100700</v>
      </c>
      <c r="B577" s="77" t="s">
        <v>31</v>
      </c>
      <c r="C577" s="82">
        <v>4245</v>
      </c>
      <c r="D577" s="77" t="s">
        <v>214</v>
      </c>
      <c r="E577" s="77" t="s">
        <v>126</v>
      </c>
      <c r="F577" s="77" t="s">
        <v>79</v>
      </c>
      <c r="G577" s="77" t="s">
        <v>3646</v>
      </c>
      <c r="H577" s="77" t="s">
        <v>3634</v>
      </c>
      <c r="I577" s="77" t="s">
        <v>3452</v>
      </c>
      <c r="J577" s="77" t="s">
        <v>3409</v>
      </c>
      <c r="K577" s="71" t="s">
        <v>67</v>
      </c>
      <c r="L577" s="74">
        <v>24383</v>
      </c>
      <c r="M577" s="74">
        <v>0</v>
      </c>
      <c r="N577" s="74">
        <v>24383</v>
      </c>
      <c r="O577" s="79">
        <v>1</v>
      </c>
      <c r="P577" s="74">
        <v>24383</v>
      </c>
      <c r="Q577" s="77" t="s">
        <v>134</v>
      </c>
      <c r="R577" s="77" t="s">
        <v>5599</v>
      </c>
      <c r="S577" s="85" t="s">
        <v>134</v>
      </c>
      <c r="T577" s="78"/>
      <c r="U577" s="85" t="s">
        <v>134</v>
      </c>
      <c r="V577" s="85" t="s">
        <v>134</v>
      </c>
    </row>
    <row r="578" spans="1:22" s="48" customFormat="1" ht="105" x14ac:dyDescent="0.25">
      <c r="A578" s="55">
        <v>13100700</v>
      </c>
      <c r="B578" s="77" t="s">
        <v>31</v>
      </c>
      <c r="C578" s="82">
        <v>4246</v>
      </c>
      <c r="D578" s="77" t="s">
        <v>214</v>
      </c>
      <c r="E578" s="77" t="s">
        <v>126</v>
      </c>
      <c r="F578" s="77" t="s">
        <v>79</v>
      </c>
      <c r="G578" s="77" t="s">
        <v>3647</v>
      </c>
      <c r="H578" s="77" t="s">
        <v>3634</v>
      </c>
      <c r="I578" s="77" t="s">
        <v>3452</v>
      </c>
      <c r="J578" s="77" t="s">
        <v>3409</v>
      </c>
      <c r="K578" s="71" t="s">
        <v>67</v>
      </c>
      <c r="L578" s="74">
        <v>63532</v>
      </c>
      <c r="M578" s="74">
        <v>0</v>
      </c>
      <c r="N578" s="74">
        <v>63532</v>
      </c>
      <c r="O578" s="79">
        <v>1</v>
      </c>
      <c r="P578" s="74">
        <v>63532</v>
      </c>
      <c r="Q578" s="77" t="s">
        <v>134</v>
      </c>
      <c r="R578" s="77" t="s">
        <v>5599</v>
      </c>
      <c r="S578" s="85" t="s">
        <v>134</v>
      </c>
      <c r="T578" s="78"/>
      <c r="U578" s="85" t="s">
        <v>134</v>
      </c>
      <c r="V578" s="85" t="s">
        <v>134</v>
      </c>
    </row>
    <row r="579" spans="1:22" s="48" customFormat="1" ht="105" x14ac:dyDescent="0.25">
      <c r="A579" s="55">
        <v>13100700</v>
      </c>
      <c r="B579" s="77" t="s">
        <v>31</v>
      </c>
      <c r="C579" s="82">
        <v>4247</v>
      </c>
      <c r="D579" s="77" t="s">
        <v>214</v>
      </c>
      <c r="E579" s="77" t="s">
        <v>126</v>
      </c>
      <c r="F579" s="77" t="s">
        <v>79</v>
      </c>
      <c r="G579" s="77" t="s">
        <v>3648</v>
      </c>
      <c r="H579" s="77" t="s">
        <v>3634</v>
      </c>
      <c r="I579" s="77" t="s">
        <v>3452</v>
      </c>
      <c r="J579" s="77" t="s">
        <v>3409</v>
      </c>
      <c r="K579" s="71" t="s">
        <v>67</v>
      </c>
      <c r="L579" s="74">
        <v>38649</v>
      </c>
      <c r="M579" s="74">
        <v>0</v>
      </c>
      <c r="N579" s="74">
        <v>38649</v>
      </c>
      <c r="O579" s="79">
        <v>1</v>
      </c>
      <c r="P579" s="74">
        <v>38649</v>
      </c>
      <c r="Q579" s="77" t="s">
        <v>134</v>
      </c>
      <c r="R579" s="77" t="s">
        <v>5599</v>
      </c>
      <c r="S579" s="85" t="s">
        <v>134</v>
      </c>
      <c r="T579" s="78"/>
      <c r="U579" s="85" t="s">
        <v>134</v>
      </c>
      <c r="V579" s="85" t="s">
        <v>134</v>
      </c>
    </row>
    <row r="580" spans="1:22" s="48" customFormat="1" ht="105" x14ac:dyDescent="0.25">
      <c r="A580" s="55">
        <v>13100700</v>
      </c>
      <c r="B580" s="77" t="s">
        <v>31</v>
      </c>
      <c r="C580" s="82">
        <v>4248</v>
      </c>
      <c r="D580" s="77" t="s">
        <v>214</v>
      </c>
      <c r="E580" s="77" t="s">
        <v>126</v>
      </c>
      <c r="F580" s="77" t="s">
        <v>79</v>
      </c>
      <c r="G580" s="77" t="s">
        <v>3649</v>
      </c>
      <c r="H580" s="77" t="s">
        <v>3634</v>
      </c>
      <c r="I580" s="77" t="s">
        <v>3452</v>
      </c>
      <c r="J580" s="77" t="s">
        <v>3409</v>
      </c>
      <c r="K580" s="71" t="s">
        <v>67</v>
      </c>
      <c r="L580" s="74">
        <v>17749</v>
      </c>
      <c r="M580" s="74">
        <v>0</v>
      </c>
      <c r="N580" s="74">
        <v>17749</v>
      </c>
      <c r="O580" s="79">
        <v>1</v>
      </c>
      <c r="P580" s="74">
        <v>17749</v>
      </c>
      <c r="Q580" s="77" t="s">
        <v>134</v>
      </c>
      <c r="R580" s="77" t="s">
        <v>5599</v>
      </c>
      <c r="S580" s="85" t="s">
        <v>134</v>
      </c>
      <c r="T580" s="78"/>
      <c r="U580" s="85" t="s">
        <v>134</v>
      </c>
      <c r="V580" s="85" t="s">
        <v>134</v>
      </c>
    </row>
    <row r="581" spans="1:22" s="48" customFormat="1" ht="105" x14ac:dyDescent="0.25">
      <c r="A581" s="55">
        <v>13100700</v>
      </c>
      <c r="B581" s="77" t="s">
        <v>31</v>
      </c>
      <c r="C581" s="82">
        <v>4249</v>
      </c>
      <c r="D581" s="77" t="s">
        <v>214</v>
      </c>
      <c r="E581" s="77" t="s">
        <v>126</v>
      </c>
      <c r="F581" s="77" t="s">
        <v>79</v>
      </c>
      <c r="G581" s="77" t="s">
        <v>3650</v>
      </c>
      <c r="H581" s="77" t="s">
        <v>3634</v>
      </c>
      <c r="I581" s="77" t="s">
        <v>3452</v>
      </c>
      <c r="J581" s="77" t="s">
        <v>3409</v>
      </c>
      <c r="K581" s="71" t="s">
        <v>67</v>
      </c>
      <c r="L581" s="74">
        <v>65189</v>
      </c>
      <c r="M581" s="74">
        <v>0</v>
      </c>
      <c r="N581" s="74">
        <v>65189</v>
      </c>
      <c r="O581" s="79">
        <v>1</v>
      </c>
      <c r="P581" s="74">
        <v>65189</v>
      </c>
      <c r="Q581" s="77" t="s">
        <v>134</v>
      </c>
      <c r="R581" s="77" t="s">
        <v>5599</v>
      </c>
      <c r="S581" s="85" t="s">
        <v>134</v>
      </c>
      <c r="T581" s="78"/>
      <c r="U581" s="85" t="s">
        <v>134</v>
      </c>
      <c r="V581" s="85" t="s">
        <v>134</v>
      </c>
    </row>
    <row r="582" spans="1:22" s="48" customFormat="1" ht="105" x14ac:dyDescent="0.25">
      <c r="A582" s="55">
        <v>13100700</v>
      </c>
      <c r="B582" s="77" t="s">
        <v>31</v>
      </c>
      <c r="C582" s="82">
        <v>4250</v>
      </c>
      <c r="D582" s="77" t="s">
        <v>214</v>
      </c>
      <c r="E582" s="77" t="s">
        <v>126</v>
      </c>
      <c r="F582" s="77" t="s">
        <v>79</v>
      </c>
      <c r="G582" s="77" t="s">
        <v>3651</v>
      </c>
      <c r="H582" s="77" t="s">
        <v>3634</v>
      </c>
      <c r="I582" s="77" t="s">
        <v>3452</v>
      </c>
      <c r="J582" s="77" t="s">
        <v>3409</v>
      </c>
      <c r="K582" s="71" t="s">
        <v>67</v>
      </c>
      <c r="L582" s="74">
        <v>36660</v>
      </c>
      <c r="M582" s="74">
        <v>0</v>
      </c>
      <c r="N582" s="74">
        <v>36660</v>
      </c>
      <c r="O582" s="79">
        <v>1</v>
      </c>
      <c r="P582" s="74">
        <v>36660</v>
      </c>
      <c r="Q582" s="77" t="s">
        <v>134</v>
      </c>
      <c r="R582" s="77" t="s">
        <v>5599</v>
      </c>
      <c r="S582" s="85" t="s">
        <v>134</v>
      </c>
      <c r="T582" s="78"/>
      <c r="U582" s="85" t="s">
        <v>134</v>
      </c>
      <c r="V582" s="85" t="s">
        <v>134</v>
      </c>
    </row>
    <row r="583" spans="1:22" s="48" customFormat="1" ht="105" x14ac:dyDescent="0.25">
      <c r="A583" s="55">
        <v>13100700</v>
      </c>
      <c r="B583" s="77" t="s">
        <v>31</v>
      </c>
      <c r="C583" s="82">
        <v>4251</v>
      </c>
      <c r="D583" s="77" t="s">
        <v>214</v>
      </c>
      <c r="E583" s="77" t="s">
        <v>126</v>
      </c>
      <c r="F583" s="77" t="s">
        <v>79</v>
      </c>
      <c r="G583" s="77" t="s">
        <v>3652</v>
      </c>
      <c r="H583" s="77" t="s">
        <v>3634</v>
      </c>
      <c r="I583" s="77" t="s">
        <v>3452</v>
      </c>
      <c r="J583" s="77" t="s">
        <v>3409</v>
      </c>
      <c r="K583" s="71" t="s">
        <v>67</v>
      </c>
      <c r="L583" s="74">
        <v>31683</v>
      </c>
      <c r="M583" s="74">
        <v>0</v>
      </c>
      <c r="N583" s="74">
        <v>31683</v>
      </c>
      <c r="O583" s="79">
        <v>1</v>
      </c>
      <c r="P583" s="74">
        <v>31683</v>
      </c>
      <c r="Q583" s="77" t="s">
        <v>134</v>
      </c>
      <c r="R583" s="77" t="s">
        <v>5599</v>
      </c>
      <c r="S583" s="85" t="s">
        <v>134</v>
      </c>
      <c r="T583" s="78"/>
      <c r="U583" s="85" t="s">
        <v>134</v>
      </c>
      <c r="V583" s="85" t="s">
        <v>134</v>
      </c>
    </row>
    <row r="584" spans="1:22" s="48" customFormat="1" ht="120" x14ac:dyDescent="0.25">
      <c r="A584" s="55">
        <v>13100700</v>
      </c>
      <c r="B584" s="77" t="s">
        <v>31</v>
      </c>
      <c r="C584" s="82">
        <v>4252</v>
      </c>
      <c r="D584" s="77" t="s">
        <v>214</v>
      </c>
      <c r="E584" s="77" t="s">
        <v>126</v>
      </c>
      <c r="F584" s="77" t="s">
        <v>79</v>
      </c>
      <c r="G584" s="77" t="s">
        <v>3653</v>
      </c>
      <c r="H584" s="77" t="s">
        <v>3634</v>
      </c>
      <c r="I584" s="77" t="s">
        <v>3452</v>
      </c>
      <c r="J584" s="77" t="s">
        <v>3409</v>
      </c>
      <c r="K584" s="71" t="s">
        <v>67</v>
      </c>
      <c r="L584" s="74">
        <v>25546</v>
      </c>
      <c r="M584" s="74">
        <v>0</v>
      </c>
      <c r="N584" s="74">
        <v>25546</v>
      </c>
      <c r="O584" s="79">
        <v>1</v>
      </c>
      <c r="P584" s="74">
        <v>25546</v>
      </c>
      <c r="Q584" s="77" t="s">
        <v>134</v>
      </c>
      <c r="R584" s="77" t="s">
        <v>5599</v>
      </c>
      <c r="S584" s="85" t="s">
        <v>134</v>
      </c>
      <c r="T584" s="78"/>
      <c r="U584" s="85" t="s">
        <v>134</v>
      </c>
      <c r="V584" s="85" t="s">
        <v>134</v>
      </c>
    </row>
    <row r="585" spans="1:22" s="48" customFormat="1" ht="105" x14ac:dyDescent="0.25">
      <c r="A585" s="55">
        <v>13100700</v>
      </c>
      <c r="B585" s="77" t="s">
        <v>31</v>
      </c>
      <c r="C585" s="82">
        <v>4253</v>
      </c>
      <c r="D585" s="77" t="s">
        <v>214</v>
      </c>
      <c r="E585" s="77" t="s">
        <v>126</v>
      </c>
      <c r="F585" s="77" t="s">
        <v>79</v>
      </c>
      <c r="G585" s="77" t="s">
        <v>3654</v>
      </c>
      <c r="H585" s="77" t="s">
        <v>3634</v>
      </c>
      <c r="I585" s="77" t="s">
        <v>3452</v>
      </c>
      <c r="J585" s="77" t="s">
        <v>3409</v>
      </c>
      <c r="K585" s="71" t="s">
        <v>67</v>
      </c>
      <c r="L585" s="74">
        <v>33009</v>
      </c>
      <c r="M585" s="74">
        <v>0</v>
      </c>
      <c r="N585" s="74">
        <v>33009</v>
      </c>
      <c r="O585" s="79">
        <v>1</v>
      </c>
      <c r="P585" s="74">
        <v>33009</v>
      </c>
      <c r="Q585" s="77" t="s">
        <v>134</v>
      </c>
      <c r="R585" s="77" t="s">
        <v>5599</v>
      </c>
      <c r="S585" s="85" t="s">
        <v>134</v>
      </c>
      <c r="T585" s="78"/>
      <c r="U585" s="85" t="s">
        <v>134</v>
      </c>
      <c r="V585" s="85" t="s">
        <v>134</v>
      </c>
    </row>
    <row r="586" spans="1:22" s="48" customFormat="1" ht="105" x14ac:dyDescent="0.25">
      <c r="A586" s="55">
        <v>13100700</v>
      </c>
      <c r="B586" s="77" t="s">
        <v>31</v>
      </c>
      <c r="C586" s="82">
        <v>4254</v>
      </c>
      <c r="D586" s="77" t="s">
        <v>214</v>
      </c>
      <c r="E586" s="77" t="s">
        <v>126</v>
      </c>
      <c r="F586" s="77" t="s">
        <v>79</v>
      </c>
      <c r="G586" s="77" t="s">
        <v>3655</v>
      </c>
      <c r="H586" s="77" t="s">
        <v>3634</v>
      </c>
      <c r="I586" s="77" t="s">
        <v>3452</v>
      </c>
      <c r="J586" s="77" t="s">
        <v>3409</v>
      </c>
      <c r="K586" s="71" t="s">
        <v>67</v>
      </c>
      <c r="L586" s="74">
        <v>59549</v>
      </c>
      <c r="M586" s="74">
        <v>0</v>
      </c>
      <c r="N586" s="74">
        <v>59549</v>
      </c>
      <c r="O586" s="79">
        <v>1</v>
      </c>
      <c r="P586" s="74">
        <v>59549</v>
      </c>
      <c r="Q586" s="77" t="s">
        <v>134</v>
      </c>
      <c r="R586" s="77" t="s">
        <v>5599</v>
      </c>
      <c r="S586" s="85" t="s">
        <v>134</v>
      </c>
      <c r="T586" s="78"/>
      <c r="U586" s="85" t="s">
        <v>134</v>
      </c>
      <c r="V586" s="85" t="s">
        <v>134</v>
      </c>
    </row>
    <row r="587" spans="1:22" s="48" customFormat="1" ht="105" x14ac:dyDescent="0.25">
      <c r="A587" s="55">
        <v>13100700</v>
      </c>
      <c r="B587" s="77" t="s">
        <v>31</v>
      </c>
      <c r="C587" s="82">
        <v>4255</v>
      </c>
      <c r="D587" s="77" t="s">
        <v>214</v>
      </c>
      <c r="E587" s="77" t="s">
        <v>126</v>
      </c>
      <c r="F587" s="77" t="s">
        <v>79</v>
      </c>
      <c r="G587" s="77" t="s">
        <v>3656</v>
      </c>
      <c r="H587" s="77" t="s">
        <v>3634</v>
      </c>
      <c r="I587" s="77" t="s">
        <v>3452</v>
      </c>
      <c r="J587" s="77" t="s">
        <v>3409</v>
      </c>
      <c r="K587" s="71" t="s">
        <v>67</v>
      </c>
      <c r="L587" s="74">
        <v>41635</v>
      </c>
      <c r="M587" s="74">
        <v>0</v>
      </c>
      <c r="N587" s="74">
        <v>41635</v>
      </c>
      <c r="O587" s="79">
        <v>1</v>
      </c>
      <c r="P587" s="74">
        <v>41635</v>
      </c>
      <c r="Q587" s="77" t="s">
        <v>134</v>
      </c>
      <c r="R587" s="77" t="s">
        <v>5599</v>
      </c>
      <c r="S587" s="85" t="s">
        <v>134</v>
      </c>
      <c r="T587" s="78"/>
      <c r="U587" s="85" t="s">
        <v>134</v>
      </c>
      <c r="V587" s="85" t="s">
        <v>134</v>
      </c>
    </row>
    <row r="588" spans="1:22" s="48" customFormat="1" ht="105" x14ac:dyDescent="0.25">
      <c r="A588" s="55">
        <v>13100700</v>
      </c>
      <c r="B588" s="77" t="s">
        <v>31</v>
      </c>
      <c r="C588" s="82">
        <v>4257</v>
      </c>
      <c r="D588" s="77" t="s">
        <v>214</v>
      </c>
      <c r="E588" s="77" t="s">
        <v>126</v>
      </c>
      <c r="F588" s="77" t="s">
        <v>79</v>
      </c>
      <c r="G588" s="77" t="s">
        <v>3657</v>
      </c>
      <c r="H588" s="77" t="s">
        <v>3634</v>
      </c>
      <c r="I588" s="77" t="s">
        <v>3452</v>
      </c>
      <c r="J588" s="77" t="s">
        <v>3409</v>
      </c>
      <c r="K588" s="71" t="s">
        <v>67</v>
      </c>
      <c r="L588" s="74">
        <v>19408</v>
      </c>
      <c r="M588" s="74">
        <v>0</v>
      </c>
      <c r="N588" s="74">
        <v>19408</v>
      </c>
      <c r="O588" s="79">
        <v>1</v>
      </c>
      <c r="P588" s="74">
        <v>19408</v>
      </c>
      <c r="Q588" s="77" t="s">
        <v>134</v>
      </c>
      <c r="R588" s="77" t="s">
        <v>5599</v>
      </c>
      <c r="S588" s="85" t="s">
        <v>134</v>
      </c>
      <c r="T588" s="78"/>
      <c r="U588" s="85" t="s">
        <v>134</v>
      </c>
      <c r="V588" s="85" t="s">
        <v>134</v>
      </c>
    </row>
    <row r="589" spans="1:22" s="48" customFormat="1" ht="105" x14ac:dyDescent="0.25">
      <c r="A589" s="55">
        <v>13100700</v>
      </c>
      <c r="B589" s="77" t="s">
        <v>31</v>
      </c>
      <c r="C589" s="82">
        <v>4258</v>
      </c>
      <c r="D589" s="77" t="s">
        <v>214</v>
      </c>
      <c r="E589" s="77" t="s">
        <v>126</v>
      </c>
      <c r="F589" s="77" t="s">
        <v>79</v>
      </c>
      <c r="G589" s="77" t="s">
        <v>3658</v>
      </c>
      <c r="H589" s="77" t="s">
        <v>3634</v>
      </c>
      <c r="I589" s="77" t="s">
        <v>3452</v>
      </c>
      <c r="J589" s="77" t="s">
        <v>3409</v>
      </c>
      <c r="K589" s="71" t="s">
        <v>4380</v>
      </c>
      <c r="L589" s="74"/>
      <c r="M589" s="74"/>
      <c r="N589" s="74"/>
      <c r="O589" s="79"/>
      <c r="P589" s="74"/>
      <c r="Q589" s="77" t="s">
        <v>134</v>
      </c>
      <c r="R589" s="77" t="s">
        <v>5599</v>
      </c>
      <c r="S589" s="85" t="s">
        <v>68</v>
      </c>
      <c r="T589" s="78" t="s">
        <v>5616</v>
      </c>
      <c r="U589" s="85" t="s">
        <v>134</v>
      </c>
      <c r="V589" s="85" t="s">
        <v>134</v>
      </c>
    </row>
    <row r="590" spans="1:22" s="48" customFormat="1" ht="105" x14ac:dyDescent="0.25">
      <c r="A590" s="55">
        <v>13100700</v>
      </c>
      <c r="B590" s="77" t="s">
        <v>31</v>
      </c>
      <c r="C590" s="82">
        <v>4259</v>
      </c>
      <c r="D590" s="77" t="s">
        <v>214</v>
      </c>
      <c r="E590" s="77" t="s">
        <v>126</v>
      </c>
      <c r="F590" s="77" t="s">
        <v>79</v>
      </c>
      <c r="G590" s="77" t="s">
        <v>3659</v>
      </c>
      <c r="H590" s="77" t="s">
        <v>3634</v>
      </c>
      <c r="I590" s="77" t="s">
        <v>3452</v>
      </c>
      <c r="J590" s="77" t="s">
        <v>3409</v>
      </c>
      <c r="K590" s="71" t="s">
        <v>67</v>
      </c>
      <c r="L590" s="74">
        <v>93886</v>
      </c>
      <c r="M590" s="74">
        <v>0</v>
      </c>
      <c r="N590" s="74">
        <v>93886</v>
      </c>
      <c r="O590" s="79">
        <v>1</v>
      </c>
      <c r="P590" s="74">
        <v>93886</v>
      </c>
      <c r="Q590" s="77" t="s">
        <v>134</v>
      </c>
      <c r="R590" s="77" t="s">
        <v>5599</v>
      </c>
      <c r="S590" s="85" t="s">
        <v>134</v>
      </c>
      <c r="T590" s="78"/>
      <c r="U590" s="85" t="s">
        <v>134</v>
      </c>
      <c r="V590" s="85" t="s">
        <v>134</v>
      </c>
    </row>
    <row r="591" spans="1:22" s="48" customFormat="1" ht="120" x14ac:dyDescent="0.25">
      <c r="A591" s="55">
        <v>13100700</v>
      </c>
      <c r="B591" s="77" t="s">
        <v>31</v>
      </c>
      <c r="C591" s="82">
        <v>4260</v>
      </c>
      <c r="D591" s="77" t="s">
        <v>214</v>
      </c>
      <c r="E591" s="77" t="s">
        <v>126</v>
      </c>
      <c r="F591" s="77" t="s">
        <v>79</v>
      </c>
      <c r="G591" s="77" t="s">
        <v>3660</v>
      </c>
      <c r="H591" s="77" t="s">
        <v>3634</v>
      </c>
      <c r="I591" s="77" t="s">
        <v>3452</v>
      </c>
      <c r="J591" s="77" t="s">
        <v>3409</v>
      </c>
      <c r="K591" s="71" t="s">
        <v>67</v>
      </c>
      <c r="L591" s="74">
        <v>6800</v>
      </c>
      <c r="M591" s="74">
        <v>0</v>
      </c>
      <c r="N591" s="74">
        <v>6800</v>
      </c>
      <c r="O591" s="79">
        <v>1</v>
      </c>
      <c r="P591" s="74">
        <v>6800</v>
      </c>
      <c r="Q591" s="77" t="s">
        <v>134</v>
      </c>
      <c r="R591" s="77" t="s">
        <v>5599</v>
      </c>
      <c r="S591" s="85" t="s">
        <v>134</v>
      </c>
      <c r="T591" s="78"/>
      <c r="U591" s="85" t="s">
        <v>134</v>
      </c>
      <c r="V591" s="85" t="s">
        <v>134</v>
      </c>
    </row>
    <row r="592" spans="1:22" s="48" customFormat="1" ht="105" x14ac:dyDescent="0.25">
      <c r="A592" s="55">
        <v>13100700</v>
      </c>
      <c r="B592" s="77" t="s">
        <v>31</v>
      </c>
      <c r="C592" s="82">
        <v>4261</v>
      </c>
      <c r="D592" s="77" t="s">
        <v>214</v>
      </c>
      <c r="E592" s="77" t="s">
        <v>126</v>
      </c>
      <c r="F592" s="77" t="s">
        <v>79</v>
      </c>
      <c r="G592" s="77" t="s">
        <v>3661</v>
      </c>
      <c r="H592" s="77" t="s">
        <v>3634</v>
      </c>
      <c r="I592" s="77" t="s">
        <v>3452</v>
      </c>
      <c r="J592" s="77" t="s">
        <v>3409</v>
      </c>
      <c r="K592" s="71" t="s">
        <v>4380</v>
      </c>
      <c r="L592" s="74"/>
      <c r="M592" s="74">
        <v>0</v>
      </c>
      <c r="N592" s="74"/>
      <c r="O592" s="79">
        <v>1</v>
      </c>
      <c r="P592" s="74"/>
      <c r="Q592" s="77" t="s">
        <v>134</v>
      </c>
      <c r="R592" s="77" t="s">
        <v>5599</v>
      </c>
      <c r="S592" s="85" t="s">
        <v>68</v>
      </c>
      <c r="T592" s="78" t="s">
        <v>5616</v>
      </c>
      <c r="U592" s="85" t="s">
        <v>134</v>
      </c>
      <c r="V592" s="85" t="s">
        <v>134</v>
      </c>
    </row>
    <row r="593" spans="1:22" s="48" customFormat="1" ht="105" x14ac:dyDescent="0.25">
      <c r="A593" s="55">
        <v>13100700</v>
      </c>
      <c r="B593" s="77" t="s">
        <v>31</v>
      </c>
      <c r="C593" s="82">
        <v>4262</v>
      </c>
      <c r="D593" s="77" t="s">
        <v>214</v>
      </c>
      <c r="E593" s="77" t="s">
        <v>126</v>
      </c>
      <c r="F593" s="77" t="s">
        <v>79</v>
      </c>
      <c r="G593" s="77" t="s">
        <v>3662</v>
      </c>
      <c r="H593" s="77" t="s">
        <v>3634</v>
      </c>
      <c r="I593" s="77" t="s">
        <v>3452</v>
      </c>
      <c r="J593" s="77" t="s">
        <v>3409</v>
      </c>
      <c r="K593" s="71" t="s">
        <v>67</v>
      </c>
      <c r="L593" s="74">
        <v>59717</v>
      </c>
      <c r="M593" s="74">
        <v>0</v>
      </c>
      <c r="N593" s="74">
        <v>59717</v>
      </c>
      <c r="O593" s="79">
        <v>1</v>
      </c>
      <c r="P593" s="74">
        <v>59717</v>
      </c>
      <c r="Q593" s="77" t="s">
        <v>134</v>
      </c>
      <c r="R593" s="77" t="s">
        <v>5599</v>
      </c>
      <c r="S593" s="85" t="s">
        <v>134</v>
      </c>
      <c r="T593" s="78"/>
      <c r="U593" s="85" t="s">
        <v>134</v>
      </c>
      <c r="V593" s="85" t="s">
        <v>134</v>
      </c>
    </row>
    <row r="594" spans="1:22" s="48" customFormat="1" ht="105" x14ac:dyDescent="0.25">
      <c r="A594" s="55">
        <v>13100700</v>
      </c>
      <c r="B594" s="77" t="s">
        <v>31</v>
      </c>
      <c r="C594" s="82">
        <v>4263</v>
      </c>
      <c r="D594" s="77" t="s">
        <v>214</v>
      </c>
      <c r="E594" s="77" t="s">
        <v>126</v>
      </c>
      <c r="F594" s="77" t="s">
        <v>79</v>
      </c>
      <c r="G594" s="77" t="s">
        <v>3663</v>
      </c>
      <c r="H594" s="77" t="s">
        <v>3634</v>
      </c>
      <c r="I594" s="77" t="s">
        <v>3452</v>
      </c>
      <c r="J594" s="77" t="s">
        <v>3409</v>
      </c>
      <c r="K594" s="71" t="s">
        <v>67</v>
      </c>
      <c r="L594" s="74">
        <v>31849</v>
      </c>
      <c r="M594" s="74">
        <v>0</v>
      </c>
      <c r="N594" s="74">
        <v>31849</v>
      </c>
      <c r="O594" s="79">
        <v>1</v>
      </c>
      <c r="P594" s="74">
        <v>31849</v>
      </c>
      <c r="Q594" s="77" t="s">
        <v>134</v>
      </c>
      <c r="R594" s="77" t="s">
        <v>5599</v>
      </c>
      <c r="S594" s="85" t="s">
        <v>134</v>
      </c>
      <c r="T594" s="78"/>
      <c r="U594" s="85" t="s">
        <v>134</v>
      </c>
      <c r="V594" s="85" t="s">
        <v>134</v>
      </c>
    </row>
    <row r="595" spans="1:22" s="48" customFormat="1" ht="105" x14ac:dyDescent="0.25">
      <c r="A595" s="55">
        <v>13100700</v>
      </c>
      <c r="B595" s="77" t="s">
        <v>31</v>
      </c>
      <c r="C595" s="82">
        <v>4264</v>
      </c>
      <c r="D595" s="77" t="s">
        <v>214</v>
      </c>
      <c r="E595" s="77" t="s">
        <v>126</v>
      </c>
      <c r="F595" s="77" t="s">
        <v>79</v>
      </c>
      <c r="G595" s="77" t="s">
        <v>3664</v>
      </c>
      <c r="H595" s="77" t="s">
        <v>3634</v>
      </c>
      <c r="I595" s="77" t="s">
        <v>3452</v>
      </c>
      <c r="J595" s="77" t="s">
        <v>3409</v>
      </c>
      <c r="K595" s="71" t="s">
        <v>4380</v>
      </c>
      <c r="L595" s="74"/>
      <c r="M595" s="74"/>
      <c r="N595" s="74"/>
      <c r="O595" s="79"/>
      <c r="P595" s="74"/>
      <c r="Q595" s="77" t="s">
        <v>134</v>
      </c>
      <c r="R595" s="77" t="s">
        <v>5599</v>
      </c>
      <c r="S595" s="85" t="s">
        <v>68</v>
      </c>
      <c r="T595" s="78" t="s">
        <v>5616</v>
      </c>
      <c r="U595" s="85" t="s">
        <v>134</v>
      </c>
      <c r="V595" s="85" t="s">
        <v>134</v>
      </c>
    </row>
    <row r="596" spans="1:22" s="48" customFormat="1" ht="105" x14ac:dyDescent="0.25">
      <c r="A596" s="55">
        <v>13100700</v>
      </c>
      <c r="B596" s="77" t="s">
        <v>31</v>
      </c>
      <c r="C596" s="82">
        <v>4265</v>
      </c>
      <c r="D596" s="77" t="s">
        <v>214</v>
      </c>
      <c r="E596" s="77" t="s">
        <v>126</v>
      </c>
      <c r="F596" s="77" t="s">
        <v>79</v>
      </c>
      <c r="G596" s="77" t="s">
        <v>3665</v>
      </c>
      <c r="H596" s="77" t="s">
        <v>3634</v>
      </c>
      <c r="I596" s="77" t="s">
        <v>3452</v>
      </c>
      <c r="J596" s="77" t="s">
        <v>3409</v>
      </c>
      <c r="K596" s="71" t="s">
        <v>67</v>
      </c>
      <c r="L596" s="74">
        <v>77134</v>
      </c>
      <c r="M596" s="74">
        <v>0</v>
      </c>
      <c r="N596" s="74">
        <v>77134</v>
      </c>
      <c r="O596" s="79">
        <v>1</v>
      </c>
      <c r="P596" s="74">
        <v>77134</v>
      </c>
      <c r="Q596" s="77" t="s">
        <v>134</v>
      </c>
      <c r="R596" s="77" t="s">
        <v>5599</v>
      </c>
      <c r="S596" s="85" t="s">
        <v>134</v>
      </c>
      <c r="T596" s="78"/>
      <c r="U596" s="85" t="s">
        <v>134</v>
      </c>
      <c r="V596" s="85" t="s">
        <v>134</v>
      </c>
    </row>
    <row r="597" spans="1:22" s="48" customFormat="1" ht="120" x14ac:dyDescent="0.25">
      <c r="A597" s="55">
        <v>13100700</v>
      </c>
      <c r="B597" s="77" t="s">
        <v>31</v>
      </c>
      <c r="C597" s="82">
        <v>4267</v>
      </c>
      <c r="D597" s="77" t="s">
        <v>214</v>
      </c>
      <c r="E597" s="77" t="s">
        <v>126</v>
      </c>
      <c r="F597" s="77" t="s">
        <v>79</v>
      </c>
      <c r="G597" s="77" t="s">
        <v>3666</v>
      </c>
      <c r="H597" s="77" t="s">
        <v>3634</v>
      </c>
      <c r="I597" s="77" t="s">
        <v>3452</v>
      </c>
      <c r="J597" s="77" t="s">
        <v>3409</v>
      </c>
      <c r="K597" s="71" t="s">
        <v>67</v>
      </c>
      <c r="L597" s="74">
        <v>8791</v>
      </c>
      <c r="M597" s="74">
        <v>0</v>
      </c>
      <c r="N597" s="74">
        <v>8791</v>
      </c>
      <c r="O597" s="79">
        <v>1</v>
      </c>
      <c r="P597" s="74">
        <v>8791</v>
      </c>
      <c r="Q597" s="77" t="s">
        <v>134</v>
      </c>
      <c r="R597" s="77" t="s">
        <v>5599</v>
      </c>
      <c r="S597" s="85" t="s">
        <v>134</v>
      </c>
      <c r="T597" s="78"/>
      <c r="U597" s="85" t="s">
        <v>134</v>
      </c>
      <c r="V597" s="85" t="s">
        <v>134</v>
      </c>
    </row>
    <row r="598" spans="1:22" s="48" customFormat="1" ht="105" x14ac:dyDescent="0.25">
      <c r="A598" s="55">
        <v>13100700</v>
      </c>
      <c r="B598" s="77" t="s">
        <v>31</v>
      </c>
      <c r="C598" s="82">
        <v>4268</v>
      </c>
      <c r="D598" s="77" t="s">
        <v>214</v>
      </c>
      <c r="E598" s="77" t="s">
        <v>126</v>
      </c>
      <c r="F598" s="77" t="s">
        <v>79</v>
      </c>
      <c r="G598" s="77" t="s">
        <v>3667</v>
      </c>
      <c r="H598" s="77" t="s">
        <v>3634</v>
      </c>
      <c r="I598" s="77" t="s">
        <v>3452</v>
      </c>
      <c r="J598" s="77" t="s">
        <v>3409</v>
      </c>
      <c r="K598" s="71" t="s">
        <v>67</v>
      </c>
      <c r="L598" s="74">
        <v>33340</v>
      </c>
      <c r="M598" s="74">
        <v>0</v>
      </c>
      <c r="N598" s="74">
        <v>33340</v>
      </c>
      <c r="O598" s="79">
        <v>1</v>
      </c>
      <c r="P598" s="74">
        <v>33340</v>
      </c>
      <c r="Q598" s="77" t="s">
        <v>134</v>
      </c>
      <c r="R598" s="77" t="s">
        <v>5599</v>
      </c>
      <c r="S598" s="85" t="s">
        <v>134</v>
      </c>
      <c r="T598" s="78"/>
      <c r="U598" s="85" t="s">
        <v>134</v>
      </c>
      <c r="V598" s="85" t="s">
        <v>134</v>
      </c>
    </row>
    <row r="599" spans="1:22" s="48" customFormat="1" ht="105" x14ac:dyDescent="0.25">
      <c r="A599" s="55">
        <v>13100700</v>
      </c>
      <c r="B599" s="77" t="s">
        <v>31</v>
      </c>
      <c r="C599" s="82">
        <v>4269</v>
      </c>
      <c r="D599" s="77" t="s">
        <v>214</v>
      </c>
      <c r="E599" s="77" t="s">
        <v>126</v>
      </c>
      <c r="F599" s="77" t="s">
        <v>79</v>
      </c>
      <c r="G599" s="77" t="s">
        <v>3668</v>
      </c>
      <c r="H599" s="77" t="s">
        <v>3634</v>
      </c>
      <c r="I599" s="77" t="s">
        <v>3452</v>
      </c>
      <c r="J599" s="77" t="s">
        <v>3409</v>
      </c>
      <c r="K599" s="71" t="s">
        <v>67</v>
      </c>
      <c r="L599" s="74">
        <v>13934</v>
      </c>
      <c r="M599" s="74">
        <v>0</v>
      </c>
      <c r="N599" s="74">
        <v>13934</v>
      </c>
      <c r="O599" s="79">
        <v>1</v>
      </c>
      <c r="P599" s="74">
        <v>13934</v>
      </c>
      <c r="Q599" s="77" t="s">
        <v>134</v>
      </c>
      <c r="R599" s="77" t="s">
        <v>5599</v>
      </c>
      <c r="S599" s="85" t="s">
        <v>134</v>
      </c>
      <c r="T599" s="78"/>
      <c r="U599" s="85" t="s">
        <v>134</v>
      </c>
      <c r="V599" s="85" t="s">
        <v>134</v>
      </c>
    </row>
    <row r="600" spans="1:22" s="48" customFormat="1" ht="105" x14ac:dyDescent="0.25">
      <c r="A600" s="55">
        <v>13100700</v>
      </c>
      <c r="B600" s="77" t="s">
        <v>31</v>
      </c>
      <c r="C600" s="82">
        <v>4270</v>
      </c>
      <c r="D600" s="77" t="s">
        <v>214</v>
      </c>
      <c r="E600" s="77" t="s">
        <v>126</v>
      </c>
      <c r="F600" s="77" t="s">
        <v>79</v>
      </c>
      <c r="G600" s="77" t="s">
        <v>3669</v>
      </c>
      <c r="H600" s="77" t="s">
        <v>3634</v>
      </c>
      <c r="I600" s="77" t="s">
        <v>3452</v>
      </c>
      <c r="J600" s="77" t="s">
        <v>3409</v>
      </c>
      <c r="K600" s="71" t="s">
        <v>67</v>
      </c>
      <c r="L600" s="74">
        <v>44620</v>
      </c>
      <c r="M600" s="74">
        <v>0</v>
      </c>
      <c r="N600" s="74">
        <v>44620</v>
      </c>
      <c r="O600" s="79">
        <v>1</v>
      </c>
      <c r="P600" s="74">
        <v>44620</v>
      </c>
      <c r="Q600" s="77" t="s">
        <v>134</v>
      </c>
      <c r="R600" s="77" t="s">
        <v>5599</v>
      </c>
      <c r="S600" s="85" t="s">
        <v>134</v>
      </c>
      <c r="T600" s="78"/>
      <c r="U600" s="85" t="s">
        <v>134</v>
      </c>
      <c r="V600" s="85" t="s">
        <v>134</v>
      </c>
    </row>
    <row r="601" spans="1:22" s="48" customFormat="1" ht="105" x14ac:dyDescent="0.25">
      <c r="A601" s="55">
        <v>13100700</v>
      </c>
      <c r="B601" s="77" t="s">
        <v>31</v>
      </c>
      <c r="C601" s="82">
        <v>4271</v>
      </c>
      <c r="D601" s="77" t="s">
        <v>214</v>
      </c>
      <c r="E601" s="77" t="s">
        <v>126</v>
      </c>
      <c r="F601" s="77" t="s">
        <v>79</v>
      </c>
      <c r="G601" s="77" t="s">
        <v>3670</v>
      </c>
      <c r="H601" s="77" t="s">
        <v>3634</v>
      </c>
      <c r="I601" s="77" t="s">
        <v>3452</v>
      </c>
      <c r="J601" s="77" t="s">
        <v>3409</v>
      </c>
      <c r="K601" s="71" t="s">
        <v>67</v>
      </c>
      <c r="L601" s="74">
        <v>68508</v>
      </c>
      <c r="M601" s="74">
        <v>0</v>
      </c>
      <c r="N601" s="74">
        <v>68508</v>
      </c>
      <c r="O601" s="79">
        <v>1</v>
      </c>
      <c r="P601" s="74">
        <v>68508</v>
      </c>
      <c r="Q601" s="77" t="s">
        <v>134</v>
      </c>
      <c r="R601" s="77" t="s">
        <v>5599</v>
      </c>
      <c r="S601" s="85" t="s">
        <v>134</v>
      </c>
      <c r="T601" s="78"/>
      <c r="U601" s="85" t="s">
        <v>134</v>
      </c>
      <c r="V601" s="85" t="s">
        <v>134</v>
      </c>
    </row>
    <row r="602" spans="1:22" s="48" customFormat="1" ht="105" x14ac:dyDescent="0.25">
      <c r="A602" s="55">
        <v>13100700</v>
      </c>
      <c r="B602" s="77" t="s">
        <v>31</v>
      </c>
      <c r="C602" s="82">
        <v>4272</v>
      </c>
      <c r="D602" s="77" t="s">
        <v>214</v>
      </c>
      <c r="E602" s="77" t="s">
        <v>126</v>
      </c>
      <c r="F602" s="77" t="s">
        <v>79</v>
      </c>
      <c r="G602" s="77" t="s">
        <v>3671</v>
      </c>
      <c r="H602" s="77" t="s">
        <v>3634</v>
      </c>
      <c r="I602" s="77" t="s">
        <v>3452</v>
      </c>
      <c r="J602" s="77" t="s">
        <v>3409</v>
      </c>
      <c r="K602" s="71" t="s">
        <v>67</v>
      </c>
      <c r="L602" s="74">
        <v>13271</v>
      </c>
      <c r="M602" s="74">
        <v>0</v>
      </c>
      <c r="N602" s="74">
        <v>13271</v>
      </c>
      <c r="O602" s="79">
        <v>1</v>
      </c>
      <c r="P602" s="74">
        <v>13271</v>
      </c>
      <c r="Q602" s="77" t="s">
        <v>134</v>
      </c>
      <c r="R602" s="77" t="s">
        <v>5599</v>
      </c>
      <c r="S602" s="85" t="s">
        <v>134</v>
      </c>
      <c r="T602" s="78"/>
      <c r="U602" s="85" t="s">
        <v>134</v>
      </c>
      <c r="V602" s="85" t="s">
        <v>134</v>
      </c>
    </row>
    <row r="603" spans="1:22" s="48" customFormat="1" ht="105" x14ac:dyDescent="0.25">
      <c r="A603" s="55">
        <v>13100700</v>
      </c>
      <c r="B603" s="77" t="s">
        <v>31</v>
      </c>
      <c r="C603" s="82">
        <v>4273</v>
      </c>
      <c r="D603" s="77" t="s">
        <v>214</v>
      </c>
      <c r="E603" s="77" t="s">
        <v>126</v>
      </c>
      <c r="F603" s="77" t="s">
        <v>79</v>
      </c>
      <c r="G603" s="77" t="s">
        <v>3672</v>
      </c>
      <c r="H603" s="77" t="s">
        <v>3634</v>
      </c>
      <c r="I603" s="77" t="s">
        <v>3452</v>
      </c>
      <c r="J603" s="77" t="s">
        <v>3409</v>
      </c>
      <c r="K603" s="71" t="s">
        <v>67</v>
      </c>
      <c r="L603" s="74">
        <v>71660</v>
      </c>
      <c r="M603" s="74">
        <v>0</v>
      </c>
      <c r="N603" s="74">
        <v>71660</v>
      </c>
      <c r="O603" s="79">
        <v>1</v>
      </c>
      <c r="P603" s="74">
        <v>71660</v>
      </c>
      <c r="Q603" s="77" t="s">
        <v>134</v>
      </c>
      <c r="R603" s="77" t="s">
        <v>5599</v>
      </c>
      <c r="S603" s="85" t="s">
        <v>134</v>
      </c>
      <c r="T603" s="78"/>
      <c r="U603" s="85" t="s">
        <v>134</v>
      </c>
      <c r="V603" s="85" t="s">
        <v>134</v>
      </c>
    </row>
    <row r="604" spans="1:22" s="48" customFormat="1" ht="105" x14ac:dyDescent="0.25">
      <c r="A604" s="55">
        <v>13100700</v>
      </c>
      <c r="B604" s="77" t="s">
        <v>31</v>
      </c>
      <c r="C604" s="82">
        <v>4275</v>
      </c>
      <c r="D604" s="77" t="s">
        <v>214</v>
      </c>
      <c r="E604" s="77" t="s">
        <v>126</v>
      </c>
      <c r="F604" s="77" t="s">
        <v>79</v>
      </c>
      <c r="G604" s="77" t="s">
        <v>3673</v>
      </c>
      <c r="H604" s="77" t="s">
        <v>3634</v>
      </c>
      <c r="I604" s="77" t="s">
        <v>3452</v>
      </c>
      <c r="J604" s="77" t="s">
        <v>3409</v>
      </c>
      <c r="K604" s="71" t="s">
        <v>67</v>
      </c>
      <c r="L604" s="74">
        <v>109480</v>
      </c>
      <c r="M604" s="74">
        <v>0</v>
      </c>
      <c r="N604" s="74">
        <v>109480</v>
      </c>
      <c r="O604" s="79">
        <v>1</v>
      </c>
      <c r="P604" s="74">
        <v>109480</v>
      </c>
      <c r="Q604" s="77" t="s">
        <v>134</v>
      </c>
      <c r="R604" s="77" t="s">
        <v>5599</v>
      </c>
      <c r="S604" s="85" t="s">
        <v>134</v>
      </c>
      <c r="T604" s="78"/>
      <c r="U604" s="85" t="s">
        <v>134</v>
      </c>
      <c r="V604" s="85" t="s">
        <v>134</v>
      </c>
    </row>
    <row r="605" spans="1:22" s="48" customFormat="1" ht="105" x14ac:dyDescent="0.25">
      <c r="A605" s="55">
        <v>13100700</v>
      </c>
      <c r="B605" s="77" t="s">
        <v>31</v>
      </c>
      <c r="C605" s="82">
        <v>4276</v>
      </c>
      <c r="D605" s="77" t="s">
        <v>214</v>
      </c>
      <c r="E605" s="77" t="s">
        <v>126</v>
      </c>
      <c r="F605" s="77" t="s">
        <v>79</v>
      </c>
      <c r="G605" s="77" t="s">
        <v>3674</v>
      </c>
      <c r="H605" s="77" t="s">
        <v>3634</v>
      </c>
      <c r="I605" s="77" t="s">
        <v>3452</v>
      </c>
      <c r="J605" s="77" t="s">
        <v>3409</v>
      </c>
      <c r="K605" s="71" t="s">
        <v>4380</v>
      </c>
      <c r="L605" s="74"/>
      <c r="M605" s="74"/>
      <c r="N605" s="74"/>
      <c r="O605" s="79"/>
      <c r="P605" s="74"/>
      <c r="Q605" s="77" t="s">
        <v>134</v>
      </c>
      <c r="R605" s="77" t="s">
        <v>5599</v>
      </c>
      <c r="S605" s="85" t="s">
        <v>68</v>
      </c>
      <c r="T605" s="78" t="s">
        <v>5617</v>
      </c>
      <c r="U605" s="85" t="s">
        <v>134</v>
      </c>
      <c r="V605" s="85" t="s">
        <v>134</v>
      </c>
    </row>
    <row r="606" spans="1:22" s="48" customFormat="1" ht="105" x14ac:dyDescent="0.25">
      <c r="A606" s="55">
        <v>13100700</v>
      </c>
      <c r="B606" s="77" t="s">
        <v>31</v>
      </c>
      <c r="C606" s="82">
        <v>4277</v>
      </c>
      <c r="D606" s="77" t="s">
        <v>214</v>
      </c>
      <c r="E606" s="77" t="s">
        <v>126</v>
      </c>
      <c r="F606" s="77" t="s">
        <v>79</v>
      </c>
      <c r="G606" s="77" t="s">
        <v>3675</v>
      </c>
      <c r="H606" s="77" t="s">
        <v>3634</v>
      </c>
      <c r="I606" s="77" t="s">
        <v>3452</v>
      </c>
      <c r="J606" s="77" t="s">
        <v>3409</v>
      </c>
      <c r="K606" s="71" t="s">
        <v>4380</v>
      </c>
      <c r="L606" s="74"/>
      <c r="M606" s="74"/>
      <c r="N606" s="74"/>
      <c r="O606" s="79"/>
      <c r="P606" s="74"/>
      <c r="Q606" s="77" t="s">
        <v>134</v>
      </c>
      <c r="R606" s="77" t="s">
        <v>5599</v>
      </c>
      <c r="S606" s="85" t="s">
        <v>68</v>
      </c>
      <c r="T606" s="78" t="s">
        <v>5617</v>
      </c>
      <c r="U606" s="85" t="s">
        <v>134</v>
      </c>
      <c r="V606" s="85" t="s">
        <v>134</v>
      </c>
    </row>
    <row r="607" spans="1:22" s="48" customFormat="1" ht="105" x14ac:dyDescent="0.25">
      <c r="A607" s="55">
        <v>13100700</v>
      </c>
      <c r="B607" s="77" t="s">
        <v>31</v>
      </c>
      <c r="C607" s="82">
        <v>4278</v>
      </c>
      <c r="D607" s="77" t="s">
        <v>214</v>
      </c>
      <c r="E607" s="77" t="s">
        <v>126</v>
      </c>
      <c r="F607" s="77" t="s">
        <v>79</v>
      </c>
      <c r="G607" s="77" t="s">
        <v>3676</v>
      </c>
      <c r="H607" s="77" t="s">
        <v>3634</v>
      </c>
      <c r="I607" s="77" t="s">
        <v>3452</v>
      </c>
      <c r="J607" s="77" t="s">
        <v>3409</v>
      </c>
      <c r="K607" s="71" t="s">
        <v>4380</v>
      </c>
      <c r="L607" s="74"/>
      <c r="M607" s="74"/>
      <c r="N607" s="74"/>
      <c r="O607" s="79"/>
      <c r="P607" s="74"/>
      <c r="Q607" s="77" t="s">
        <v>134</v>
      </c>
      <c r="R607" s="77" t="s">
        <v>5599</v>
      </c>
      <c r="S607" s="85" t="s">
        <v>68</v>
      </c>
      <c r="T607" s="78" t="s">
        <v>5616</v>
      </c>
      <c r="U607" s="85" t="s">
        <v>134</v>
      </c>
      <c r="V607" s="85" t="s">
        <v>134</v>
      </c>
    </row>
    <row r="608" spans="1:22" s="48" customFormat="1" ht="105" x14ac:dyDescent="0.25">
      <c r="A608" s="55">
        <v>13100700</v>
      </c>
      <c r="B608" s="77" t="s">
        <v>31</v>
      </c>
      <c r="C608" s="82">
        <v>4279</v>
      </c>
      <c r="D608" s="77" t="s">
        <v>214</v>
      </c>
      <c r="E608" s="77" t="s">
        <v>126</v>
      </c>
      <c r="F608" s="77" t="s">
        <v>79</v>
      </c>
      <c r="G608" s="77" t="s">
        <v>3640</v>
      </c>
      <c r="H608" s="77" t="s">
        <v>3634</v>
      </c>
      <c r="I608" s="77" t="s">
        <v>3452</v>
      </c>
      <c r="J608" s="77" t="s">
        <v>3409</v>
      </c>
      <c r="K608" s="71" t="s">
        <v>67</v>
      </c>
      <c r="L608" s="74">
        <v>41137</v>
      </c>
      <c r="M608" s="74">
        <v>0</v>
      </c>
      <c r="N608" s="74">
        <v>41137</v>
      </c>
      <c r="O608" s="79">
        <v>1</v>
      </c>
      <c r="P608" s="74">
        <v>41137</v>
      </c>
      <c r="Q608" s="77" t="s">
        <v>134</v>
      </c>
      <c r="R608" s="77" t="s">
        <v>5599</v>
      </c>
      <c r="S608" s="85" t="s">
        <v>134</v>
      </c>
      <c r="T608" s="78"/>
      <c r="U608" s="85" t="s">
        <v>134</v>
      </c>
      <c r="V608" s="85" t="s">
        <v>134</v>
      </c>
    </row>
    <row r="609" spans="1:22" s="48" customFormat="1" ht="105" x14ac:dyDescent="0.25">
      <c r="A609" s="55">
        <v>13100700</v>
      </c>
      <c r="B609" s="77" t="s">
        <v>31</v>
      </c>
      <c r="C609" s="82">
        <v>4280</v>
      </c>
      <c r="D609" s="77" t="s">
        <v>214</v>
      </c>
      <c r="E609" s="77" t="s">
        <v>126</v>
      </c>
      <c r="F609" s="77" t="s">
        <v>79</v>
      </c>
      <c r="G609" s="77" t="s">
        <v>3677</v>
      </c>
      <c r="H609" s="77" t="s">
        <v>3634</v>
      </c>
      <c r="I609" s="77" t="s">
        <v>3452</v>
      </c>
      <c r="J609" s="77" t="s">
        <v>3409</v>
      </c>
      <c r="K609" s="71" t="s">
        <v>4380</v>
      </c>
      <c r="L609" s="74"/>
      <c r="M609" s="74"/>
      <c r="N609" s="74"/>
      <c r="O609" s="79"/>
      <c r="P609" s="74"/>
      <c r="Q609" s="77" t="s">
        <v>134</v>
      </c>
      <c r="R609" s="77" t="s">
        <v>5599</v>
      </c>
      <c r="S609" s="85" t="s">
        <v>68</v>
      </c>
      <c r="T609" s="78" t="s">
        <v>5618</v>
      </c>
      <c r="U609" s="85" t="s">
        <v>134</v>
      </c>
      <c r="V609" s="85" t="s">
        <v>134</v>
      </c>
    </row>
    <row r="610" spans="1:22" s="48" customFormat="1" ht="105" x14ac:dyDescent="0.25">
      <c r="A610" s="55">
        <v>13100700</v>
      </c>
      <c r="B610" s="77" t="s">
        <v>31</v>
      </c>
      <c r="C610" s="82">
        <v>4281</v>
      </c>
      <c r="D610" s="77" t="s">
        <v>214</v>
      </c>
      <c r="E610" s="77" t="s">
        <v>126</v>
      </c>
      <c r="F610" s="77" t="s">
        <v>79</v>
      </c>
      <c r="G610" s="77" t="s">
        <v>3678</v>
      </c>
      <c r="H610" s="77" t="s">
        <v>3634</v>
      </c>
      <c r="I610" s="77" t="s">
        <v>3452</v>
      </c>
      <c r="J610" s="77" t="s">
        <v>3409</v>
      </c>
      <c r="K610" s="71" t="s">
        <v>67</v>
      </c>
      <c r="L610" s="74">
        <v>23554</v>
      </c>
      <c r="M610" s="74">
        <v>0</v>
      </c>
      <c r="N610" s="74">
        <v>23554</v>
      </c>
      <c r="O610" s="79">
        <v>1</v>
      </c>
      <c r="P610" s="74">
        <v>23554</v>
      </c>
      <c r="Q610" s="77" t="s">
        <v>134</v>
      </c>
      <c r="R610" s="77" t="s">
        <v>5599</v>
      </c>
      <c r="S610" s="85" t="s">
        <v>134</v>
      </c>
      <c r="T610" s="78"/>
      <c r="U610" s="85" t="s">
        <v>134</v>
      </c>
      <c r="V610" s="85" t="s">
        <v>134</v>
      </c>
    </row>
    <row r="611" spans="1:22" s="48" customFormat="1" ht="105" x14ac:dyDescent="0.25">
      <c r="A611" s="55">
        <v>13100700</v>
      </c>
      <c r="B611" s="77" t="s">
        <v>31</v>
      </c>
      <c r="C611" s="82">
        <v>4283</v>
      </c>
      <c r="D611" s="77" t="s">
        <v>214</v>
      </c>
      <c r="E611" s="77" t="s">
        <v>126</v>
      </c>
      <c r="F611" s="77" t="s">
        <v>79</v>
      </c>
      <c r="G611" s="77" t="s">
        <v>3679</v>
      </c>
      <c r="H611" s="77" t="s">
        <v>3634</v>
      </c>
      <c r="I611" s="77" t="s">
        <v>3452</v>
      </c>
      <c r="J611" s="77" t="s">
        <v>3409</v>
      </c>
      <c r="K611" s="71" t="s">
        <v>4380</v>
      </c>
      <c r="L611" s="74"/>
      <c r="M611" s="74"/>
      <c r="N611" s="74"/>
      <c r="O611" s="79"/>
      <c r="P611" s="74"/>
      <c r="Q611" s="77" t="s">
        <v>134</v>
      </c>
      <c r="R611" s="77" t="s">
        <v>5599</v>
      </c>
      <c r="S611" s="85" t="s">
        <v>68</v>
      </c>
      <c r="T611" s="78" t="s">
        <v>5618</v>
      </c>
      <c r="U611" s="85" t="s">
        <v>134</v>
      </c>
      <c r="V611" s="85" t="s">
        <v>134</v>
      </c>
    </row>
    <row r="612" spans="1:22" s="48" customFormat="1" ht="105" x14ac:dyDescent="0.25">
      <c r="A612" s="55">
        <v>13100700</v>
      </c>
      <c r="B612" s="77" t="s">
        <v>31</v>
      </c>
      <c r="C612" s="82">
        <v>4284</v>
      </c>
      <c r="D612" s="77" t="s">
        <v>214</v>
      </c>
      <c r="E612" s="77" t="s">
        <v>126</v>
      </c>
      <c r="F612" s="77" t="s">
        <v>79</v>
      </c>
      <c r="G612" s="77" t="s">
        <v>3680</v>
      </c>
      <c r="H612" s="77" t="s">
        <v>3634</v>
      </c>
      <c r="I612" s="77" t="s">
        <v>3452</v>
      </c>
      <c r="J612" s="77" t="s">
        <v>3409</v>
      </c>
      <c r="K612" s="71" t="s">
        <v>4380</v>
      </c>
      <c r="L612" s="74"/>
      <c r="M612" s="74"/>
      <c r="N612" s="74"/>
      <c r="O612" s="79"/>
      <c r="P612" s="74"/>
      <c r="Q612" s="77" t="s">
        <v>134</v>
      </c>
      <c r="R612" s="77" t="s">
        <v>5599</v>
      </c>
      <c r="S612" s="85" t="s">
        <v>68</v>
      </c>
      <c r="T612" s="78" t="s">
        <v>5619</v>
      </c>
      <c r="U612" s="85" t="s">
        <v>134</v>
      </c>
      <c r="V612" s="85" t="s">
        <v>134</v>
      </c>
    </row>
    <row r="613" spans="1:22" s="48" customFormat="1" ht="105" x14ac:dyDescent="0.25">
      <c r="A613" s="55">
        <v>13100700</v>
      </c>
      <c r="B613" s="77" t="s">
        <v>31</v>
      </c>
      <c r="C613" s="82">
        <v>4285</v>
      </c>
      <c r="D613" s="77" t="s">
        <v>214</v>
      </c>
      <c r="E613" s="77" t="s">
        <v>126</v>
      </c>
      <c r="F613" s="77" t="s">
        <v>79</v>
      </c>
      <c r="G613" s="77" t="s">
        <v>3681</v>
      </c>
      <c r="H613" s="77" t="s">
        <v>3634</v>
      </c>
      <c r="I613" s="77" t="s">
        <v>3452</v>
      </c>
      <c r="J613" s="77" t="s">
        <v>3409</v>
      </c>
      <c r="K613" s="71" t="s">
        <v>67</v>
      </c>
      <c r="L613" s="74">
        <v>54740</v>
      </c>
      <c r="M613" s="74">
        <v>0</v>
      </c>
      <c r="N613" s="74">
        <v>54740</v>
      </c>
      <c r="O613" s="79">
        <v>1</v>
      </c>
      <c r="P613" s="74">
        <v>54740</v>
      </c>
      <c r="Q613" s="77" t="s">
        <v>134</v>
      </c>
      <c r="R613" s="77" t="s">
        <v>5599</v>
      </c>
      <c r="S613" s="85" t="s">
        <v>134</v>
      </c>
      <c r="T613" s="78"/>
      <c r="U613" s="85" t="s">
        <v>134</v>
      </c>
      <c r="V613" s="85" t="s">
        <v>134</v>
      </c>
    </row>
    <row r="614" spans="1:22" s="48" customFormat="1" ht="105" x14ac:dyDescent="0.25">
      <c r="A614" s="55">
        <v>13100700</v>
      </c>
      <c r="B614" s="77" t="s">
        <v>31</v>
      </c>
      <c r="C614" s="82">
        <v>4286</v>
      </c>
      <c r="D614" s="77" t="s">
        <v>214</v>
      </c>
      <c r="E614" s="77" t="s">
        <v>126</v>
      </c>
      <c r="F614" s="77" t="s">
        <v>79</v>
      </c>
      <c r="G614" s="77" t="s">
        <v>3682</v>
      </c>
      <c r="H614" s="77" t="s">
        <v>3634</v>
      </c>
      <c r="I614" s="77" t="s">
        <v>3452</v>
      </c>
      <c r="J614" s="77" t="s">
        <v>3409</v>
      </c>
      <c r="K614" s="71" t="s">
        <v>4380</v>
      </c>
      <c r="L614" s="74"/>
      <c r="M614" s="74"/>
      <c r="N614" s="74"/>
      <c r="O614" s="79"/>
      <c r="P614" s="74"/>
      <c r="Q614" s="77" t="s">
        <v>134</v>
      </c>
      <c r="R614" s="77" t="s">
        <v>5599</v>
      </c>
      <c r="S614" s="85" t="s">
        <v>68</v>
      </c>
      <c r="T614" s="78" t="s">
        <v>5620</v>
      </c>
      <c r="U614" s="85" t="s">
        <v>134</v>
      </c>
      <c r="V614" s="85" t="s">
        <v>134</v>
      </c>
    </row>
    <row r="615" spans="1:22" s="48" customFormat="1" ht="105" x14ac:dyDescent="0.25">
      <c r="A615" s="55">
        <v>13100700</v>
      </c>
      <c r="B615" s="77" t="s">
        <v>31</v>
      </c>
      <c r="C615" s="82">
        <v>4288</v>
      </c>
      <c r="D615" s="77" t="s">
        <v>214</v>
      </c>
      <c r="E615" s="77" t="s">
        <v>126</v>
      </c>
      <c r="F615" s="77" t="s">
        <v>79</v>
      </c>
      <c r="G615" s="77" t="s">
        <v>3683</v>
      </c>
      <c r="H615" s="77" t="s">
        <v>3634</v>
      </c>
      <c r="I615" s="77" t="s">
        <v>3452</v>
      </c>
      <c r="J615" s="77" t="s">
        <v>3409</v>
      </c>
      <c r="K615" s="71" t="s">
        <v>67</v>
      </c>
      <c r="L615" s="74">
        <v>14597</v>
      </c>
      <c r="M615" s="74">
        <v>0</v>
      </c>
      <c r="N615" s="74">
        <v>14597</v>
      </c>
      <c r="O615" s="79">
        <v>1</v>
      </c>
      <c r="P615" s="74">
        <v>14597</v>
      </c>
      <c r="Q615" s="77" t="s">
        <v>134</v>
      </c>
      <c r="R615" s="77" t="s">
        <v>5599</v>
      </c>
      <c r="S615" s="85" t="s">
        <v>134</v>
      </c>
      <c r="T615" s="78"/>
      <c r="U615" s="85" t="s">
        <v>134</v>
      </c>
      <c r="V615" s="85" t="s">
        <v>134</v>
      </c>
    </row>
    <row r="616" spans="1:22" s="48" customFormat="1" ht="105" x14ac:dyDescent="0.25">
      <c r="A616" s="55">
        <v>13100700</v>
      </c>
      <c r="B616" s="77" t="s">
        <v>31</v>
      </c>
      <c r="C616" s="82">
        <v>4289</v>
      </c>
      <c r="D616" s="77" t="s">
        <v>214</v>
      </c>
      <c r="E616" s="77" t="s">
        <v>126</v>
      </c>
      <c r="F616" s="77" t="s">
        <v>79</v>
      </c>
      <c r="G616" s="77" t="s">
        <v>3684</v>
      </c>
      <c r="H616" s="77" t="s">
        <v>3634</v>
      </c>
      <c r="I616" s="77" t="s">
        <v>3452</v>
      </c>
      <c r="J616" s="77" t="s">
        <v>3409</v>
      </c>
      <c r="K616" s="71" t="s">
        <v>67</v>
      </c>
      <c r="L616" s="74">
        <v>28034</v>
      </c>
      <c r="M616" s="74">
        <v>0</v>
      </c>
      <c r="N616" s="74">
        <v>28034</v>
      </c>
      <c r="O616" s="79">
        <v>1</v>
      </c>
      <c r="P616" s="74">
        <v>28034</v>
      </c>
      <c r="Q616" s="77" t="s">
        <v>134</v>
      </c>
      <c r="R616" s="77" t="s">
        <v>5599</v>
      </c>
      <c r="S616" s="85" t="s">
        <v>134</v>
      </c>
      <c r="T616" s="78"/>
      <c r="U616" s="85" t="s">
        <v>134</v>
      </c>
      <c r="V616" s="85" t="s">
        <v>134</v>
      </c>
    </row>
    <row r="617" spans="1:22" s="48" customFormat="1" ht="105" x14ac:dyDescent="0.25">
      <c r="A617" s="55">
        <v>13100700</v>
      </c>
      <c r="B617" s="77" t="s">
        <v>31</v>
      </c>
      <c r="C617" s="82">
        <v>4290</v>
      </c>
      <c r="D617" s="77" t="s">
        <v>214</v>
      </c>
      <c r="E617" s="77" t="s">
        <v>126</v>
      </c>
      <c r="F617" s="77" t="s">
        <v>79</v>
      </c>
      <c r="G617" s="77" t="s">
        <v>3685</v>
      </c>
      <c r="H617" s="77" t="s">
        <v>3634</v>
      </c>
      <c r="I617" s="77" t="s">
        <v>3452</v>
      </c>
      <c r="J617" s="77" t="s">
        <v>3409</v>
      </c>
      <c r="K617" s="71" t="s">
        <v>67</v>
      </c>
      <c r="L617" s="74">
        <v>14266</v>
      </c>
      <c r="M617" s="74">
        <v>0</v>
      </c>
      <c r="N617" s="74">
        <v>14266</v>
      </c>
      <c r="O617" s="79">
        <v>1</v>
      </c>
      <c r="P617" s="74">
        <v>14266</v>
      </c>
      <c r="Q617" s="77" t="s">
        <v>134</v>
      </c>
      <c r="R617" s="77" t="s">
        <v>5599</v>
      </c>
      <c r="S617" s="85" t="s">
        <v>134</v>
      </c>
      <c r="T617" s="78"/>
      <c r="U617" s="85" t="s">
        <v>134</v>
      </c>
      <c r="V617" s="85" t="s">
        <v>134</v>
      </c>
    </row>
    <row r="618" spans="1:22" s="48" customFormat="1" ht="105" x14ac:dyDescent="0.25">
      <c r="A618" s="55">
        <v>13100700</v>
      </c>
      <c r="B618" s="77" t="s">
        <v>31</v>
      </c>
      <c r="C618" s="82">
        <v>4291</v>
      </c>
      <c r="D618" s="77" t="s">
        <v>214</v>
      </c>
      <c r="E618" s="77" t="s">
        <v>126</v>
      </c>
      <c r="F618" s="77" t="s">
        <v>79</v>
      </c>
      <c r="G618" s="77" t="s">
        <v>3686</v>
      </c>
      <c r="H618" s="77" t="s">
        <v>3634</v>
      </c>
      <c r="I618" s="77" t="s">
        <v>3452</v>
      </c>
      <c r="J618" s="77" t="s">
        <v>3409</v>
      </c>
      <c r="K618" s="71" t="s">
        <v>67</v>
      </c>
      <c r="L618" s="74">
        <v>31186</v>
      </c>
      <c r="M618" s="74">
        <v>0</v>
      </c>
      <c r="N618" s="74">
        <v>31186</v>
      </c>
      <c r="O618" s="79">
        <v>1</v>
      </c>
      <c r="P618" s="74">
        <v>31186</v>
      </c>
      <c r="Q618" s="77" t="s">
        <v>134</v>
      </c>
      <c r="R618" s="77" t="s">
        <v>5599</v>
      </c>
      <c r="S618" s="85" t="s">
        <v>134</v>
      </c>
      <c r="T618" s="78"/>
      <c r="U618" s="85" t="s">
        <v>134</v>
      </c>
      <c r="V618" s="85" t="s">
        <v>134</v>
      </c>
    </row>
    <row r="619" spans="1:22" s="48" customFormat="1" ht="105" x14ac:dyDescent="0.25">
      <c r="A619" s="55">
        <v>13100700</v>
      </c>
      <c r="B619" s="77" t="s">
        <v>31</v>
      </c>
      <c r="C619" s="82">
        <v>4292</v>
      </c>
      <c r="D619" s="77" t="s">
        <v>214</v>
      </c>
      <c r="E619" s="77" t="s">
        <v>126</v>
      </c>
      <c r="F619" s="77" t="s">
        <v>79</v>
      </c>
      <c r="G619" s="77" t="s">
        <v>3687</v>
      </c>
      <c r="H619" s="77" t="s">
        <v>3634</v>
      </c>
      <c r="I619" s="77" t="s">
        <v>3452</v>
      </c>
      <c r="J619" s="77" t="s">
        <v>3409</v>
      </c>
      <c r="K619" s="71" t="s">
        <v>67</v>
      </c>
      <c r="L619" s="74">
        <v>72157</v>
      </c>
      <c r="M619" s="74">
        <v>0</v>
      </c>
      <c r="N619" s="74">
        <v>72157</v>
      </c>
      <c r="O619" s="79">
        <v>1</v>
      </c>
      <c r="P619" s="74">
        <v>72157</v>
      </c>
      <c r="Q619" s="77" t="s">
        <v>134</v>
      </c>
      <c r="R619" s="77" t="s">
        <v>5599</v>
      </c>
      <c r="S619" s="85" t="s">
        <v>134</v>
      </c>
      <c r="T619" s="78"/>
      <c r="U619" s="85" t="s">
        <v>134</v>
      </c>
      <c r="V619" s="85" t="s">
        <v>134</v>
      </c>
    </row>
    <row r="620" spans="1:22" s="48" customFormat="1" ht="105" x14ac:dyDescent="0.25">
      <c r="A620" s="55">
        <v>13100700</v>
      </c>
      <c r="B620" s="77" t="s">
        <v>31</v>
      </c>
      <c r="C620" s="82">
        <v>4293</v>
      </c>
      <c r="D620" s="77" t="s">
        <v>214</v>
      </c>
      <c r="E620" s="77" t="s">
        <v>126</v>
      </c>
      <c r="F620" s="77" t="s">
        <v>79</v>
      </c>
      <c r="G620" s="77" t="s">
        <v>3688</v>
      </c>
      <c r="H620" s="77" t="s">
        <v>3634</v>
      </c>
      <c r="I620" s="77" t="s">
        <v>3452</v>
      </c>
      <c r="J620" s="77" t="s">
        <v>3409</v>
      </c>
      <c r="K620" s="71" t="s">
        <v>67</v>
      </c>
      <c r="L620" s="74">
        <v>102512</v>
      </c>
      <c r="M620" s="74">
        <v>0</v>
      </c>
      <c r="N620" s="74">
        <v>102512</v>
      </c>
      <c r="O620" s="79">
        <v>1</v>
      </c>
      <c r="P620" s="74">
        <v>102512</v>
      </c>
      <c r="Q620" s="77" t="s">
        <v>134</v>
      </c>
      <c r="R620" s="77" t="s">
        <v>5599</v>
      </c>
      <c r="S620" s="85" t="s">
        <v>134</v>
      </c>
      <c r="T620" s="78"/>
      <c r="U620" s="85" t="s">
        <v>134</v>
      </c>
      <c r="V620" s="85" t="s">
        <v>134</v>
      </c>
    </row>
    <row r="621" spans="1:22" s="48" customFormat="1" ht="105" x14ac:dyDescent="0.25">
      <c r="A621" s="55">
        <v>13100700</v>
      </c>
      <c r="B621" s="77" t="s">
        <v>31</v>
      </c>
      <c r="C621" s="82">
        <v>4294</v>
      </c>
      <c r="D621" s="77" t="s">
        <v>214</v>
      </c>
      <c r="E621" s="77" t="s">
        <v>126</v>
      </c>
      <c r="F621" s="77" t="s">
        <v>79</v>
      </c>
      <c r="G621" s="77" t="s">
        <v>3689</v>
      </c>
      <c r="H621" s="77" t="s">
        <v>3634</v>
      </c>
      <c r="I621" s="77" t="s">
        <v>3452</v>
      </c>
      <c r="J621" s="77" t="s">
        <v>3409</v>
      </c>
      <c r="K621" s="71" t="s">
        <v>67</v>
      </c>
      <c r="L621" s="74">
        <v>38649</v>
      </c>
      <c r="M621" s="74">
        <v>0</v>
      </c>
      <c r="N621" s="74">
        <v>38649</v>
      </c>
      <c r="O621" s="79">
        <v>1</v>
      </c>
      <c r="P621" s="74">
        <v>38649</v>
      </c>
      <c r="Q621" s="77" t="s">
        <v>134</v>
      </c>
      <c r="R621" s="77" t="s">
        <v>5599</v>
      </c>
      <c r="S621" s="85" t="s">
        <v>134</v>
      </c>
      <c r="T621" s="78"/>
      <c r="U621" s="85" t="s">
        <v>134</v>
      </c>
      <c r="V621" s="85" t="s">
        <v>134</v>
      </c>
    </row>
    <row r="622" spans="1:22" s="48" customFormat="1" ht="105" x14ac:dyDescent="0.25">
      <c r="A622" s="55">
        <v>13100700</v>
      </c>
      <c r="B622" s="77" t="s">
        <v>31</v>
      </c>
      <c r="C622" s="82">
        <v>4295</v>
      </c>
      <c r="D622" s="77" t="s">
        <v>214</v>
      </c>
      <c r="E622" s="77" t="s">
        <v>126</v>
      </c>
      <c r="F622" s="77" t="s">
        <v>79</v>
      </c>
      <c r="G622" s="77" t="s">
        <v>3690</v>
      </c>
      <c r="H622" s="77" t="s">
        <v>3634</v>
      </c>
      <c r="I622" s="77" t="s">
        <v>3452</v>
      </c>
      <c r="J622" s="77" t="s">
        <v>3409</v>
      </c>
      <c r="K622" s="71" t="s">
        <v>67</v>
      </c>
      <c r="L622" s="74">
        <v>48437</v>
      </c>
      <c r="M622" s="74">
        <v>0</v>
      </c>
      <c r="N622" s="74">
        <v>48437</v>
      </c>
      <c r="O622" s="79">
        <v>1</v>
      </c>
      <c r="P622" s="74">
        <v>48437</v>
      </c>
      <c r="Q622" s="77" t="s">
        <v>134</v>
      </c>
      <c r="R622" s="77" t="s">
        <v>5599</v>
      </c>
      <c r="S622" s="85" t="s">
        <v>134</v>
      </c>
      <c r="T622" s="78"/>
      <c r="U622" s="85" t="s">
        <v>134</v>
      </c>
      <c r="V622" s="85" t="s">
        <v>134</v>
      </c>
    </row>
    <row r="623" spans="1:22" s="48" customFormat="1" ht="120" x14ac:dyDescent="0.25">
      <c r="A623" s="55">
        <v>13100700</v>
      </c>
      <c r="B623" s="77" t="s">
        <v>31</v>
      </c>
      <c r="C623" s="82">
        <v>4296</v>
      </c>
      <c r="D623" s="77" t="s">
        <v>214</v>
      </c>
      <c r="E623" s="77" t="s">
        <v>126</v>
      </c>
      <c r="F623" s="77" t="s">
        <v>79</v>
      </c>
      <c r="G623" s="77" t="s">
        <v>3691</v>
      </c>
      <c r="H623" s="77" t="s">
        <v>3634</v>
      </c>
      <c r="I623" s="77" t="s">
        <v>3452</v>
      </c>
      <c r="J623" s="77" t="s">
        <v>3409</v>
      </c>
      <c r="K623" s="71" t="s">
        <v>67</v>
      </c>
      <c r="L623" s="74">
        <v>17914</v>
      </c>
      <c r="M623" s="74">
        <v>0</v>
      </c>
      <c r="N623" s="74">
        <v>17914</v>
      </c>
      <c r="O623" s="79">
        <v>1</v>
      </c>
      <c r="P623" s="74">
        <v>17914</v>
      </c>
      <c r="Q623" s="77" t="s">
        <v>134</v>
      </c>
      <c r="R623" s="77" t="s">
        <v>5599</v>
      </c>
      <c r="S623" s="85" t="s">
        <v>134</v>
      </c>
      <c r="T623" s="78"/>
      <c r="U623" s="85" t="s">
        <v>134</v>
      </c>
      <c r="V623" s="85" t="s">
        <v>134</v>
      </c>
    </row>
    <row r="624" spans="1:22" s="48" customFormat="1" ht="105" x14ac:dyDescent="0.25">
      <c r="A624" s="55">
        <v>13100700</v>
      </c>
      <c r="B624" s="77" t="s">
        <v>31</v>
      </c>
      <c r="C624" s="82">
        <v>4297</v>
      </c>
      <c r="D624" s="77" t="s">
        <v>214</v>
      </c>
      <c r="E624" s="77" t="s">
        <v>126</v>
      </c>
      <c r="F624" s="77" t="s">
        <v>79</v>
      </c>
      <c r="G624" s="77" t="s">
        <v>3692</v>
      </c>
      <c r="H624" s="77" t="s">
        <v>3634</v>
      </c>
      <c r="I624" s="77" t="s">
        <v>3452</v>
      </c>
      <c r="J624" s="77" t="s">
        <v>3409</v>
      </c>
      <c r="K624" s="71" t="s">
        <v>67</v>
      </c>
      <c r="L624" s="74">
        <v>47109</v>
      </c>
      <c r="M624" s="74">
        <v>0</v>
      </c>
      <c r="N624" s="74">
        <v>47109</v>
      </c>
      <c r="O624" s="79">
        <v>1</v>
      </c>
      <c r="P624" s="74">
        <v>47109</v>
      </c>
      <c r="Q624" s="77" t="s">
        <v>134</v>
      </c>
      <c r="R624" s="77" t="s">
        <v>5599</v>
      </c>
      <c r="S624" s="85" t="s">
        <v>134</v>
      </c>
      <c r="T624" s="78"/>
      <c r="U624" s="85" t="s">
        <v>134</v>
      </c>
      <c r="V624" s="85" t="s">
        <v>134</v>
      </c>
    </row>
    <row r="625" spans="1:22" s="48" customFormat="1" ht="105" x14ac:dyDescent="0.25">
      <c r="A625" s="55">
        <v>13100700</v>
      </c>
      <c r="B625" s="77" t="s">
        <v>31</v>
      </c>
      <c r="C625" s="82">
        <v>4298</v>
      </c>
      <c r="D625" s="77" t="s">
        <v>214</v>
      </c>
      <c r="E625" s="77" t="s">
        <v>126</v>
      </c>
      <c r="F625" s="77" t="s">
        <v>79</v>
      </c>
      <c r="G625" s="77" t="s">
        <v>3693</v>
      </c>
      <c r="H625" s="77" t="s">
        <v>3634</v>
      </c>
      <c r="I625" s="77" t="s">
        <v>3452</v>
      </c>
      <c r="J625" s="77" t="s">
        <v>3409</v>
      </c>
      <c r="K625" s="71" t="s">
        <v>4380</v>
      </c>
      <c r="L625" s="74"/>
      <c r="M625" s="74"/>
      <c r="N625" s="74"/>
      <c r="O625" s="79"/>
      <c r="P625" s="74"/>
      <c r="Q625" s="77" t="s">
        <v>134</v>
      </c>
      <c r="R625" s="77" t="s">
        <v>5599</v>
      </c>
      <c r="S625" s="85" t="s">
        <v>68</v>
      </c>
      <c r="T625" s="78" t="s">
        <v>5620</v>
      </c>
      <c r="U625" s="85" t="s">
        <v>134</v>
      </c>
      <c r="V625" s="85" t="s">
        <v>134</v>
      </c>
    </row>
    <row r="626" spans="1:22" s="48" customFormat="1" ht="105" x14ac:dyDescent="0.25">
      <c r="A626" s="55">
        <v>13100700</v>
      </c>
      <c r="B626" s="77" t="s">
        <v>31</v>
      </c>
      <c r="C626" s="82">
        <v>4299</v>
      </c>
      <c r="D626" s="77" t="s">
        <v>214</v>
      </c>
      <c r="E626" s="77" t="s">
        <v>126</v>
      </c>
      <c r="F626" s="77" t="s">
        <v>79</v>
      </c>
      <c r="G626" s="77" t="s">
        <v>3694</v>
      </c>
      <c r="H626" s="77" t="s">
        <v>3634</v>
      </c>
      <c r="I626" s="77" t="s">
        <v>3452</v>
      </c>
      <c r="J626" s="77" t="s">
        <v>3409</v>
      </c>
      <c r="K626" s="71" t="s">
        <v>67</v>
      </c>
      <c r="L626" s="74">
        <v>97537</v>
      </c>
      <c r="M626" s="74">
        <v>0</v>
      </c>
      <c r="N626" s="74">
        <v>97537</v>
      </c>
      <c r="O626" s="79">
        <v>1</v>
      </c>
      <c r="P626" s="74">
        <v>97537</v>
      </c>
      <c r="Q626" s="77" t="s">
        <v>134</v>
      </c>
      <c r="R626" s="77" t="s">
        <v>5599</v>
      </c>
      <c r="S626" s="85" t="s">
        <v>134</v>
      </c>
      <c r="T626" s="78"/>
      <c r="U626" s="85" t="s">
        <v>134</v>
      </c>
      <c r="V626" s="85" t="s">
        <v>134</v>
      </c>
    </row>
    <row r="627" spans="1:22" s="48" customFormat="1" ht="105" x14ac:dyDescent="0.25">
      <c r="A627" s="55">
        <v>13100700</v>
      </c>
      <c r="B627" s="77" t="s">
        <v>31</v>
      </c>
      <c r="C627" s="82">
        <v>4300</v>
      </c>
      <c r="D627" s="77" t="s">
        <v>214</v>
      </c>
      <c r="E627" s="77" t="s">
        <v>126</v>
      </c>
      <c r="F627" s="77" t="s">
        <v>79</v>
      </c>
      <c r="G627" s="77" t="s">
        <v>3695</v>
      </c>
      <c r="H627" s="77" t="s">
        <v>3634</v>
      </c>
      <c r="I627" s="77" t="s">
        <v>3452</v>
      </c>
      <c r="J627" s="77" t="s">
        <v>3409</v>
      </c>
      <c r="K627" s="71" t="s">
        <v>67</v>
      </c>
      <c r="L627" s="74">
        <v>14431</v>
      </c>
      <c r="M627" s="74">
        <v>0</v>
      </c>
      <c r="N627" s="74">
        <v>14431</v>
      </c>
      <c r="O627" s="79">
        <v>1</v>
      </c>
      <c r="P627" s="74">
        <v>14431</v>
      </c>
      <c r="Q627" s="77" t="s">
        <v>134</v>
      </c>
      <c r="R627" s="77" t="s">
        <v>5599</v>
      </c>
      <c r="S627" s="85" t="s">
        <v>134</v>
      </c>
      <c r="T627" s="78"/>
      <c r="U627" s="85" t="s">
        <v>134</v>
      </c>
      <c r="V627" s="85" t="s">
        <v>134</v>
      </c>
    </row>
    <row r="628" spans="1:22" s="48" customFormat="1" ht="105" x14ac:dyDescent="0.25">
      <c r="A628" s="55">
        <v>13100700</v>
      </c>
      <c r="B628" s="77" t="s">
        <v>31</v>
      </c>
      <c r="C628" s="82">
        <v>4301</v>
      </c>
      <c r="D628" s="77" t="s">
        <v>214</v>
      </c>
      <c r="E628" s="77" t="s">
        <v>126</v>
      </c>
      <c r="F628" s="77" t="s">
        <v>79</v>
      </c>
      <c r="G628" s="77" t="s">
        <v>3696</v>
      </c>
      <c r="H628" s="77" t="s">
        <v>3634</v>
      </c>
      <c r="I628" s="77" t="s">
        <v>3452</v>
      </c>
      <c r="J628" s="77" t="s">
        <v>3409</v>
      </c>
      <c r="K628" s="71" t="s">
        <v>67</v>
      </c>
      <c r="L628" s="74">
        <v>43129</v>
      </c>
      <c r="M628" s="74">
        <v>0</v>
      </c>
      <c r="N628" s="74">
        <v>43129</v>
      </c>
      <c r="O628" s="79">
        <v>1</v>
      </c>
      <c r="P628" s="74">
        <v>43129</v>
      </c>
      <c r="Q628" s="77" t="s">
        <v>134</v>
      </c>
      <c r="R628" s="77" t="s">
        <v>5599</v>
      </c>
      <c r="S628" s="85" t="s">
        <v>134</v>
      </c>
      <c r="T628" s="78"/>
      <c r="U628" s="85" t="s">
        <v>134</v>
      </c>
      <c r="V628" s="85" t="s">
        <v>134</v>
      </c>
    </row>
    <row r="629" spans="1:22" s="48" customFormat="1" ht="105" x14ac:dyDescent="0.25">
      <c r="A629" s="55">
        <v>13100700</v>
      </c>
      <c r="B629" s="77" t="s">
        <v>31</v>
      </c>
      <c r="C629" s="82">
        <v>4302</v>
      </c>
      <c r="D629" s="77" t="s">
        <v>214</v>
      </c>
      <c r="E629" s="77" t="s">
        <v>126</v>
      </c>
      <c r="F629" s="77" t="s">
        <v>79</v>
      </c>
      <c r="G629" s="77" t="s">
        <v>3697</v>
      </c>
      <c r="H629" s="77" t="s">
        <v>3634</v>
      </c>
      <c r="I629" s="77" t="s">
        <v>3452</v>
      </c>
      <c r="J629" s="77" t="s">
        <v>3409</v>
      </c>
      <c r="K629" s="71" t="s">
        <v>67</v>
      </c>
      <c r="L629" s="74">
        <v>70332</v>
      </c>
      <c r="M629" s="74">
        <v>0</v>
      </c>
      <c r="N629" s="74">
        <v>70332</v>
      </c>
      <c r="O629" s="79">
        <v>1</v>
      </c>
      <c r="P629" s="74">
        <v>70332</v>
      </c>
      <c r="Q629" s="77" t="s">
        <v>134</v>
      </c>
      <c r="R629" s="77" t="s">
        <v>5599</v>
      </c>
      <c r="S629" s="85" t="s">
        <v>134</v>
      </c>
      <c r="T629" s="78"/>
      <c r="U629" s="85" t="s">
        <v>134</v>
      </c>
      <c r="V629" s="85" t="s">
        <v>134</v>
      </c>
    </row>
    <row r="630" spans="1:22" s="48" customFormat="1" ht="105" x14ac:dyDescent="0.25">
      <c r="A630" s="55">
        <v>13100700</v>
      </c>
      <c r="B630" s="77" t="s">
        <v>31</v>
      </c>
      <c r="C630" s="82">
        <v>4303</v>
      </c>
      <c r="D630" s="77" t="s">
        <v>214</v>
      </c>
      <c r="E630" s="77" t="s">
        <v>126</v>
      </c>
      <c r="F630" s="77" t="s">
        <v>79</v>
      </c>
      <c r="G630" s="77" t="s">
        <v>3698</v>
      </c>
      <c r="H630" s="77" t="s">
        <v>3634</v>
      </c>
      <c r="I630" s="77" t="s">
        <v>3452</v>
      </c>
      <c r="J630" s="77" t="s">
        <v>3409</v>
      </c>
      <c r="K630" s="71" t="s">
        <v>67</v>
      </c>
      <c r="L630" s="74">
        <v>82940</v>
      </c>
      <c r="M630" s="74">
        <v>0</v>
      </c>
      <c r="N630" s="74">
        <v>82940</v>
      </c>
      <c r="O630" s="79">
        <v>1</v>
      </c>
      <c r="P630" s="74">
        <v>82940</v>
      </c>
      <c r="Q630" s="77" t="s">
        <v>134</v>
      </c>
      <c r="R630" s="77" t="s">
        <v>5599</v>
      </c>
      <c r="S630" s="85" t="s">
        <v>134</v>
      </c>
      <c r="T630" s="78"/>
      <c r="U630" s="85" t="s">
        <v>134</v>
      </c>
      <c r="V630" s="85" t="s">
        <v>134</v>
      </c>
    </row>
    <row r="631" spans="1:22" s="48" customFormat="1" ht="105" x14ac:dyDescent="0.25">
      <c r="A631" s="55">
        <v>13100700</v>
      </c>
      <c r="B631" s="77" t="s">
        <v>31</v>
      </c>
      <c r="C631" s="82">
        <v>4304</v>
      </c>
      <c r="D631" s="77" t="s">
        <v>214</v>
      </c>
      <c r="E631" s="77" t="s">
        <v>126</v>
      </c>
      <c r="F631" s="77" t="s">
        <v>79</v>
      </c>
      <c r="G631" s="77" t="s">
        <v>3699</v>
      </c>
      <c r="H631" s="77" t="s">
        <v>3634</v>
      </c>
      <c r="I631" s="77" t="s">
        <v>3452</v>
      </c>
      <c r="J631" s="77" t="s">
        <v>3409</v>
      </c>
      <c r="K631" s="71" t="s">
        <v>4380</v>
      </c>
      <c r="L631" s="74"/>
      <c r="M631" s="74">
        <v>0</v>
      </c>
      <c r="N631" s="74"/>
      <c r="O631" s="79">
        <v>1</v>
      </c>
      <c r="P631" s="74"/>
      <c r="Q631" s="77" t="s">
        <v>134</v>
      </c>
      <c r="R631" s="77" t="s">
        <v>5599</v>
      </c>
      <c r="S631" s="85" t="s">
        <v>68</v>
      </c>
      <c r="T631" s="78" t="s">
        <v>5617</v>
      </c>
      <c r="U631" s="85" t="s">
        <v>134</v>
      </c>
      <c r="V631" s="85" t="s">
        <v>134</v>
      </c>
    </row>
    <row r="632" spans="1:22" s="48" customFormat="1" ht="105" x14ac:dyDescent="0.25">
      <c r="A632" s="55">
        <v>13100700</v>
      </c>
      <c r="B632" s="77" t="s">
        <v>31</v>
      </c>
      <c r="C632" s="82">
        <v>4305</v>
      </c>
      <c r="D632" s="77" t="s">
        <v>214</v>
      </c>
      <c r="E632" s="77" t="s">
        <v>126</v>
      </c>
      <c r="F632" s="77" t="s">
        <v>79</v>
      </c>
      <c r="G632" s="77" t="s">
        <v>3700</v>
      </c>
      <c r="H632" s="77" t="s">
        <v>3634</v>
      </c>
      <c r="I632" s="77" t="s">
        <v>3452</v>
      </c>
      <c r="J632" s="77" t="s">
        <v>3409</v>
      </c>
      <c r="K632" s="71" t="s">
        <v>67</v>
      </c>
      <c r="L632" s="74">
        <v>36160</v>
      </c>
      <c r="M632" s="74">
        <v>0</v>
      </c>
      <c r="N632" s="74">
        <v>36160</v>
      </c>
      <c r="O632" s="79">
        <v>1</v>
      </c>
      <c r="P632" s="74">
        <v>36160</v>
      </c>
      <c r="Q632" s="77" t="s">
        <v>134</v>
      </c>
      <c r="R632" s="77" t="s">
        <v>5599</v>
      </c>
      <c r="S632" s="85" t="s">
        <v>134</v>
      </c>
      <c r="T632" s="78"/>
      <c r="U632" s="85" t="s">
        <v>134</v>
      </c>
      <c r="V632" s="85" t="s">
        <v>134</v>
      </c>
    </row>
    <row r="633" spans="1:22" s="48" customFormat="1" ht="105" x14ac:dyDescent="0.25">
      <c r="A633" s="55">
        <v>13100700</v>
      </c>
      <c r="B633" s="77" t="s">
        <v>31</v>
      </c>
      <c r="C633" s="82">
        <v>4306</v>
      </c>
      <c r="D633" s="77" t="s">
        <v>214</v>
      </c>
      <c r="E633" s="77" t="s">
        <v>126</v>
      </c>
      <c r="F633" s="77" t="s">
        <v>79</v>
      </c>
      <c r="G633" s="77" t="s">
        <v>3701</v>
      </c>
      <c r="H633" s="77" t="s">
        <v>3634</v>
      </c>
      <c r="I633" s="77" t="s">
        <v>3452</v>
      </c>
      <c r="J633" s="77" t="s">
        <v>3409</v>
      </c>
      <c r="K633" s="71" t="s">
        <v>4380</v>
      </c>
      <c r="L633" s="74"/>
      <c r="M633" s="74"/>
      <c r="N633" s="74"/>
      <c r="O633" s="79"/>
      <c r="P633" s="74"/>
      <c r="Q633" s="77" t="s">
        <v>134</v>
      </c>
      <c r="R633" s="77" t="s">
        <v>5599</v>
      </c>
      <c r="S633" s="85" t="s">
        <v>68</v>
      </c>
      <c r="T633" s="78" t="s">
        <v>5616</v>
      </c>
      <c r="U633" s="85" t="s">
        <v>134</v>
      </c>
      <c r="V633" s="85" t="s">
        <v>134</v>
      </c>
    </row>
    <row r="634" spans="1:22" s="48" customFormat="1" ht="105" x14ac:dyDescent="0.25">
      <c r="A634" s="55">
        <v>13100700</v>
      </c>
      <c r="B634" s="77" t="s">
        <v>31</v>
      </c>
      <c r="C634" s="82">
        <v>4307</v>
      </c>
      <c r="D634" s="77" t="s">
        <v>214</v>
      </c>
      <c r="E634" s="77" t="s">
        <v>126</v>
      </c>
      <c r="F634" s="77" t="s">
        <v>79</v>
      </c>
      <c r="G634" s="77" t="s">
        <v>3702</v>
      </c>
      <c r="H634" s="77" t="s">
        <v>3634</v>
      </c>
      <c r="I634" s="77" t="s">
        <v>3452</v>
      </c>
      <c r="J634" s="77" t="s">
        <v>3409</v>
      </c>
      <c r="K634" s="71" t="s">
        <v>67</v>
      </c>
      <c r="L634" s="74">
        <v>190095</v>
      </c>
      <c r="M634" s="74">
        <v>0</v>
      </c>
      <c r="N634" s="74">
        <v>190095</v>
      </c>
      <c r="O634" s="79">
        <v>1</v>
      </c>
      <c r="P634" s="74">
        <v>190095</v>
      </c>
      <c r="Q634" s="77" t="s">
        <v>134</v>
      </c>
      <c r="R634" s="77" t="s">
        <v>5599</v>
      </c>
      <c r="S634" s="85" t="s">
        <v>134</v>
      </c>
      <c r="T634" s="78"/>
      <c r="U634" s="85" t="s">
        <v>134</v>
      </c>
      <c r="V634" s="85" t="s">
        <v>134</v>
      </c>
    </row>
    <row r="635" spans="1:22" s="48" customFormat="1" ht="105" x14ac:dyDescent="0.25">
      <c r="A635" s="55">
        <v>13100700</v>
      </c>
      <c r="B635" s="77" t="s">
        <v>31</v>
      </c>
      <c r="C635" s="82">
        <v>4308</v>
      </c>
      <c r="D635" s="77" t="s">
        <v>214</v>
      </c>
      <c r="E635" s="77" t="s">
        <v>126</v>
      </c>
      <c r="F635" s="77" t="s">
        <v>79</v>
      </c>
      <c r="G635" s="77" t="s">
        <v>3703</v>
      </c>
      <c r="H635" s="77" t="s">
        <v>3634</v>
      </c>
      <c r="I635" s="77" t="s">
        <v>3452</v>
      </c>
      <c r="J635" s="77" t="s">
        <v>3409</v>
      </c>
      <c r="K635" s="71" t="s">
        <v>4380</v>
      </c>
      <c r="L635" s="74"/>
      <c r="M635" s="74"/>
      <c r="N635" s="74"/>
      <c r="O635" s="79"/>
      <c r="P635" s="74"/>
      <c r="Q635" s="77" t="s">
        <v>134</v>
      </c>
      <c r="R635" s="77" t="s">
        <v>5599</v>
      </c>
      <c r="S635" s="85" t="s">
        <v>68</v>
      </c>
      <c r="T635" s="78" t="s">
        <v>5618</v>
      </c>
      <c r="U635" s="85" t="s">
        <v>134</v>
      </c>
      <c r="V635" s="85" t="s">
        <v>134</v>
      </c>
    </row>
    <row r="636" spans="1:22" s="48" customFormat="1" ht="105" x14ac:dyDescent="0.25">
      <c r="A636" s="55">
        <v>13100700</v>
      </c>
      <c r="B636" s="77" t="s">
        <v>31</v>
      </c>
      <c r="C636" s="82">
        <v>4309</v>
      </c>
      <c r="D636" s="77" t="s">
        <v>214</v>
      </c>
      <c r="E636" s="77" t="s">
        <v>126</v>
      </c>
      <c r="F636" s="77" t="s">
        <v>79</v>
      </c>
      <c r="G636" s="77" t="s">
        <v>3704</v>
      </c>
      <c r="H636" s="77" t="s">
        <v>3634</v>
      </c>
      <c r="I636" s="77" t="s">
        <v>3452</v>
      </c>
      <c r="J636" s="77" t="s">
        <v>3409</v>
      </c>
      <c r="K636" s="71" t="s">
        <v>67</v>
      </c>
      <c r="L636" s="74">
        <v>41800</v>
      </c>
      <c r="M636" s="74">
        <v>0</v>
      </c>
      <c r="N636" s="74">
        <v>41800</v>
      </c>
      <c r="O636" s="79">
        <v>1</v>
      </c>
      <c r="P636" s="74">
        <v>41800</v>
      </c>
      <c r="Q636" s="77" t="s">
        <v>134</v>
      </c>
      <c r="R636" s="77" t="s">
        <v>5599</v>
      </c>
      <c r="S636" s="85" t="s">
        <v>134</v>
      </c>
      <c r="T636" s="78"/>
      <c r="U636" s="85" t="s">
        <v>134</v>
      </c>
      <c r="V636" s="85" t="s">
        <v>134</v>
      </c>
    </row>
    <row r="637" spans="1:22" s="48" customFormat="1" ht="105" x14ac:dyDescent="0.25">
      <c r="A637" s="55">
        <v>13100700</v>
      </c>
      <c r="B637" s="77" t="s">
        <v>31</v>
      </c>
      <c r="C637" s="82">
        <v>4310</v>
      </c>
      <c r="D637" s="77" t="s">
        <v>214</v>
      </c>
      <c r="E637" s="77" t="s">
        <v>126</v>
      </c>
      <c r="F637" s="77" t="s">
        <v>79</v>
      </c>
      <c r="G637" s="77" t="s">
        <v>3705</v>
      </c>
      <c r="H637" s="77" t="s">
        <v>3634</v>
      </c>
      <c r="I637" s="77" t="s">
        <v>3452</v>
      </c>
      <c r="J637" s="77" t="s">
        <v>3409</v>
      </c>
      <c r="K637" s="71" t="s">
        <v>67</v>
      </c>
      <c r="L637" s="74">
        <v>49432</v>
      </c>
      <c r="M637" s="74">
        <v>0</v>
      </c>
      <c r="N637" s="74">
        <v>49432</v>
      </c>
      <c r="O637" s="79">
        <v>1</v>
      </c>
      <c r="P637" s="74">
        <v>49432</v>
      </c>
      <c r="Q637" s="77" t="s">
        <v>134</v>
      </c>
      <c r="R637" s="77" t="s">
        <v>5599</v>
      </c>
      <c r="S637" s="85" t="s">
        <v>134</v>
      </c>
      <c r="T637" s="78"/>
      <c r="U637" s="85" t="s">
        <v>134</v>
      </c>
      <c r="V637" s="85" t="s">
        <v>134</v>
      </c>
    </row>
    <row r="638" spans="1:22" s="48" customFormat="1" ht="105" x14ac:dyDescent="0.25">
      <c r="A638" s="55">
        <v>13100700</v>
      </c>
      <c r="B638" s="77" t="s">
        <v>31</v>
      </c>
      <c r="C638" s="82">
        <v>4311</v>
      </c>
      <c r="D638" s="77" t="s">
        <v>214</v>
      </c>
      <c r="E638" s="77" t="s">
        <v>126</v>
      </c>
      <c r="F638" s="77" t="s">
        <v>79</v>
      </c>
      <c r="G638" s="77" t="s">
        <v>3706</v>
      </c>
      <c r="H638" s="77" t="s">
        <v>3634</v>
      </c>
      <c r="I638" s="77" t="s">
        <v>3452</v>
      </c>
      <c r="J638" s="77" t="s">
        <v>3409</v>
      </c>
      <c r="K638" s="71" t="s">
        <v>67</v>
      </c>
      <c r="L638" s="74">
        <v>8128</v>
      </c>
      <c r="M638" s="74">
        <v>0</v>
      </c>
      <c r="N638" s="74">
        <v>8128</v>
      </c>
      <c r="O638" s="79">
        <v>1</v>
      </c>
      <c r="P638" s="74">
        <v>8128</v>
      </c>
      <c r="Q638" s="77" t="s">
        <v>134</v>
      </c>
      <c r="R638" s="77" t="s">
        <v>5599</v>
      </c>
      <c r="S638" s="85" t="s">
        <v>134</v>
      </c>
      <c r="T638" s="78"/>
      <c r="U638" s="85" t="s">
        <v>134</v>
      </c>
      <c r="V638" s="85" t="s">
        <v>134</v>
      </c>
    </row>
    <row r="639" spans="1:22" s="48" customFormat="1" ht="105" x14ac:dyDescent="0.25">
      <c r="A639" s="55">
        <v>13100700</v>
      </c>
      <c r="B639" s="77" t="s">
        <v>31</v>
      </c>
      <c r="C639" s="82">
        <v>4312</v>
      </c>
      <c r="D639" s="77" t="s">
        <v>214</v>
      </c>
      <c r="E639" s="77" t="s">
        <v>126</v>
      </c>
      <c r="F639" s="77" t="s">
        <v>79</v>
      </c>
      <c r="G639" s="77" t="s">
        <v>3647</v>
      </c>
      <c r="H639" s="77" t="s">
        <v>3634</v>
      </c>
      <c r="I639" s="77" t="s">
        <v>3452</v>
      </c>
      <c r="J639" s="77" t="s">
        <v>3409</v>
      </c>
      <c r="K639" s="71" t="s">
        <v>67</v>
      </c>
      <c r="L639" s="74">
        <v>63532</v>
      </c>
      <c r="M639" s="74">
        <v>0</v>
      </c>
      <c r="N639" s="74">
        <v>63532</v>
      </c>
      <c r="O639" s="79">
        <v>1</v>
      </c>
      <c r="P639" s="74">
        <v>63532</v>
      </c>
      <c r="Q639" s="77" t="s">
        <v>134</v>
      </c>
      <c r="R639" s="77" t="s">
        <v>5599</v>
      </c>
      <c r="S639" s="85" t="s">
        <v>134</v>
      </c>
      <c r="T639" s="78"/>
      <c r="U639" s="85" t="s">
        <v>134</v>
      </c>
      <c r="V639" s="85" t="s">
        <v>134</v>
      </c>
    </row>
    <row r="640" spans="1:22" s="48" customFormat="1" ht="105" x14ac:dyDescent="0.25">
      <c r="A640" s="55">
        <v>13100700</v>
      </c>
      <c r="B640" s="77" t="s">
        <v>31</v>
      </c>
      <c r="C640" s="82">
        <v>4314</v>
      </c>
      <c r="D640" s="77" t="s">
        <v>214</v>
      </c>
      <c r="E640" s="77" t="s">
        <v>126</v>
      </c>
      <c r="F640" s="77" t="s">
        <v>79</v>
      </c>
      <c r="G640" s="77" t="s">
        <v>3707</v>
      </c>
      <c r="H640" s="77" t="s">
        <v>3634</v>
      </c>
      <c r="I640" s="77" t="s">
        <v>3452</v>
      </c>
      <c r="J640" s="77" t="s">
        <v>3409</v>
      </c>
      <c r="K640" s="71" t="s">
        <v>67</v>
      </c>
      <c r="L640" s="74">
        <v>28366</v>
      </c>
      <c r="M640" s="74">
        <v>0</v>
      </c>
      <c r="N640" s="74">
        <v>28366</v>
      </c>
      <c r="O640" s="79">
        <v>1</v>
      </c>
      <c r="P640" s="74">
        <v>28366</v>
      </c>
      <c r="Q640" s="77" t="s">
        <v>134</v>
      </c>
      <c r="R640" s="77" t="s">
        <v>5599</v>
      </c>
      <c r="S640" s="85" t="s">
        <v>134</v>
      </c>
      <c r="T640" s="78"/>
      <c r="U640" s="85" t="s">
        <v>134</v>
      </c>
      <c r="V640" s="85" t="s">
        <v>134</v>
      </c>
    </row>
    <row r="641" spans="1:22" s="48" customFormat="1" ht="105" x14ac:dyDescent="0.25">
      <c r="A641" s="55">
        <v>13100700</v>
      </c>
      <c r="B641" s="77" t="s">
        <v>31</v>
      </c>
      <c r="C641" s="82">
        <v>4315</v>
      </c>
      <c r="D641" s="77" t="s">
        <v>214</v>
      </c>
      <c r="E641" s="77" t="s">
        <v>126</v>
      </c>
      <c r="F641" s="77" t="s">
        <v>79</v>
      </c>
      <c r="G641" s="77" t="s">
        <v>3708</v>
      </c>
      <c r="H641" s="77" t="s">
        <v>3634</v>
      </c>
      <c r="I641" s="77" t="s">
        <v>3452</v>
      </c>
      <c r="J641" s="77" t="s">
        <v>3409</v>
      </c>
      <c r="K641" s="71" t="s">
        <v>67</v>
      </c>
      <c r="L641" s="74">
        <v>11114</v>
      </c>
      <c r="M641" s="74">
        <v>0</v>
      </c>
      <c r="N641" s="74">
        <v>11114</v>
      </c>
      <c r="O641" s="79">
        <v>1</v>
      </c>
      <c r="P641" s="74">
        <v>11114</v>
      </c>
      <c r="Q641" s="77" t="s">
        <v>134</v>
      </c>
      <c r="R641" s="77" t="s">
        <v>5599</v>
      </c>
      <c r="S641" s="85" t="s">
        <v>134</v>
      </c>
      <c r="T641" s="78"/>
      <c r="U641" s="85" t="s">
        <v>134</v>
      </c>
      <c r="V641" s="85" t="s">
        <v>134</v>
      </c>
    </row>
    <row r="642" spans="1:22" s="48" customFormat="1" ht="105" x14ac:dyDescent="0.25">
      <c r="A642" s="55">
        <v>13100700</v>
      </c>
      <c r="B642" s="77" t="s">
        <v>31</v>
      </c>
      <c r="C642" s="82">
        <v>4316</v>
      </c>
      <c r="D642" s="77" t="s">
        <v>214</v>
      </c>
      <c r="E642" s="77" t="s">
        <v>126</v>
      </c>
      <c r="F642" s="77" t="s">
        <v>79</v>
      </c>
      <c r="G642" s="77" t="s">
        <v>3709</v>
      </c>
      <c r="H642" s="77" t="s">
        <v>3634</v>
      </c>
      <c r="I642" s="77" t="s">
        <v>3452</v>
      </c>
      <c r="J642" s="77" t="s">
        <v>3409</v>
      </c>
      <c r="K642" s="71" t="s">
        <v>4380</v>
      </c>
      <c r="L642" s="74"/>
      <c r="M642" s="74"/>
      <c r="N642" s="74"/>
      <c r="O642" s="79"/>
      <c r="P642" s="74"/>
      <c r="Q642" s="77" t="s">
        <v>134</v>
      </c>
      <c r="R642" s="77" t="s">
        <v>5599</v>
      </c>
      <c r="S642" s="85" t="s">
        <v>68</v>
      </c>
      <c r="T642" s="78" t="s">
        <v>5617</v>
      </c>
      <c r="U642" s="85" t="s">
        <v>134</v>
      </c>
      <c r="V642" s="85" t="s">
        <v>134</v>
      </c>
    </row>
    <row r="643" spans="1:22" s="48" customFormat="1" ht="105" x14ac:dyDescent="0.25">
      <c r="A643" s="55">
        <v>13100700</v>
      </c>
      <c r="B643" s="77" t="s">
        <v>31</v>
      </c>
      <c r="C643" s="82">
        <v>4317</v>
      </c>
      <c r="D643" s="77" t="s">
        <v>214</v>
      </c>
      <c r="E643" s="77" t="s">
        <v>126</v>
      </c>
      <c r="F643" s="77" t="s">
        <v>79</v>
      </c>
      <c r="G643" s="77" t="s">
        <v>3710</v>
      </c>
      <c r="H643" s="77" t="s">
        <v>3634</v>
      </c>
      <c r="I643" s="77" t="s">
        <v>3452</v>
      </c>
      <c r="J643" s="77" t="s">
        <v>3409</v>
      </c>
      <c r="K643" s="71" t="s">
        <v>67</v>
      </c>
      <c r="L643" s="74">
        <v>162229</v>
      </c>
      <c r="M643" s="74">
        <v>0</v>
      </c>
      <c r="N643" s="74">
        <v>162229</v>
      </c>
      <c r="O643" s="79">
        <v>1</v>
      </c>
      <c r="P643" s="74">
        <v>162229</v>
      </c>
      <c r="Q643" s="77" t="s">
        <v>134</v>
      </c>
      <c r="R643" s="77" t="s">
        <v>5599</v>
      </c>
      <c r="S643" s="85" t="s">
        <v>134</v>
      </c>
      <c r="T643" s="78"/>
      <c r="U643" s="85" t="s">
        <v>134</v>
      </c>
      <c r="V643" s="85" t="s">
        <v>134</v>
      </c>
    </row>
    <row r="644" spans="1:22" s="48" customFormat="1" ht="105" x14ac:dyDescent="0.25">
      <c r="A644" s="55">
        <v>13100700</v>
      </c>
      <c r="B644" s="77" t="s">
        <v>31</v>
      </c>
      <c r="C644" s="82">
        <v>4318</v>
      </c>
      <c r="D644" s="77" t="s">
        <v>214</v>
      </c>
      <c r="E644" s="77" t="s">
        <v>126</v>
      </c>
      <c r="F644" s="77" t="s">
        <v>79</v>
      </c>
      <c r="G644" s="77" t="s">
        <v>3711</v>
      </c>
      <c r="H644" s="77" t="s">
        <v>3634</v>
      </c>
      <c r="I644" s="77" t="s">
        <v>3452</v>
      </c>
      <c r="J644" s="77" t="s">
        <v>3409</v>
      </c>
      <c r="K644" s="71" t="s">
        <v>4380</v>
      </c>
      <c r="L644" s="74"/>
      <c r="M644" s="74"/>
      <c r="N644" s="74"/>
      <c r="O644" s="79"/>
      <c r="P644" s="74"/>
      <c r="Q644" s="77" t="s">
        <v>134</v>
      </c>
      <c r="R644" s="77" t="s">
        <v>5599</v>
      </c>
      <c r="S644" s="85" t="s">
        <v>68</v>
      </c>
      <c r="T644" s="78" t="s">
        <v>5618</v>
      </c>
      <c r="U644" s="85" t="s">
        <v>134</v>
      </c>
      <c r="V644" s="85" t="s">
        <v>134</v>
      </c>
    </row>
    <row r="645" spans="1:22" s="48" customFormat="1" ht="105" x14ac:dyDescent="0.25">
      <c r="A645" s="55">
        <v>13100700</v>
      </c>
      <c r="B645" s="77" t="s">
        <v>31</v>
      </c>
      <c r="C645" s="82">
        <v>4319</v>
      </c>
      <c r="D645" s="77" t="s">
        <v>214</v>
      </c>
      <c r="E645" s="77" t="s">
        <v>126</v>
      </c>
      <c r="F645" s="77" t="s">
        <v>79</v>
      </c>
      <c r="G645" s="77" t="s">
        <v>3712</v>
      </c>
      <c r="H645" s="77" t="s">
        <v>3634</v>
      </c>
      <c r="I645" s="77" t="s">
        <v>3452</v>
      </c>
      <c r="J645" s="77" t="s">
        <v>3409</v>
      </c>
      <c r="K645" s="71" t="s">
        <v>4380</v>
      </c>
      <c r="L645" s="74"/>
      <c r="M645" s="74"/>
      <c r="N645" s="74"/>
      <c r="O645" s="79"/>
      <c r="P645" s="74"/>
      <c r="Q645" s="77" t="s">
        <v>134</v>
      </c>
      <c r="R645" s="77" t="s">
        <v>5599</v>
      </c>
      <c r="S645" s="85" t="s">
        <v>68</v>
      </c>
      <c r="T645" s="78" t="s">
        <v>5618</v>
      </c>
      <c r="U645" s="85" t="s">
        <v>134</v>
      </c>
      <c r="V645" s="85" t="s">
        <v>134</v>
      </c>
    </row>
    <row r="646" spans="1:22" s="48" customFormat="1" ht="105" x14ac:dyDescent="0.25">
      <c r="A646" s="55">
        <v>13100700</v>
      </c>
      <c r="B646" s="77" t="s">
        <v>31</v>
      </c>
      <c r="C646" s="82">
        <v>4320</v>
      </c>
      <c r="D646" s="77" t="s">
        <v>214</v>
      </c>
      <c r="E646" s="77" t="s">
        <v>126</v>
      </c>
      <c r="F646" s="77" t="s">
        <v>79</v>
      </c>
      <c r="G646" s="77" t="s">
        <v>3713</v>
      </c>
      <c r="H646" s="77" t="s">
        <v>3634</v>
      </c>
      <c r="I646" s="77" t="s">
        <v>3452</v>
      </c>
      <c r="J646" s="77" t="s">
        <v>3409</v>
      </c>
      <c r="K646" s="71" t="s">
        <v>67</v>
      </c>
      <c r="L646" s="74">
        <v>39811</v>
      </c>
      <c r="M646" s="74">
        <v>0</v>
      </c>
      <c r="N646" s="74">
        <v>39811</v>
      </c>
      <c r="O646" s="79">
        <v>1</v>
      </c>
      <c r="P646" s="74">
        <v>39811</v>
      </c>
      <c r="Q646" s="77" t="s">
        <v>134</v>
      </c>
      <c r="R646" s="77" t="s">
        <v>5599</v>
      </c>
      <c r="S646" s="85" t="s">
        <v>134</v>
      </c>
      <c r="T646" s="78"/>
      <c r="U646" s="85" t="s">
        <v>134</v>
      </c>
      <c r="V646" s="85" t="s">
        <v>134</v>
      </c>
    </row>
    <row r="647" spans="1:22" s="48" customFormat="1" ht="105" x14ac:dyDescent="0.25">
      <c r="A647" s="55">
        <v>13100700</v>
      </c>
      <c r="B647" s="77" t="s">
        <v>31</v>
      </c>
      <c r="C647" s="82">
        <v>4321</v>
      </c>
      <c r="D647" s="77" t="s">
        <v>214</v>
      </c>
      <c r="E647" s="77" t="s">
        <v>126</v>
      </c>
      <c r="F647" s="77" t="s">
        <v>79</v>
      </c>
      <c r="G647" s="77" t="s">
        <v>3714</v>
      </c>
      <c r="H647" s="77" t="s">
        <v>3634</v>
      </c>
      <c r="I647" s="77" t="s">
        <v>3452</v>
      </c>
      <c r="J647" s="77" t="s">
        <v>3409</v>
      </c>
      <c r="K647" s="71" t="s">
        <v>67</v>
      </c>
      <c r="L647" s="74">
        <v>13271</v>
      </c>
      <c r="M647" s="74">
        <v>0</v>
      </c>
      <c r="N647" s="74">
        <v>13271</v>
      </c>
      <c r="O647" s="79">
        <v>1</v>
      </c>
      <c r="P647" s="74">
        <v>13271</v>
      </c>
      <c r="Q647" s="77" t="s">
        <v>134</v>
      </c>
      <c r="R647" s="77" t="s">
        <v>5599</v>
      </c>
      <c r="S647" s="85" t="s">
        <v>134</v>
      </c>
      <c r="T647" s="78"/>
      <c r="U647" s="85" t="s">
        <v>134</v>
      </c>
      <c r="V647" s="85" t="s">
        <v>134</v>
      </c>
    </row>
    <row r="648" spans="1:22" s="48" customFormat="1" ht="105" x14ac:dyDescent="0.25">
      <c r="A648" s="55">
        <v>13100700</v>
      </c>
      <c r="B648" s="77" t="s">
        <v>31</v>
      </c>
      <c r="C648" s="82">
        <v>4322</v>
      </c>
      <c r="D648" s="77" t="s">
        <v>214</v>
      </c>
      <c r="E648" s="77" t="s">
        <v>126</v>
      </c>
      <c r="F648" s="77" t="s">
        <v>79</v>
      </c>
      <c r="G648" s="77" t="s">
        <v>3715</v>
      </c>
      <c r="H648" s="77" t="s">
        <v>3634</v>
      </c>
      <c r="I648" s="77" t="s">
        <v>3452</v>
      </c>
      <c r="J648" s="77" t="s">
        <v>3409</v>
      </c>
      <c r="K648" s="71" t="s">
        <v>67</v>
      </c>
      <c r="L648" s="74">
        <v>59383</v>
      </c>
      <c r="M648" s="74">
        <v>0</v>
      </c>
      <c r="N648" s="74">
        <v>59383</v>
      </c>
      <c r="O648" s="79">
        <v>1</v>
      </c>
      <c r="P648" s="74">
        <v>59383</v>
      </c>
      <c r="Q648" s="77" t="s">
        <v>134</v>
      </c>
      <c r="R648" s="77" t="s">
        <v>5599</v>
      </c>
      <c r="S648" s="85" t="s">
        <v>134</v>
      </c>
      <c r="T648" s="78"/>
      <c r="U648" s="85" t="s">
        <v>134</v>
      </c>
      <c r="V648" s="85" t="s">
        <v>134</v>
      </c>
    </row>
    <row r="649" spans="1:22" s="48" customFormat="1" ht="105" x14ac:dyDescent="0.25">
      <c r="A649" s="55">
        <v>13100700</v>
      </c>
      <c r="B649" s="77" t="s">
        <v>31</v>
      </c>
      <c r="C649" s="82">
        <v>4323</v>
      </c>
      <c r="D649" s="77" t="s">
        <v>214</v>
      </c>
      <c r="E649" s="77" t="s">
        <v>126</v>
      </c>
      <c r="F649" s="77" t="s">
        <v>79</v>
      </c>
      <c r="G649" s="77" t="s">
        <v>3716</v>
      </c>
      <c r="H649" s="77" t="s">
        <v>3634</v>
      </c>
      <c r="I649" s="77" t="s">
        <v>3452</v>
      </c>
      <c r="J649" s="77" t="s">
        <v>3409</v>
      </c>
      <c r="K649" s="71" t="s">
        <v>67</v>
      </c>
      <c r="L649" s="74">
        <v>14929</v>
      </c>
      <c r="M649" s="74">
        <v>0</v>
      </c>
      <c r="N649" s="74">
        <v>14929</v>
      </c>
      <c r="O649" s="79">
        <v>1</v>
      </c>
      <c r="P649" s="74">
        <v>14929</v>
      </c>
      <c r="Q649" s="77" t="s">
        <v>134</v>
      </c>
      <c r="R649" s="77" t="s">
        <v>5599</v>
      </c>
      <c r="S649" s="85" t="s">
        <v>134</v>
      </c>
      <c r="T649" s="78"/>
      <c r="U649" s="85" t="s">
        <v>134</v>
      </c>
      <c r="V649" s="85" t="s">
        <v>134</v>
      </c>
    </row>
    <row r="650" spans="1:22" s="48" customFormat="1" ht="105" x14ac:dyDescent="0.25">
      <c r="A650" s="55">
        <v>13100700</v>
      </c>
      <c r="B650" s="77" t="s">
        <v>31</v>
      </c>
      <c r="C650" s="82">
        <v>4324</v>
      </c>
      <c r="D650" s="77" t="s">
        <v>214</v>
      </c>
      <c r="E650" s="77" t="s">
        <v>126</v>
      </c>
      <c r="F650" s="77" t="s">
        <v>79</v>
      </c>
      <c r="G650" s="77" t="s">
        <v>3717</v>
      </c>
      <c r="H650" s="77" t="s">
        <v>3634</v>
      </c>
      <c r="I650" s="77" t="s">
        <v>3452</v>
      </c>
      <c r="J650" s="77" t="s">
        <v>3409</v>
      </c>
      <c r="K650" s="71" t="s">
        <v>67</v>
      </c>
      <c r="L650" s="74">
        <v>14266</v>
      </c>
      <c r="M650" s="74">
        <v>0</v>
      </c>
      <c r="N650" s="74">
        <v>14266</v>
      </c>
      <c r="O650" s="79">
        <v>1</v>
      </c>
      <c r="P650" s="74">
        <v>14266</v>
      </c>
      <c r="Q650" s="77" t="s">
        <v>134</v>
      </c>
      <c r="R650" s="77" t="s">
        <v>5599</v>
      </c>
      <c r="S650" s="85" t="s">
        <v>134</v>
      </c>
      <c r="T650" s="78"/>
      <c r="U650" s="85" t="s">
        <v>134</v>
      </c>
      <c r="V650" s="85" t="s">
        <v>134</v>
      </c>
    </row>
    <row r="651" spans="1:22" s="48" customFormat="1" ht="105" x14ac:dyDescent="0.25">
      <c r="A651" s="55">
        <v>13100700</v>
      </c>
      <c r="B651" s="77" t="s">
        <v>31</v>
      </c>
      <c r="C651" s="82">
        <v>4325</v>
      </c>
      <c r="D651" s="77" t="s">
        <v>214</v>
      </c>
      <c r="E651" s="77" t="s">
        <v>126</v>
      </c>
      <c r="F651" s="77" t="s">
        <v>79</v>
      </c>
      <c r="G651" s="77" t="s">
        <v>3718</v>
      </c>
      <c r="H651" s="77" t="s">
        <v>3634</v>
      </c>
      <c r="I651" s="77" t="s">
        <v>3452</v>
      </c>
      <c r="J651" s="77" t="s">
        <v>3409</v>
      </c>
      <c r="K651" s="71" t="s">
        <v>67</v>
      </c>
      <c r="L651" s="74">
        <v>83106</v>
      </c>
      <c r="M651" s="74">
        <v>0</v>
      </c>
      <c r="N651" s="74">
        <v>83106</v>
      </c>
      <c r="O651" s="79">
        <v>1</v>
      </c>
      <c r="P651" s="74">
        <v>83106</v>
      </c>
      <c r="Q651" s="77" t="s">
        <v>134</v>
      </c>
      <c r="R651" s="77" t="s">
        <v>5599</v>
      </c>
      <c r="S651" s="85" t="s">
        <v>134</v>
      </c>
      <c r="T651" s="78"/>
      <c r="U651" s="85" t="s">
        <v>134</v>
      </c>
      <c r="V651" s="85" t="s">
        <v>134</v>
      </c>
    </row>
    <row r="652" spans="1:22" s="48" customFormat="1" ht="105" x14ac:dyDescent="0.25">
      <c r="A652" s="55">
        <v>13100700</v>
      </c>
      <c r="B652" s="77" t="s">
        <v>31</v>
      </c>
      <c r="C652" s="82">
        <v>4326</v>
      </c>
      <c r="D652" s="77" t="s">
        <v>214</v>
      </c>
      <c r="E652" s="77" t="s">
        <v>126</v>
      </c>
      <c r="F652" s="77" t="s">
        <v>79</v>
      </c>
      <c r="G652" s="77" t="s">
        <v>3719</v>
      </c>
      <c r="H652" s="77" t="s">
        <v>3634</v>
      </c>
      <c r="I652" s="77" t="s">
        <v>3452</v>
      </c>
      <c r="J652" s="77" t="s">
        <v>3409</v>
      </c>
      <c r="K652" s="71" t="s">
        <v>67</v>
      </c>
      <c r="L652" s="74">
        <v>168698</v>
      </c>
      <c r="M652" s="74">
        <v>0</v>
      </c>
      <c r="N652" s="74">
        <v>168698</v>
      </c>
      <c r="O652" s="79">
        <v>1</v>
      </c>
      <c r="P652" s="74">
        <v>168698</v>
      </c>
      <c r="Q652" s="77" t="s">
        <v>134</v>
      </c>
      <c r="R652" s="77" t="s">
        <v>5599</v>
      </c>
      <c r="S652" s="85" t="s">
        <v>134</v>
      </c>
      <c r="T652" s="78"/>
      <c r="U652" s="85" t="s">
        <v>134</v>
      </c>
      <c r="V652" s="85" t="s">
        <v>134</v>
      </c>
    </row>
    <row r="653" spans="1:22" s="48" customFormat="1" ht="105" x14ac:dyDescent="0.25">
      <c r="A653" s="55">
        <v>13100700</v>
      </c>
      <c r="B653" s="77" t="s">
        <v>31</v>
      </c>
      <c r="C653" s="82">
        <v>4327</v>
      </c>
      <c r="D653" s="77" t="s">
        <v>214</v>
      </c>
      <c r="E653" s="77" t="s">
        <v>126</v>
      </c>
      <c r="F653" s="77" t="s">
        <v>79</v>
      </c>
      <c r="G653" s="77" t="s">
        <v>3650</v>
      </c>
      <c r="H653" s="77" t="s">
        <v>3634</v>
      </c>
      <c r="I653" s="77" t="s">
        <v>3452</v>
      </c>
      <c r="J653" s="77" t="s">
        <v>3409</v>
      </c>
      <c r="K653" s="71" t="s">
        <v>67</v>
      </c>
      <c r="L653" s="74">
        <v>66849</v>
      </c>
      <c r="M653" s="74">
        <v>0</v>
      </c>
      <c r="N653" s="74">
        <v>66849</v>
      </c>
      <c r="O653" s="79">
        <v>1</v>
      </c>
      <c r="P653" s="74">
        <v>66849</v>
      </c>
      <c r="Q653" s="77" t="s">
        <v>134</v>
      </c>
      <c r="R653" s="77" t="s">
        <v>5599</v>
      </c>
      <c r="S653" s="85" t="s">
        <v>134</v>
      </c>
      <c r="T653" s="78"/>
      <c r="U653" s="85" t="s">
        <v>134</v>
      </c>
      <c r="V653" s="85" t="s">
        <v>134</v>
      </c>
    </row>
    <row r="654" spans="1:22" s="48" customFormat="1" ht="105" x14ac:dyDescent="0.25">
      <c r="A654" s="55">
        <v>13100700</v>
      </c>
      <c r="B654" s="77" t="s">
        <v>31</v>
      </c>
      <c r="C654" s="82">
        <v>4328</v>
      </c>
      <c r="D654" s="77" t="s">
        <v>214</v>
      </c>
      <c r="E654" s="77" t="s">
        <v>126</v>
      </c>
      <c r="F654" s="77" t="s">
        <v>79</v>
      </c>
      <c r="G654" s="77" t="s">
        <v>3720</v>
      </c>
      <c r="H654" s="77" t="s">
        <v>3634</v>
      </c>
      <c r="I654" s="77" t="s">
        <v>3452</v>
      </c>
      <c r="J654" s="77" t="s">
        <v>3409</v>
      </c>
      <c r="K654" s="71" t="s">
        <v>67</v>
      </c>
      <c r="L654" s="74">
        <v>23223</v>
      </c>
      <c r="M654" s="74">
        <v>0</v>
      </c>
      <c r="N654" s="74">
        <v>23223</v>
      </c>
      <c r="O654" s="79">
        <v>1</v>
      </c>
      <c r="P654" s="74">
        <v>23223</v>
      </c>
      <c r="Q654" s="77" t="s">
        <v>134</v>
      </c>
      <c r="R654" s="77" t="s">
        <v>5599</v>
      </c>
      <c r="S654" s="85" t="s">
        <v>134</v>
      </c>
      <c r="T654" s="78"/>
      <c r="U654" s="85" t="s">
        <v>134</v>
      </c>
      <c r="V654" s="85" t="s">
        <v>134</v>
      </c>
    </row>
    <row r="655" spans="1:22" s="48" customFormat="1" ht="105" x14ac:dyDescent="0.25">
      <c r="A655" s="55">
        <v>13100700</v>
      </c>
      <c r="B655" s="77" t="s">
        <v>31</v>
      </c>
      <c r="C655" s="82">
        <v>4329</v>
      </c>
      <c r="D655" s="77" t="s">
        <v>214</v>
      </c>
      <c r="E655" s="77" t="s">
        <v>126</v>
      </c>
      <c r="F655" s="77" t="s">
        <v>79</v>
      </c>
      <c r="G655" s="77" t="s">
        <v>3721</v>
      </c>
      <c r="H655" s="77" t="s">
        <v>3634</v>
      </c>
      <c r="I655" s="77" t="s">
        <v>3452</v>
      </c>
      <c r="J655" s="77" t="s">
        <v>3409</v>
      </c>
      <c r="K655" s="71" t="s">
        <v>67</v>
      </c>
      <c r="L655" s="74">
        <v>89574</v>
      </c>
      <c r="M655" s="74">
        <v>0</v>
      </c>
      <c r="N655" s="74">
        <v>89574</v>
      </c>
      <c r="O655" s="79">
        <v>1</v>
      </c>
      <c r="P655" s="74">
        <v>89574</v>
      </c>
      <c r="Q655" s="77" t="s">
        <v>134</v>
      </c>
      <c r="R655" s="77" t="s">
        <v>5599</v>
      </c>
      <c r="S655" s="85" t="s">
        <v>134</v>
      </c>
      <c r="T655" s="78"/>
      <c r="U655" s="85" t="s">
        <v>134</v>
      </c>
      <c r="V655" s="85" t="s">
        <v>134</v>
      </c>
    </row>
    <row r="656" spans="1:22" s="48" customFormat="1" ht="105" x14ac:dyDescent="0.25">
      <c r="A656" s="55">
        <v>13100700</v>
      </c>
      <c r="B656" s="77" t="s">
        <v>31</v>
      </c>
      <c r="C656" s="82">
        <v>4330</v>
      </c>
      <c r="D656" s="77" t="s">
        <v>214</v>
      </c>
      <c r="E656" s="77" t="s">
        <v>126</v>
      </c>
      <c r="F656" s="77" t="s">
        <v>79</v>
      </c>
      <c r="G656" s="77" t="s">
        <v>3722</v>
      </c>
      <c r="H656" s="77" t="s">
        <v>3634</v>
      </c>
      <c r="I656" s="77" t="s">
        <v>3452</v>
      </c>
      <c r="J656" s="77" t="s">
        <v>3409</v>
      </c>
      <c r="K656" s="71" t="s">
        <v>67</v>
      </c>
      <c r="L656" s="74">
        <v>9123</v>
      </c>
      <c r="M656" s="74">
        <v>0</v>
      </c>
      <c r="N656" s="74">
        <v>9123</v>
      </c>
      <c r="O656" s="79">
        <v>1</v>
      </c>
      <c r="P656" s="74">
        <v>9123</v>
      </c>
      <c r="Q656" s="77" t="s">
        <v>134</v>
      </c>
      <c r="R656" s="77" t="s">
        <v>5599</v>
      </c>
      <c r="S656" s="85" t="s">
        <v>134</v>
      </c>
      <c r="T656" s="78"/>
      <c r="U656" s="85" t="s">
        <v>134</v>
      </c>
      <c r="V656" s="85" t="s">
        <v>134</v>
      </c>
    </row>
    <row r="657" spans="1:22" s="48" customFormat="1" ht="120" x14ac:dyDescent="0.25">
      <c r="A657" s="55">
        <v>13100700</v>
      </c>
      <c r="B657" s="77" t="s">
        <v>31</v>
      </c>
      <c r="C657" s="82">
        <v>4331</v>
      </c>
      <c r="D657" s="77" t="s">
        <v>214</v>
      </c>
      <c r="E657" s="77" t="s">
        <v>126</v>
      </c>
      <c r="F657" s="77" t="s">
        <v>79</v>
      </c>
      <c r="G657" s="77" t="s">
        <v>3723</v>
      </c>
      <c r="H657" s="77" t="s">
        <v>3634</v>
      </c>
      <c r="I657" s="77" t="s">
        <v>3452</v>
      </c>
      <c r="J657" s="77" t="s">
        <v>3409</v>
      </c>
      <c r="K657" s="71" t="s">
        <v>67</v>
      </c>
      <c r="L657" s="74">
        <v>47109</v>
      </c>
      <c r="M657" s="74">
        <v>0</v>
      </c>
      <c r="N657" s="74">
        <v>47109</v>
      </c>
      <c r="O657" s="79">
        <v>1</v>
      </c>
      <c r="P657" s="74">
        <v>47109</v>
      </c>
      <c r="Q657" s="77" t="s">
        <v>134</v>
      </c>
      <c r="R657" s="77" t="s">
        <v>5599</v>
      </c>
      <c r="S657" s="85" t="s">
        <v>134</v>
      </c>
      <c r="T657" s="78"/>
      <c r="U657" s="85" t="s">
        <v>134</v>
      </c>
      <c r="V657" s="85" t="s">
        <v>134</v>
      </c>
    </row>
    <row r="658" spans="1:22" s="48" customFormat="1" ht="105" x14ac:dyDescent="0.25">
      <c r="A658" s="55">
        <v>13100700</v>
      </c>
      <c r="B658" s="77" t="s">
        <v>31</v>
      </c>
      <c r="C658" s="82">
        <v>4332</v>
      </c>
      <c r="D658" s="77" t="s">
        <v>214</v>
      </c>
      <c r="E658" s="77" t="s">
        <v>126</v>
      </c>
      <c r="F658" s="77" t="s">
        <v>79</v>
      </c>
      <c r="G658" s="77" t="s">
        <v>3724</v>
      </c>
      <c r="H658" s="77" t="s">
        <v>3634</v>
      </c>
      <c r="I658" s="77" t="s">
        <v>3452</v>
      </c>
      <c r="J658" s="77" t="s">
        <v>3409</v>
      </c>
      <c r="K658" s="71" t="s">
        <v>67</v>
      </c>
      <c r="L658" s="74">
        <v>24383</v>
      </c>
      <c r="M658" s="74">
        <v>0</v>
      </c>
      <c r="N658" s="74">
        <v>24383</v>
      </c>
      <c r="O658" s="79">
        <v>1</v>
      </c>
      <c r="P658" s="74">
        <v>24383</v>
      </c>
      <c r="Q658" s="77" t="s">
        <v>134</v>
      </c>
      <c r="R658" s="77" t="s">
        <v>5599</v>
      </c>
      <c r="S658" s="85" t="s">
        <v>134</v>
      </c>
      <c r="T658" s="78"/>
      <c r="U658" s="85" t="s">
        <v>134</v>
      </c>
      <c r="V658" s="85" t="s">
        <v>134</v>
      </c>
    </row>
    <row r="659" spans="1:22" s="48" customFormat="1" ht="105" x14ac:dyDescent="0.25">
      <c r="A659" s="55">
        <v>13100700</v>
      </c>
      <c r="B659" s="77" t="s">
        <v>31</v>
      </c>
      <c r="C659" s="82">
        <v>4333</v>
      </c>
      <c r="D659" s="77" t="s">
        <v>214</v>
      </c>
      <c r="E659" s="77" t="s">
        <v>126</v>
      </c>
      <c r="F659" s="77" t="s">
        <v>79</v>
      </c>
      <c r="G659" s="77" t="s">
        <v>3725</v>
      </c>
      <c r="H659" s="77" t="s">
        <v>3634</v>
      </c>
      <c r="I659" s="77" t="s">
        <v>3452</v>
      </c>
      <c r="J659" s="77" t="s">
        <v>3409</v>
      </c>
      <c r="K659" s="71" t="s">
        <v>67</v>
      </c>
      <c r="L659" s="74">
        <v>26540</v>
      </c>
      <c r="M659" s="74">
        <v>0</v>
      </c>
      <c r="N659" s="74">
        <v>26540</v>
      </c>
      <c r="O659" s="79">
        <v>1</v>
      </c>
      <c r="P659" s="74">
        <v>26540</v>
      </c>
      <c r="Q659" s="77" t="s">
        <v>134</v>
      </c>
      <c r="R659" s="77" t="s">
        <v>5599</v>
      </c>
      <c r="S659" s="85" t="s">
        <v>134</v>
      </c>
      <c r="T659" s="78"/>
      <c r="U659" s="85" t="s">
        <v>134</v>
      </c>
      <c r="V659" s="85" t="s">
        <v>134</v>
      </c>
    </row>
    <row r="660" spans="1:22" s="48" customFormat="1" ht="105" x14ac:dyDescent="0.25">
      <c r="A660" s="55">
        <v>13100700</v>
      </c>
      <c r="B660" s="77" t="s">
        <v>31</v>
      </c>
      <c r="C660" s="82">
        <v>4334</v>
      </c>
      <c r="D660" s="77" t="s">
        <v>214</v>
      </c>
      <c r="E660" s="77" t="s">
        <v>126</v>
      </c>
      <c r="F660" s="77" t="s">
        <v>79</v>
      </c>
      <c r="G660" s="77" t="s">
        <v>3726</v>
      </c>
      <c r="H660" s="77" t="s">
        <v>3634</v>
      </c>
      <c r="I660" s="77" t="s">
        <v>3452</v>
      </c>
      <c r="J660" s="77" t="s">
        <v>3409</v>
      </c>
      <c r="K660" s="71" t="s">
        <v>67</v>
      </c>
      <c r="L660" s="74">
        <v>26540</v>
      </c>
      <c r="M660" s="74">
        <v>0</v>
      </c>
      <c r="N660" s="74">
        <v>26540</v>
      </c>
      <c r="O660" s="79">
        <v>1</v>
      </c>
      <c r="P660" s="74">
        <v>26540</v>
      </c>
      <c r="Q660" s="77" t="s">
        <v>134</v>
      </c>
      <c r="R660" s="77" t="s">
        <v>5599</v>
      </c>
      <c r="S660" s="85" t="s">
        <v>134</v>
      </c>
      <c r="T660" s="78"/>
      <c r="U660" s="85" t="s">
        <v>134</v>
      </c>
      <c r="V660" s="85" t="s">
        <v>134</v>
      </c>
    </row>
    <row r="661" spans="1:22" s="48" customFormat="1" ht="105" x14ac:dyDescent="0.25">
      <c r="A661" s="55">
        <v>13100700</v>
      </c>
      <c r="B661" s="77" t="s">
        <v>31</v>
      </c>
      <c r="C661" s="82">
        <v>4335</v>
      </c>
      <c r="D661" s="77" t="s">
        <v>214</v>
      </c>
      <c r="E661" s="77" t="s">
        <v>126</v>
      </c>
      <c r="F661" s="77" t="s">
        <v>79</v>
      </c>
      <c r="G661" s="77" t="s">
        <v>3727</v>
      </c>
      <c r="H661" s="77" t="s">
        <v>3634</v>
      </c>
      <c r="I661" s="77" t="s">
        <v>3452</v>
      </c>
      <c r="J661" s="77" t="s">
        <v>3409</v>
      </c>
      <c r="K661" s="71" t="s">
        <v>67</v>
      </c>
      <c r="L661" s="74">
        <v>52086</v>
      </c>
      <c r="M661" s="74">
        <v>0</v>
      </c>
      <c r="N661" s="74">
        <v>52086</v>
      </c>
      <c r="O661" s="79">
        <v>1</v>
      </c>
      <c r="P661" s="74">
        <v>52086</v>
      </c>
      <c r="Q661" s="77" t="s">
        <v>134</v>
      </c>
      <c r="R661" s="77" t="s">
        <v>5599</v>
      </c>
      <c r="S661" s="85" t="s">
        <v>134</v>
      </c>
      <c r="T661" s="78"/>
      <c r="U661" s="85" t="s">
        <v>134</v>
      </c>
      <c r="V661" s="85" t="s">
        <v>134</v>
      </c>
    </row>
    <row r="662" spans="1:22" s="48" customFormat="1" ht="105" x14ac:dyDescent="0.25">
      <c r="A662" s="55">
        <v>13100700</v>
      </c>
      <c r="B662" s="77" t="s">
        <v>31</v>
      </c>
      <c r="C662" s="82">
        <v>4336</v>
      </c>
      <c r="D662" s="77" t="s">
        <v>214</v>
      </c>
      <c r="E662" s="77" t="s">
        <v>126</v>
      </c>
      <c r="F662" s="77" t="s">
        <v>79</v>
      </c>
      <c r="G662" s="77" t="s">
        <v>3728</v>
      </c>
      <c r="H662" s="77" t="s">
        <v>3634</v>
      </c>
      <c r="I662" s="77" t="s">
        <v>3452</v>
      </c>
      <c r="J662" s="77" t="s">
        <v>3409</v>
      </c>
      <c r="K662" s="71" t="s">
        <v>67</v>
      </c>
      <c r="L662" s="74">
        <v>79289</v>
      </c>
      <c r="M662" s="74">
        <v>0</v>
      </c>
      <c r="N662" s="74">
        <v>79289</v>
      </c>
      <c r="O662" s="79">
        <v>1</v>
      </c>
      <c r="P662" s="74">
        <v>79289</v>
      </c>
      <c r="Q662" s="77" t="s">
        <v>134</v>
      </c>
      <c r="R662" s="77" t="s">
        <v>5599</v>
      </c>
      <c r="S662" s="85" t="s">
        <v>134</v>
      </c>
      <c r="T662" s="78"/>
      <c r="U662" s="85" t="s">
        <v>134</v>
      </c>
      <c r="V662" s="85" t="s">
        <v>134</v>
      </c>
    </row>
    <row r="663" spans="1:22" s="48" customFormat="1" ht="105" x14ac:dyDescent="0.25">
      <c r="A663" s="55">
        <v>13100700</v>
      </c>
      <c r="B663" s="77" t="s">
        <v>31</v>
      </c>
      <c r="C663" s="82">
        <v>4337</v>
      </c>
      <c r="D663" s="77" t="s">
        <v>214</v>
      </c>
      <c r="E663" s="77" t="s">
        <v>126</v>
      </c>
      <c r="F663" s="77" t="s">
        <v>79</v>
      </c>
      <c r="G663" s="77" t="s">
        <v>3729</v>
      </c>
      <c r="H663" s="77" t="s">
        <v>3634</v>
      </c>
      <c r="I663" s="77" t="s">
        <v>3452</v>
      </c>
      <c r="J663" s="77" t="s">
        <v>3409</v>
      </c>
      <c r="K663" s="71" t="s">
        <v>67</v>
      </c>
      <c r="L663" s="74">
        <v>26043</v>
      </c>
      <c r="M663" s="74">
        <v>0</v>
      </c>
      <c r="N663" s="74">
        <v>26043</v>
      </c>
      <c r="O663" s="79">
        <v>1</v>
      </c>
      <c r="P663" s="74">
        <v>26043</v>
      </c>
      <c r="Q663" s="77" t="s">
        <v>134</v>
      </c>
      <c r="R663" s="77" t="s">
        <v>5599</v>
      </c>
      <c r="S663" s="85" t="s">
        <v>134</v>
      </c>
      <c r="T663" s="78"/>
      <c r="U663" s="85" t="s">
        <v>134</v>
      </c>
      <c r="V663" s="85" t="s">
        <v>134</v>
      </c>
    </row>
    <row r="664" spans="1:22" s="48" customFormat="1" ht="105" x14ac:dyDescent="0.25">
      <c r="A664" s="55">
        <v>13100700</v>
      </c>
      <c r="B664" s="77" t="s">
        <v>31</v>
      </c>
      <c r="C664" s="82">
        <v>4338</v>
      </c>
      <c r="D664" s="77" t="s">
        <v>214</v>
      </c>
      <c r="E664" s="77" t="s">
        <v>126</v>
      </c>
      <c r="F664" s="77" t="s">
        <v>79</v>
      </c>
      <c r="G664" s="77" t="s">
        <v>3730</v>
      </c>
      <c r="H664" s="77" t="s">
        <v>3634</v>
      </c>
      <c r="I664" s="77" t="s">
        <v>3452</v>
      </c>
      <c r="J664" s="77" t="s">
        <v>3409</v>
      </c>
      <c r="K664" s="71" t="s">
        <v>67</v>
      </c>
      <c r="L664" s="74">
        <v>92560</v>
      </c>
      <c r="M664" s="74">
        <v>0</v>
      </c>
      <c r="N664" s="74">
        <v>92560</v>
      </c>
      <c r="O664" s="79">
        <v>1</v>
      </c>
      <c r="P664" s="74">
        <v>92560</v>
      </c>
      <c r="Q664" s="77" t="s">
        <v>134</v>
      </c>
      <c r="R664" s="77" t="s">
        <v>5599</v>
      </c>
      <c r="S664" s="85" t="s">
        <v>134</v>
      </c>
      <c r="T664" s="78"/>
      <c r="U664" s="85" t="s">
        <v>134</v>
      </c>
      <c r="V664" s="85" t="s">
        <v>134</v>
      </c>
    </row>
    <row r="665" spans="1:22" s="48" customFormat="1" ht="105" x14ac:dyDescent="0.25">
      <c r="A665" s="55">
        <v>13100700</v>
      </c>
      <c r="B665" s="77" t="s">
        <v>31</v>
      </c>
      <c r="C665" s="82">
        <v>4339</v>
      </c>
      <c r="D665" s="77" t="s">
        <v>214</v>
      </c>
      <c r="E665" s="77" t="s">
        <v>126</v>
      </c>
      <c r="F665" s="77" t="s">
        <v>79</v>
      </c>
      <c r="G665" s="77" t="s">
        <v>3731</v>
      </c>
      <c r="H665" s="77" t="s">
        <v>3634</v>
      </c>
      <c r="I665" s="77" t="s">
        <v>3452</v>
      </c>
      <c r="J665" s="77" t="s">
        <v>3409</v>
      </c>
      <c r="K665" s="71" t="s">
        <v>67</v>
      </c>
      <c r="L665" s="74">
        <v>18080</v>
      </c>
      <c r="M665" s="74">
        <v>0</v>
      </c>
      <c r="N665" s="74">
        <v>18080</v>
      </c>
      <c r="O665" s="79">
        <v>1</v>
      </c>
      <c r="P665" s="74">
        <v>18080</v>
      </c>
      <c r="Q665" s="77" t="s">
        <v>134</v>
      </c>
      <c r="R665" s="77" t="s">
        <v>5599</v>
      </c>
      <c r="S665" s="85" t="s">
        <v>134</v>
      </c>
      <c r="T665" s="78"/>
      <c r="U665" s="85" t="s">
        <v>134</v>
      </c>
      <c r="V665" s="85" t="s">
        <v>134</v>
      </c>
    </row>
    <row r="666" spans="1:22" s="48" customFormat="1" ht="105" x14ac:dyDescent="0.25">
      <c r="A666" s="55">
        <v>13100700</v>
      </c>
      <c r="B666" s="77" t="s">
        <v>31</v>
      </c>
      <c r="C666" s="82">
        <v>4340</v>
      </c>
      <c r="D666" s="77" t="s">
        <v>214</v>
      </c>
      <c r="E666" s="77" t="s">
        <v>126</v>
      </c>
      <c r="F666" s="77" t="s">
        <v>79</v>
      </c>
      <c r="G666" s="77" t="s">
        <v>3732</v>
      </c>
      <c r="H666" s="77" t="s">
        <v>3634</v>
      </c>
      <c r="I666" s="77" t="s">
        <v>3452</v>
      </c>
      <c r="J666" s="77" t="s">
        <v>3409</v>
      </c>
      <c r="K666" s="71" t="s">
        <v>67</v>
      </c>
      <c r="L666" s="74">
        <v>23223</v>
      </c>
      <c r="M666" s="74">
        <v>0</v>
      </c>
      <c r="N666" s="74">
        <v>23223</v>
      </c>
      <c r="O666" s="79">
        <v>1</v>
      </c>
      <c r="P666" s="74">
        <v>23223</v>
      </c>
      <c r="Q666" s="77" t="s">
        <v>134</v>
      </c>
      <c r="R666" s="77" t="s">
        <v>5599</v>
      </c>
      <c r="S666" s="85" t="s">
        <v>134</v>
      </c>
      <c r="T666" s="78"/>
      <c r="U666" s="85" t="s">
        <v>134</v>
      </c>
      <c r="V666" s="85" t="s">
        <v>134</v>
      </c>
    </row>
    <row r="667" spans="1:22" s="48" customFormat="1" ht="105" x14ac:dyDescent="0.25">
      <c r="A667" s="55">
        <v>13100700</v>
      </c>
      <c r="B667" s="77" t="s">
        <v>31</v>
      </c>
      <c r="C667" s="82">
        <v>4341</v>
      </c>
      <c r="D667" s="77" t="s">
        <v>214</v>
      </c>
      <c r="E667" s="77" t="s">
        <v>126</v>
      </c>
      <c r="F667" s="77" t="s">
        <v>79</v>
      </c>
      <c r="G667" s="77" t="s">
        <v>3733</v>
      </c>
      <c r="H667" s="77" t="s">
        <v>3634</v>
      </c>
      <c r="I667" s="77" t="s">
        <v>3452</v>
      </c>
      <c r="J667" s="77" t="s">
        <v>3409</v>
      </c>
      <c r="K667" s="71" t="s">
        <v>67</v>
      </c>
      <c r="L667" s="74">
        <v>46114</v>
      </c>
      <c r="M667" s="74">
        <v>0</v>
      </c>
      <c r="N667" s="74">
        <v>46114</v>
      </c>
      <c r="O667" s="79">
        <v>1</v>
      </c>
      <c r="P667" s="74">
        <v>46114</v>
      </c>
      <c r="Q667" s="77" t="s">
        <v>134</v>
      </c>
      <c r="R667" s="77" t="s">
        <v>5599</v>
      </c>
      <c r="S667" s="85" t="s">
        <v>134</v>
      </c>
      <c r="T667" s="78"/>
      <c r="U667" s="85" t="s">
        <v>134</v>
      </c>
      <c r="V667" s="85" t="s">
        <v>134</v>
      </c>
    </row>
    <row r="668" spans="1:22" s="48" customFormat="1" ht="105" x14ac:dyDescent="0.25">
      <c r="A668" s="55">
        <v>13100700</v>
      </c>
      <c r="B668" s="77" t="s">
        <v>31</v>
      </c>
      <c r="C668" s="82">
        <v>4342</v>
      </c>
      <c r="D668" s="77" t="s">
        <v>214</v>
      </c>
      <c r="E668" s="77" t="s">
        <v>126</v>
      </c>
      <c r="F668" s="77" t="s">
        <v>79</v>
      </c>
      <c r="G668" s="77" t="s">
        <v>3734</v>
      </c>
      <c r="H668" s="77" t="s">
        <v>3634</v>
      </c>
      <c r="I668" s="77" t="s">
        <v>3452</v>
      </c>
      <c r="J668" s="77" t="s">
        <v>3409</v>
      </c>
      <c r="K668" s="71" t="s">
        <v>67</v>
      </c>
      <c r="L668" s="74">
        <v>20734</v>
      </c>
      <c r="M668" s="74">
        <v>0</v>
      </c>
      <c r="N668" s="74">
        <v>20734</v>
      </c>
      <c r="O668" s="79">
        <v>1</v>
      </c>
      <c r="P668" s="74">
        <v>20734</v>
      </c>
      <c r="Q668" s="77" t="s">
        <v>134</v>
      </c>
      <c r="R668" s="77" t="s">
        <v>5599</v>
      </c>
      <c r="S668" s="85" t="s">
        <v>134</v>
      </c>
      <c r="T668" s="78"/>
      <c r="U668" s="85" t="s">
        <v>134</v>
      </c>
      <c r="V668" s="85" t="s">
        <v>134</v>
      </c>
    </row>
    <row r="669" spans="1:22" s="48" customFormat="1" ht="105" x14ac:dyDescent="0.25">
      <c r="A669" s="55">
        <v>13100700</v>
      </c>
      <c r="B669" s="77" t="s">
        <v>31</v>
      </c>
      <c r="C669" s="82">
        <v>4343</v>
      </c>
      <c r="D669" s="77" t="s">
        <v>214</v>
      </c>
      <c r="E669" s="77" t="s">
        <v>126</v>
      </c>
      <c r="F669" s="77" t="s">
        <v>79</v>
      </c>
      <c r="G669" s="77" t="s">
        <v>3735</v>
      </c>
      <c r="H669" s="77" t="s">
        <v>3634</v>
      </c>
      <c r="I669" s="77" t="s">
        <v>3452</v>
      </c>
      <c r="J669" s="77" t="s">
        <v>3409</v>
      </c>
      <c r="K669" s="71" t="s">
        <v>67</v>
      </c>
      <c r="L669" s="74">
        <v>60546</v>
      </c>
      <c r="M669" s="74">
        <v>0</v>
      </c>
      <c r="N669" s="74">
        <v>60546</v>
      </c>
      <c r="O669" s="79">
        <v>1</v>
      </c>
      <c r="P669" s="74">
        <v>60546</v>
      </c>
      <c r="Q669" s="77" t="s">
        <v>134</v>
      </c>
      <c r="R669" s="77" t="s">
        <v>5599</v>
      </c>
      <c r="S669" s="85" t="s">
        <v>134</v>
      </c>
      <c r="T669" s="78"/>
      <c r="U669" s="85" t="s">
        <v>134</v>
      </c>
      <c r="V669" s="85" t="s">
        <v>134</v>
      </c>
    </row>
    <row r="670" spans="1:22" s="48" customFormat="1" ht="105" x14ac:dyDescent="0.25">
      <c r="A670" s="55">
        <v>13100700</v>
      </c>
      <c r="B670" s="77" t="s">
        <v>31</v>
      </c>
      <c r="C670" s="82">
        <v>4344</v>
      </c>
      <c r="D670" s="77" t="s">
        <v>214</v>
      </c>
      <c r="E670" s="77" t="s">
        <v>126</v>
      </c>
      <c r="F670" s="77" t="s">
        <v>79</v>
      </c>
      <c r="G670" s="77" t="s">
        <v>3736</v>
      </c>
      <c r="H670" s="77" t="s">
        <v>3634</v>
      </c>
      <c r="I670" s="77" t="s">
        <v>3452</v>
      </c>
      <c r="J670" s="77" t="s">
        <v>3409</v>
      </c>
      <c r="K670" s="71" t="s">
        <v>67</v>
      </c>
      <c r="L670" s="74">
        <v>105498</v>
      </c>
      <c r="M670" s="74">
        <v>0</v>
      </c>
      <c r="N670" s="74">
        <v>105498</v>
      </c>
      <c r="O670" s="79">
        <v>1</v>
      </c>
      <c r="P670" s="74">
        <v>105498</v>
      </c>
      <c r="Q670" s="77" t="s">
        <v>134</v>
      </c>
      <c r="R670" s="77" t="s">
        <v>5599</v>
      </c>
      <c r="S670" s="85" t="s">
        <v>134</v>
      </c>
      <c r="T670" s="78"/>
      <c r="U670" s="85" t="s">
        <v>134</v>
      </c>
      <c r="V670" s="85" t="s">
        <v>134</v>
      </c>
    </row>
    <row r="671" spans="1:22" s="48" customFormat="1" ht="120" x14ac:dyDescent="0.25">
      <c r="A671" s="55">
        <v>13100700</v>
      </c>
      <c r="B671" s="77" t="s">
        <v>31</v>
      </c>
      <c r="C671" s="82">
        <v>4345</v>
      </c>
      <c r="D671" s="77" t="s">
        <v>214</v>
      </c>
      <c r="E671" s="77" t="s">
        <v>126</v>
      </c>
      <c r="F671" s="77" t="s">
        <v>79</v>
      </c>
      <c r="G671" s="77" t="s">
        <v>3737</v>
      </c>
      <c r="H671" s="77" t="s">
        <v>3634</v>
      </c>
      <c r="I671" s="77" t="s">
        <v>3452</v>
      </c>
      <c r="J671" s="77" t="s">
        <v>3409</v>
      </c>
      <c r="K671" s="71" t="s">
        <v>67</v>
      </c>
      <c r="L671" s="74">
        <v>29857</v>
      </c>
      <c r="M671" s="74">
        <v>0</v>
      </c>
      <c r="N671" s="74">
        <v>29857</v>
      </c>
      <c r="O671" s="79">
        <v>1</v>
      </c>
      <c r="P671" s="74">
        <v>29857</v>
      </c>
      <c r="Q671" s="77" t="s">
        <v>134</v>
      </c>
      <c r="R671" s="77" t="s">
        <v>5599</v>
      </c>
      <c r="S671" s="85" t="s">
        <v>134</v>
      </c>
      <c r="T671" s="78"/>
      <c r="U671" s="85" t="s">
        <v>134</v>
      </c>
      <c r="V671" s="85" t="s">
        <v>134</v>
      </c>
    </row>
    <row r="672" spans="1:22" s="48" customFormat="1" ht="105" x14ac:dyDescent="0.25">
      <c r="A672" s="55">
        <v>13100700</v>
      </c>
      <c r="B672" s="77" t="s">
        <v>31</v>
      </c>
      <c r="C672" s="82">
        <v>4346</v>
      </c>
      <c r="D672" s="77" t="s">
        <v>214</v>
      </c>
      <c r="E672" s="77" t="s">
        <v>126</v>
      </c>
      <c r="F672" s="77" t="s">
        <v>79</v>
      </c>
      <c r="G672" s="77" t="s">
        <v>3738</v>
      </c>
      <c r="H672" s="77" t="s">
        <v>3634</v>
      </c>
      <c r="I672" s="77" t="s">
        <v>3452</v>
      </c>
      <c r="J672" s="77" t="s">
        <v>3409</v>
      </c>
      <c r="K672" s="71" t="s">
        <v>67</v>
      </c>
      <c r="L672" s="74">
        <v>31517</v>
      </c>
      <c r="M672" s="74">
        <v>0</v>
      </c>
      <c r="N672" s="74">
        <v>31517</v>
      </c>
      <c r="O672" s="79">
        <v>1</v>
      </c>
      <c r="P672" s="74">
        <v>31517</v>
      </c>
      <c r="Q672" s="77" t="s">
        <v>134</v>
      </c>
      <c r="R672" s="77" t="s">
        <v>5599</v>
      </c>
      <c r="S672" s="85" t="s">
        <v>134</v>
      </c>
      <c r="T672" s="78"/>
      <c r="U672" s="85" t="s">
        <v>134</v>
      </c>
      <c r="V672" s="85" t="s">
        <v>134</v>
      </c>
    </row>
    <row r="673" spans="1:22" s="48" customFormat="1" ht="105" x14ac:dyDescent="0.25">
      <c r="A673" s="55">
        <v>13100700</v>
      </c>
      <c r="B673" s="77" t="s">
        <v>31</v>
      </c>
      <c r="C673" s="82">
        <v>4347</v>
      </c>
      <c r="D673" s="77" t="s">
        <v>214</v>
      </c>
      <c r="E673" s="77" t="s">
        <v>126</v>
      </c>
      <c r="F673" s="77" t="s">
        <v>79</v>
      </c>
      <c r="G673" s="77" t="s">
        <v>3739</v>
      </c>
      <c r="H673" s="77" t="s">
        <v>3634</v>
      </c>
      <c r="I673" s="77" t="s">
        <v>3452</v>
      </c>
      <c r="J673" s="77" t="s">
        <v>3409</v>
      </c>
      <c r="K673" s="71" t="s">
        <v>67</v>
      </c>
      <c r="L673" s="74">
        <v>24052</v>
      </c>
      <c r="M673" s="74">
        <v>0</v>
      </c>
      <c r="N673" s="74">
        <v>24052</v>
      </c>
      <c r="O673" s="79">
        <v>1</v>
      </c>
      <c r="P673" s="74">
        <v>24052</v>
      </c>
      <c r="Q673" s="77" t="s">
        <v>134</v>
      </c>
      <c r="R673" s="77" t="s">
        <v>5599</v>
      </c>
      <c r="S673" s="85" t="s">
        <v>134</v>
      </c>
      <c r="T673" s="78"/>
      <c r="U673" s="85" t="s">
        <v>134</v>
      </c>
      <c r="V673" s="85" t="s">
        <v>134</v>
      </c>
    </row>
    <row r="674" spans="1:22" s="48" customFormat="1" ht="105" x14ac:dyDescent="0.25">
      <c r="A674" s="55">
        <v>13100700</v>
      </c>
      <c r="B674" s="77" t="s">
        <v>31</v>
      </c>
      <c r="C674" s="82">
        <v>4348</v>
      </c>
      <c r="D674" s="77" t="s">
        <v>214</v>
      </c>
      <c r="E674" s="77" t="s">
        <v>126</v>
      </c>
      <c r="F674" s="77" t="s">
        <v>79</v>
      </c>
      <c r="G674" s="77" t="s">
        <v>3740</v>
      </c>
      <c r="H674" s="77" t="s">
        <v>3634</v>
      </c>
      <c r="I674" s="77" t="s">
        <v>3452</v>
      </c>
      <c r="J674" s="77" t="s">
        <v>3409</v>
      </c>
      <c r="K674" s="71" t="s">
        <v>67</v>
      </c>
      <c r="L674" s="74">
        <v>11611</v>
      </c>
      <c r="M674" s="74">
        <v>0</v>
      </c>
      <c r="N674" s="74">
        <v>11611</v>
      </c>
      <c r="O674" s="79">
        <v>1</v>
      </c>
      <c r="P674" s="74">
        <v>11611</v>
      </c>
      <c r="Q674" s="77" t="s">
        <v>134</v>
      </c>
      <c r="R674" s="77" t="s">
        <v>5599</v>
      </c>
      <c r="S674" s="85" t="s">
        <v>134</v>
      </c>
      <c r="T674" s="78"/>
      <c r="U674" s="85" t="s">
        <v>134</v>
      </c>
      <c r="V674" s="85" t="s">
        <v>134</v>
      </c>
    </row>
    <row r="675" spans="1:22" s="48" customFormat="1" ht="105" x14ac:dyDescent="0.25">
      <c r="A675" s="55">
        <v>13100700</v>
      </c>
      <c r="B675" s="77" t="s">
        <v>31</v>
      </c>
      <c r="C675" s="82">
        <v>4349</v>
      </c>
      <c r="D675" s="77" t="s">
        <v>214</v>
      </c>
      <c r="E675" s="77" t="s">
        <v>126</v>
      </c>
      <c r="F675" s="77" t="s">
        <v>79</v>
      </c>
      <c r="G675" s="77" t="s">
        <v>3741</v>
      </c>
      <c r="H675" s="77" t="s">
        <v>3634</v>
      </c>
      <c r="I675" s="77" t="s">
        <v>3452</v>
      </c>
      <c r="J675" s="77" t="s">
        <v>3409</v>
      </c>
      <c r="K675" s="71" t="s">
        <v>67</v>
      </c>
      <c r="L675" s="74">
        <v>21729</v>
      </c>
      <c r="M675" s="74">
        <v>0</v>
      </c>
      <c r="N675" s="74">
        <v>21729</v>
      </c>
      <c r="O675" s="79">
        <v>1</v>
      </c>
      <c r="P675" s="74">
        <v>21729</v>
      </c>
      <c r="Q675" s="77" t="s">
        <v>134</v>
      </c>
      <c r="R675" s="77" t="s">
        <v>5599</v>
      </c>
      <c r="S675" s="85" t="s">
        <v>134</v>
      </c>
      <c r="T675" s="78"/>
      <c r="U675" s="85" t="s">
        <v>134</v>
      </c>
      <c r="V675" s="85" t="s">
        <v>134</v>
      </c>
    </row>
    <row r="676" spans="1:22" s="48" customFormat="1" ht="105" x14ac:dyDescent="0.25">
      <c r="A676" s="55">
        <v>13100700</v>
      </c>
      <c r="B676" s="77" t="s">
        <v>31</v>
      </c>
      <c r="C676" s="82">
        <v>4350</v>
      </c>
      <c r="D676" s="77" t="s">
        <v>214</v>
      </c>
      <c r="E676" s="77" t="s">
        <v>126</v>
      </c>
      <c r="F676" s="77" t="s">
        <v>79</v>
      </c>
      <c r="G676" s="77" t="s">
        <v>3742</v>
      </c>
      <c r="H676" s="77" t="s">
        <v>3634</v>
      </c>
      <c r="I676" s="77" t="s">
        <v>3452</v>
      </c>
      <c r="J676" s="77" t="s">
        <v>3409</v>
      </c>
      <c r="K676" s="71" t="s">
        <v>67</v>
      </c>
      <c r="L676" s="74">
        <v>58720</v>
      </c>
      <c r="M676" s="74">
        <v>0</v>
      </c>
      <c r="N676" s="74">
        <v>58720</v>
      </c>
      <c r="O676" s="79">
        <v>1</v>
      </c>
      <c r="P676" s="74">
        <v>58720</v>
      </c>
      <c r="Q676" s="77" t="s">
        <v>134</v>
      </c>
      <c r="R676" s="77" t="s">
        <v>5599</v>
      </c>
      <c r="S676" s="85" t="s">
        <v>134</v>
      </c>
      <c r="T676" s="78"/>
      <c r="U676" s="85" t="s">
        <v>134</v>
      </c>
      <c r="V676" s="85" t="s">
        <v>134</v>
      </c>
    </row>
    <row r="677" spans="1:22" s="48" customFormat="1" ht="120" x14ac:dyDescent="0.25">
      <c r="A677" s="55">
        <v>13100700</v>
      </c>
      <c r="B677" s="77" t="s">
        <v>31</v>
      </c>
      <c r="C677" s="82">
        <v>4351</v>
      </c>
      <c r="D677" s="77" t="s">
        <v>214</v>
      </c>
      <c r="E677" s="77" t="s">
        <v>126</v>
      </c>
      <c r="F677" s="77" t="s">
        <v>79</v>
      </c>
      <c r="G677" s="77" t="s">
        <v>3743</v>
      </c>
      <c r="H677" s="77" t="s">
        <v>3634</v>
      </c>
      <c r="I677" s="77" t="s">
        <v>3452</v>
      </c>
      <c r="J677" s="77" t="s">
        <v>3409</v>
      </c>
      <c r="K677" s="71" t="s">
        <v>67</v>
      </c>
      <c r="L677" s="74">
        <v>11114</v>
      </c>
      <c r="M677" s="74">
        <v>0</v>
      </c>
      <c r="N677" s="74">
        <v>11114</v>
      </c>
      <c r="O677" s="79">
        <v>1</v>
      </c>
      <c r="P677" s="74">
        <v>11114</v>
      </c>
      <c r="Q677" s="77" t="s">
        <v>134</v>
      </c>
      <c r="R677" s="77" t="s">
        <v>5599</v>
      </c>
      <c r="S677" s="85" t="s">
        <v>134</v>
      </c>
      <c r="T677" s="78"/>
      <c r="U677" s="85" t="s">
        <v>134</v>
      </c>
      <c r="V677" s="85" t="s">
        <v>134</v>
      </c>
    </row>
    <row r="678" spans="1:22" s="48" customFormat="1" ht="120" x14ac:dyDescent="0.25">
      <c r="A678" s="55">
        <v>13100700</v>
      </c>
      <c r="B678" s="77" t="s">
        <v>31</v>
      </c>
      <c r="C678" s="82">
        <v>4352</v>
      </c>
      <c r="D678" s="77" t="s">
        <v>214</v>
      </c>
      <c r="E678" s="77" t="s">
        <v>126</v>
      </c>
      <c r="F678" s="77" t="s">
        <v>79</v>
      </c>
      <c r="G678" s="77" t="s">
        <v>3744</v>
      </c>
      <c r="H678" s="77" t="s">
        <v>3634</v>
      </c>
      <c r="I678" s="77" t="s">
        <v>3452</v>
      </c>
      <c r="J678" s="77" t="s">
        <v>3409</v>
      </c>
      <c r="K678" s="71" t="s">
        <v>67</v>
      </c>
      <c r="L678" s="74">
        <v>61375</v>
      </c>
      <c r="M678" s="74">
        <v>0</v>
      </c>
      <c r="N678" s="74">
        <v>61375</v>
      </c>
      <c r="O678" s="79">
        <v>1</v>
      </c>
      <c r="P678" s="74">
        <v>61375</v>
      </c>
      <c r="Q678" s="77" t="s">
        <v>134</v>
      </c>
      <c r="R678" s="77" t="s">
        <v>5599</v>
      </c>
      <c r="S678" s="85" t="s">
        <v>134</v>
      </c>
      <c r="T678" s="78"/>
      <c r="U678" s="85" t="s">
        <v>134</v>
      </c>
      <c r="V678" s="85" t="s">
        <v>134</v>
      </c>
    </row>
    <row r="679" spans="1:22" s="48" customFormat="1" ht="105" x14ac:dyDescent="0.25">
      <c r="A679" s="55">
        <v>13100700</v>
      </c>
      <c r="B679" s="77" t="s">
        <v>31</v>
      </c>
      <c r="C679" s="82">
        <v>4353</v>
      </c>
      <c r="D679" s="77" t="s">
        <v>214</v>
      </c>
      <c r="E679" s="77" t="s">
        <v>126</v>
      </c>
      <c r="F679" s="77" t="s">
        <v>79</v>
      </c>
      <c r="G679" s="77" t="s">
        <v>3745</v>
      </c>
      <c r="H679" s="77" t="s">
        <v>3634</v>
      </c>
      <c r="I679" s="77" t="s">
        <v>3452</v>
      </c>
      <c r="J679" s="77" t="s">
        <v>3409</v>
      </c>
      <c r="K679" s="71" t="s">
        <v>67</v>
      </c>
      <c r="L679" s="74">
        <v>23223</v>
      </c>
      <c r="M679" s="74">
        <v>0</v>
      </c>
      <c r="N679" s="74">
        <v>23223</v>
      </c>
      <c r="O679" s="79">
        <v>1</v>
      </c>
      <c r="P679" s="74">
        <v>23223</v>
      </c>
      <c r="Q679" s="77" t="s">
        <v>134</v>
      </c>
      <c r="R679" s="77" t="s">
        <v>5599</v>
      </c>
      <c r="S679" s="85" t="s">
        <v>134</v>
      </c>
      <c r="T679" s="78"/>
      <c r="U679" s="85" t="s">
        <v>134</v>
      </c>
      <c r="V679" s="85" t="s">
        <v>134</v>
      </c>
    </row>
    <row r="680" spans="1:22" s="48" customFormat="1" ht="105" x14ac:dyDescent="0.25">
      <c r="A680" s="55">
        <v>13100700</v>
      </c>
      <c r="B680" s="77" t="s">
        <v>31</v>
      </c>
      <c r="C680" s="82">
        <v>4354</v>
      </c>
      <c r="D680" s="77" t="s">
        <v>214</v>
      </c>
      <c r="E680" s="77" t="s">
        <v>126</v>
      </c>
      <c r="F680" s="77" t="s">
        <v>79</v>
      </c>
      <c r="G680" s="77" t="s">
        <v>3746</v>
      </c>
      <c r="H680" s="77" t="s">
        <v>3634</v>
      </c>
      <c r="I680" s="77" t="s">
        <v>3452</v>
      </c>
      <c r="J680" s="77" t="s">
        <v>3409</v>
      </c>
      <c r="K680" s="71" t="s">
        <v>67</v>
      </c>
      <c r="L680" s="74">
        <v>12772</v>
      </c>
      <c r="M680" s="74">
        <v>0</v>
      </c>
      <c r="N680" s="74">
        <v>12772</v>
      </c>
      <c r="O680" s="79">
        <v>1</v>
      </c>
      <c r="P680" s="74">
        <v>12772</v>
      </c>
      <c r="Q680" s="77" t="s">
        <v>134</v>
      </c>
      <c r="R680" s="77" t="s">
        <v>5599</v>
      </c>
      <c r="S680" s="85" t="s">
        <v>134</v>
      </c>
      <c r="T680" s="78"/>
      <c r="U680" s="85" t="s">
        <v>134</v>
      </c>
      <c r="V680" s="85" t="s">
        <v>134</v>
      </c>
    </row>
    <row r="681" spans="1:22" s="48" customFormat="1" ht="105" x14ac:dyDescent="0.25">
      <c r="A681" s="55">
        <v>13100700</v>
      </c>
      <c r="B681" s="77" t="s">
        <v>31</v>
      </c>
      <c r="C681" s="82">
        <v>4355</v>
      </c>
      <c r="D681" s="77" t="s">
        <v>214</v>
      </c>
      <c r="E681" s="77" t="s">
        <v>126</v>
      </c>
      <c r="F681" s="77" t="s">
        <v>79</v>
      </c>
      <c r="G681" s="77" t="s">
        <v>3747</v>
      </c>
      <c r="H681" s="77" t="s">
        <v>3634</v>
      </c>
      <c r="I681" s="77" t="s">
        <v>3452</v>
      </c>
      <c r="J681" s="77" t="s">
        <v>3409</v>
      </c>
      <c r="K681" s="71" t="s">
        <v>4380</v>
      </c>
      <c r="L681" s="74"/>
      <c r="M681" s="74"/>
      <c r="N681" s="74"/>
      <c r="O681" s="79"/>
      <c r="P681" s="74"/>
      <c r="Q681" s="77" t="s">
        <v>134</v>
      </c>
      <c r="R681" s="77" t="s">
        <v>5599</v>
      </c>
      <c r="S681" s="85" t="s">
        <v>68</v>
      </c>
      <c r="T681" s="78" t="s">
        <v>5621</v>
      </c>
      <c r="U681" s="85" t="s">
        <v>134</v>
      </c>
      <c r="V681" s="85" t="s">
        <v>134</v>
      </c>
    </row>
    <row r="682" spans="1:22" s="48" customFormat="1" ht="105" x14ac:dyDescent="0.25">
      <c r="A682" s="55">
        <v>13100700</v>
      </c>
      <c r="B682" s="77" t="s">
        <v>31</v>
      </c>
      <c r="C682" s="82">
        <v>4356</v>
      </c>
      <c r="D682" s="77" t="s">
        <v>214</v>
      </c>
      <c r="E682" s="77" t="s">
        <v>126</v>
      </c>
      <c r="F682" s="77" t="s">
        <v>79</v>
      </c>
      <c r="G682" s="77" t="s">
        <v>3748</v>
      </c>
      <c r="H682" s="77" t="s">
        <v>3634</v>
      </c>
      <c r="I682" s="77" t="s">
        <v>3452</v>
      </c>
      <c r="J682" s="77" t="s">
        <v>3409</v>
      </c>
      <c r="K682" s="71" t="s">
        <v>4380</v>
      </c>
      <c r="L682" s="74"/>
      <c r="M682" s="74"/>
      <c r="N682" s="74"/>
      <c r="O682" s="79"/>
      <c r="P682" s="74"/>
      <c r="Q682" s="77" t="s">
        <v>134</v>
      </c>
      <c r="R682" s="77" t="s">
        <v>5599</v>
      </c>
      <c r="S682" s="85" t="s">
        <v>68</v>
      </c>
      <c r="T682" s="78" t="s">
        <v>5622</v>
      </c>
      <c r="U682" s="85" t="s">
        <v>134</v>
      </c>
      <c r="V682" s="85" t="s">
        <v>134</v>
      </c>
    </row>
    <row r="683" spans="1:22" s="48" customFormat="1" ht="105" x14ac:dyDescent="0.25">
      <c r="A683" s="55">
        <v>13100700</v>
      </c>
      <c r="B683" s="77" t="s">
        <v>31</v>
      </c>
      <c r="C683" s="82">
        <v>4357</v>
      </c>
      <c r="D683" s="77" t="s">
        <v>214</v>
      </c>
      <c r="E683" s="77" t="s">
        <v>126</v>
      </c>
      <c r="F683" s="77" t="s">
        <v>79</v>
      </c>
      <c r="G683" s="77" t="s">
        <v>3749</v>
      </c>
      <c r="H683" s="77" t="s">
        <v>3634</v>
      </c>
      <c r="I683" s="77" t="s">
        <v>3452</v>
      </c>
      <c r="J683" s="77" t="s">
        <v>3409</v>
      </c>
      <c r="K683" s="71" t="s">
        <v>67</v>
      </c>
      <c r="L683" s="74">
        <v>38980</v>
      </c>
      <c r="M683" s="74">
        <v>0</v>
      </c>
      <c r="N683" s="74">
        <v>38980</v>
      </c>
      <c r="O683" s="79">
        <v>1</v>
      </c>
      <c r="P683" s="74">
        <v>38980</v>
      </c>
      <c r="Q683" s="77" t="s">
        <v>134</v>
      </c>
      <c r="R683" s="77" t="s">
        <v>5599</v>
      </c>
      <c r="S683" s="85" t="s">
        <v>134</v>
      </c>
      <c r="T683" s="78"/>
      <c r="U683" s="85" t="s">
        <v>134</v>
      </c>
      <c r="V683" s="85" t="s">
        <v>134</v>
      </c>
    </row>
    <row r="684" spans="1:22" s="48" customFormat="1" ht="105" x14ac:dyDescent="0.25">
      <c r="A684" s="55">
        <v>13100700</v>
      </c>
      <c r="B684" s="77" t="s">
        <v>31</v>
      </c>
      <c r="C684" s="82">
        <v>4358</v>
      </c>
      <c r="D684" s="77" t="s">
        <v>214</v>
      </c>
      <c r="E684" s="77" t="s">
        <v>126</v>
      </c>
      <c r="F684" s="77" t="s">
        <v>79</v>
      </c>
      <c r="G684" s="77" t="s">
        <v>3750</v>
      </c>
      <c r="H684" s="77" t="s">
        <v>3634</v>
      </c>
      <c r="I684" s="77" t="s">
        <v>3452</v>
      </c>
      <c r="J684" s="77" t="s">
        <v>3409</v>
      </c>
      <c r="K684" s="71" t="s">
        <v>67</v>
      </c>
      <c r="L684" s="74">
        <v>47109</v>
      </c>
      <c r="M684" s="74">
        <v>0</v>
      </c>
      <c r="N684" s="74">
        <v>47109</v>
      </c>
      <c r="O684" s="79">
        <v>1</v>
      </c>
      <c r="P684" s="74">
        <v>47109</v>
      </c>
      <c r="Q684" s="77" t="s">
        <v>134</v>
      </c>
      <c r="R684" s="77" t="s">
        <v>5599</v>
      </c>
      <c r="S684" s="85" t="s">
        <v>134</v>
      </c>
      <c r="T684" s="78"/>
      <c r="U684" s="85" t="s">
        <v>134</v>
      </c>
      <c r="V684" s="85" t="s">
        <v>134</v>
      </c>
    </row>
    <row r="685" spans="1:22" s="48" customFormat="1" ht="105" x14ac:dyDescent="0.25">
      <c r="A685" s="55">
        <v>13100700</v>
      </c>
      <c r="B685" s="77" t="s">
        <v>31</v>
      </c>
      <c r="C685" s="82">
        <v>4359</v>
      </c>
      <c r="D685" s="77" t="s">
        <v>214</v>
      </c>
      <c r="E685" s="77" t="s">
        <v>126</v>
      </c>
      <c r="F685" s="77" t="s">
        <v>79</v>
      </c>
      <c r="G685" s="77" t="s">
        <v>3751</v>
      </c>
      <c r="H685" s="77" t="s">
        <v>3634</v>
      </c>
      <c r="I685" s="77" t="s">
        <v>3452</v>
      </c>
      <c r="J685" s="77" t="s">
        <v>3409</v>
      </c>
      <c r="K685" s="71" t="s">
        <v>67</v>
      </c>
      <c r="L685" s="74">
        <v>43294</v>
      </c>
      <c r="M685" s="74">
        <v>0</v>
      </c>
      <c r="N685" s="74">
        <v>43294</v>
      </c>
      <c r="O685" s="79">
        <v>1</v>
      </c>
      <c r="P685" s="74">
        <v>43294</v>
      </c>
      <c r="Q685" s="77" t="s">
        <v>134</v>
      </c>
      <c r="R685" s="77" t="s">
        <v>5599</v>
      </c>
      <c r="S685" s="85" t="s">
        <v>134</v>
      </c>
      <c r="T685" s="78"/>
      <c r="U685" s="85" t="s">
        <v>134</v>
      </c>
      <c r="V685" s="85" t="s">
        <v>134</v>
      </c>
    </row>
    <row r="686" spans="1:22" s="48" customFormat="1" ht="105" x14ac:dyDescent="0.25">
      <c r="A686" s="55">
        <v>13100700</v>
      </c>
      <c r="B686" s="77" t="s">
        <v>31</v>
      </c>
      <c r="C686" s="82">
        <v>4360</v>
      </c>
      <c r="D686" s="77" t="s">
        <v>214</v>
      </c>
      <c r="E686" s="77" t="s">
        <v>126</v>
      </c>
      <c r="F686" s="77" t="s">
        <v>79</v>
      </c>
      <c r="G686" s="77" t="s">
        <v>3752</v>
      </c>
      <c r="H686" s="77" t="s">
        <v>3634</v>
      </c>
      <c r="I686" s="77" t="s">
        <v>3452</v>
      </c>
      <c r="J686" s="77" t="s">
        <v>3409</v>
      </c>
      <c r="K686" s="71" t="s">
        <v>67</v>
      </c>
      <c r="L686" s="74">
        <v>37986</v>
      </c>
      <c r="M686" s="74">
        <v>0</v>
      </c>
      <c r="N686" s="74">
        <v>37986</v>
      </c>
      <c r="O686" s="79">
        <v>1</v>
      </c>
      <c r="P686" s="74">
        <v>37986</v>
      </c>
      <c r="Q686" s="77" t="s">
        <v>134</v>
      </c>
      <c r="R686" s="77" t="s">
        <v>5599</v>
      </c>
      <c r="S686" s="85" t="s">
        <v>134</v>
      </c>
      <c r="T686" s="78"/>
      <c r="U686" s="85" t="s">
        <v>134</v>
      </c>
      <c r="V686" s="85" t="s">
        <v>134</v>
      </c>
    </row>
    <row r="687" spans="1:22" s="48" customFormat="1" ht="105" x14ac:dyDescent="0.25">
      <c r="A687" s="55">
        <v>13100700</v>
      </c>
      <c r="B687" s="77" t="s">
        <v>31</v>
      </c>
      <c r="C687" s="82">
        <v>4361</v>
      </c>
      <c r="D687" s="77" t="s">
        <v>214</v>
      </c>
      <c r="E687" s="77" t="s">
        <v>126</v>
      </c>
      <c r="F687" s="77" t="s">
        <v>79</v>
      </c>
      <c r="G687" s="77" t="s">
        <v>3753</v>
      </c>
      <c r="H687" s="77" t="s">
        <v>3634</v>
      </c>
      <c r="I687" s="77" t="s">
        <v>3452</v>
      </c>
      <c r="J687" s="77" t="s">
        <v>3409</v>
      </c>
      <c r="K687" s="71" t="s">
        <v>67</v>
      </c>
      <c r="L687" s="74">
        <v>24715</v>
      </c>
      <c r="M687" s="74">
        <v>0</v>
      </c>
      <c r="N687" s="74">
        <v>24715</v>
      </c>
      <c r="O687" s="79">
        <v>1</v>
      </c>
      <c r="P687" s="74">
        <v>24715</v>
      </c>
      <c r="Q687" s="77" t="s">
        <v>134</v>
      </c>
      <c r="R687" s="77" t="s">
        <v>5599</v>
      </c>
      <c r="S687" s="85" t="s">
        <v>134</v>
      </c>
      <c r="T687" s="78"/>
      <c r="U687" s="85" t="s">
        <v>134</v>
      </c>
      <c r="V687" s="85" t="s">
        <v>134</v>
      </c>
    </row>
    <row r="688" spans="1:22" s="48" customFormat="1" ht="105" x14ac:dyDescent="0.25">
      <c r="A688" s="55">
        <v>13100700</v>
      </c>
      <c r="B688" s="77" t="s">
        <v>31</v>
      </c>
      <c r="C688" s="82">
        <v>4362</v>
      </c>
      <c r="D688" s="77" t="s">
        <v>214</v>
      </c>
      <c r="E688" s="77" t="s">
        <v>126</v>
      </c>
      <c r="F688" s="77" t="s">
        <v>79</v>
      </c>
      <c r="G688" s="77" t="s">
        <v>3754</v>
      </c>
      <c r="H688" s="77" t="s">
        <v>3634</v>
      </c>
      <c r="I688" s="77" t="s">
        <v>3452</v>
      </c>
      <c r="J688" s="77" t="s">
        <v>3409</v>
      </c>
      <c r="K688" s="71" t="s">
        <v>67</v>
      </c>
      <c r="L688" s="74">
        <v>43129</v>
      </c>
      <c r="M688" s="74">
        <v>0</v>
      </c>
      <c r="N688" s="74">
        <v>43129</v>
      </c>
      <c r="O688" s="79">
        <v>1</v>
      </c>
      <c r="P688" s="74">
        <v>43129</v>
      </c>
      <c r="Q688" s="77" t="s">
        <v>134</v>
      </c>
      <c r="R688" s="77" t="s">
        <v>5599</v>
      </c>
      <c r="S688" s="85" t="s">
        <v>134</v>
      </c>
      <c r="T688" s="78"/>
      <c r="U688" s="85" t="s">
        <v>134</v>
      </c>
      <c r="V688" s="85" t="s">
        <v>134</v>
      </c>
    </row>
    <row r="689" spans="1:22" s="48" customFormat="1" ht="105" x14ac:dyDescent="0.25">
      <c r="A689" s="55">
        <v>13100700</v>
      </c>
      <c r="B689" s="77" t="s">
        <v>31</v>
      </c>
      <c r="C689" s="82">
        <v>4363</v>
      </c>
      <c r="D689" s="77" t="s">
        <v>214</v>
      </c>
      <c r="E689" s="77" t="s">
        <v>126</v>
      </c>
      <c r="F689" s="77" t="s">
        <v>79</v>
      </c>
      <c r="G689" s="77" t="s">
        <v>3755</v>
      </c>
      <c r="H689" s="77" t="s">
        <v>3634</v>
      </c>
      <c r="I689" s="77" t="s">
        <v>3452</v>
      </c>
      <c r="J689" s="77" t="s">
        <v>3409</v>
      </c>
      <c r="K689" s="71" t="s">
        <v>4380</v>
      </c>
      <c r="L689" s="74"/>
      <c r="M689" s="74"/>
      <c r="N689" s="74"/>
      <c r="O689" s="79"/>
      <c r="P689" s="74"/>
      <c r="Q689" s="77" t="s">
        <v>134</v>
      </c>
      <c r="R689" s="77" t="s">
        <v>5599</v>
      </c>
      <c r="S689" s="85" t="s">
        <v>68</v>
      </c>
      <c r="T689" s="78" t="s">
        <v>5623</v>
      </c>
      <c r="U689" s="85" t="s">
        <v>134</v>
      </c>
      <c r="V689" s="85" t="s">
        <v>134</v>
      </c>
    </row>
    <row r="690" spans="1:22" s="48" customFormat="1" ht="105" x14ac:dyDescent="0.25">
      <c r="A690" s="55">
        <v>13100700</v>
      </c>
      <c r="B690" s="77" t="s">
        <v>31</v>
      </c>
      <c r="C690" s="82">
        <v>4364</v>
      </c>
      <c r="D690" s="77" t="s">
        <v>214</v>
      </c>
      <c r="E690" s="77" t="s">
        <v>126</v>
      </c>
      <c r="F690" s="77" t="s">
        <v>79</v>
      </c>
      <c r="G690" s="77" t="s">
        <v>3756</v>
      </c>
      <c r="H690" s="77" t="s">
        <v>3634</v>
      </c>
      <c r="I690" s="77" t="s">
        <v>3452</v>
      </c>
      <c r="J690" s="77" t="s">
        <v>3409</v>
      </c>
      <c r="K690" s="71" t="s">
        <v>67</v>
      </c>
      <c r="L690" s="74">
        <v>36494</v>
      </c>
      <c r="M690" s="74">
        <v>0</v>
      </c>
      <c r="N690" s="74">
        <v>36494</v>
      </c>
      <c r="O690" s="79">
        <v>1</v>
      </c>
      <c r="P690" s="74">
        <v>36494</v>
      </c>
      <c r="Q690" s="77" t="s">
        <v>134</v>
      </c>
      <c r="R690" s="77" t="s">
        <v>5599</v>
      </c>
      <c r="S690" s="85" t="s">
        <v>134</v>
      </c>
      <c r="T690" s="78"/>
      <c r="U690" s="85" t="s">
        <v>134</v>
      </c>
      <c r="V690" s="85" t="s">
        <v>134</v>
      </c>
    </row>
    <row r="691" spans="1:22" s="48" customFormat="1" ht="105" x14ac:dyDescent="0.25">
      <c r="A691" s="55">
        <v>13100700</v>
      </c>
      <c r="B691" s="77" t="s">
        <v>31</v>
      </c>
      <c r="C691" s="82">
        <v>4365</v>
      </c>
      <c r="D691" s="77" t="s">
        <v>214</v>
      </c>
      <c r="E691" s="77" t="s">
        <v>126</v>
      </c>
      <c r="F691" s="77" t="s">
        <v>79</v>
      </c>
      <c r="G691" s="77" t="s">
        <v>3757</v>
      </c>
      <c r="H691" s="77" t="s">
        <v>3634</v>
      </c>
      <c r="I691" s="77" t="s">
        <v>3452</v>
      </c>
      <c r="J691" s="77" t="s">
        <v>3409</v>
      </c>
      <c r="K691" s="71" t="s">
        <v>4380</v>
      </c>
      <c r="L691" s="74"/>
      <c r="M691" s="74"/>
      <c r="N691" s="74"/>
      <c r="O691" s="79"/>
      <c r="P691" s="74"/>
      <c r="Q691" s="77" t="s">
        <v>134</v>
      </c>
      <c r="R691" s="77" t="s">
        <v>5599</v>
      </c>
      <c r="S691" s="85" t="s">
        <v>68</v>
      </c>
      <c r="T691" s="78" t="s">
        <v>5624</v>
      </c>
      <c r="U691" s="85" t="s">
        <v>134</v>
      </c>
      <c r="V691" s="85" t="s">
        <v>134</v>
      </c>
    </row>
    <row r="692" spans="1:22" s="48" customFormat="1" ht="105" x14ac:dyDescent="0.25">
      <c r="A692" s="55">
        <v>13100700</v>
      </c>
      <c r="B692" s="77" t="s">
        <v>31</v>
      </c>
      <c r="C692" s="82">
        <v>4366</v>
      </c>
      <c r="D692" s="77" t="s">
        <v>214</v>
      </c>
      <c r="E692" s="77" t="s">
        <v>126</v>
      </c>
      <c r="F692" s="77" t="s">
        <v>79</v>
      </c>
      <c r="G692" s="77" t="s">
        <v>3758</v>
      </c>
      <c r="H692" s="77" t="s">
        <v>3634</v>
      </c>
      <c r="I692" s="77" t="s">
        <v>3452</v>
      </c>
      <c r="J692" s="77" t="s">
        <v>3409</v>
      </c>
      <c r="K692" s="71" t="s">
        <v>67</v>
      </c>
      <c r="L692" s="74">
        <v>12440</v>
      </c>
      <c r="M692" s="74">
        <v>0</v>
      </c>
      <c r="N692" s="74">
        <v>12440</v>
      </c>
      <c r="O692" s="79">
        <v>1</v>
      </c>
      <c r="P692" s="74">
        <v>12440</v>
      </c>
      <c r="Q692" s="77" t="s">
        <v>134</v>
      </c>
      <c r="R692" s="77" t="s">
        <v>5599</v>
      </c>
      <c r="S692" s="85" t="s">
        <v>134</v>
      </c>
      <c r="T692" s="78"/>
      <c r="U692" s="85" t="s">
        <v>134</v>
      </c>
      <c r="V692" s="85" t="s">
        <v>134</v>
      </c>
    </row>
    <row r="693" spans="1:22" s="48" customFormat="1" ht="105" x14ac:dyDescent="0.25">
      <c r="A693" s="55">
        <v>13100700</v>
      </c>
      <c r="B693" s="77" t="s">
        <v>31</v>
      </c>
      <c r="C693" s="82">
        <v>4367</v>
      </c>
      <c r="D693" s="77" t="s">
        <v>214</v>
      </c>
      <c r="E693" s="77" t="s">
        <v>126</v>
      </c>
      <c r="F693" s="77" t="s">
        <v>79</v>
      </c>
      <c r="G693" s="77" t="s">
        <v>3759</v>
      </c>
      <c r="H693" s="77" t="s">
        <v>3634</v>
      </c>
      <c r="I693" s="77" t="s">
        <v>3452</v>
      </c>
      <c r="J693" s="77" t="s">
        <v>3409</v>
      </c>
      <c r="K693" s="71" t="s">
        <v>4380</v>
      </c>
      <c r="L693" s="74"/>
      <c r="M693" s="74"/>
      <c r="N693" s="74"/>
      <c r="O693" s="79"/>
      <c r="P693" s="74"/>
      <c r="Q693" s="77" t="s">
        <v>134</v>
      </c>
      <c r="R693" s="77" t="s">
        <v>5599</v>
      </c>
      <c r="S693" s="85" t="s">
        <v>68</v>
      </c>
      <c r="T693" s="78" t="s">
        <v>5625</v>
      </c>
      <c r="U693" s="85" t="s">
        <v>134</v>
      </c>
      <c r="V693" s="85" t="s">
        <v>134</v>
      </c>
    </row>
    <row r="694" spans="1:22" s="48" customFormat="1" ht="105" x14ac:dyDescent="0.25">
      <c r="A694" s="55">
        <v>13100700</v>
      </c>
      <c r="B694" s="77" t="s">
        <v>31</v>
      </c>
      <c r="C694" s="82">
        <v>4368</v>
      </c>
      <c r="D694" s="77" t="s">
        <v>214</v>
      </c>
      <c r="E694" s="77" t="s">
        <v>126</v>
      </c>
      <c r="F694" s="77" t="s">
        <v>79</v>
      </c>
      <c r="G694" s="77" t="s">
        <v>3760</v>
      </c>
      <c r="H694" s="77" t="s">
        <v>3634</v>
      </c>
      <c r="I694" s="77" t="s">
        <v>3452</v>
      </c>
      <c r="J694" s="77" t="s">
        <v>3409</v>
      </c>
      <c r="K694" s="71" t="s">
        <v>67</v>
      </c>
      <c r="L694" s="74">
        <v>21897</v>
      </c>
      <c r="M694" s="74">
        <v>0</v>
      </c>
      <c r="N694" s="74">
        <v>21897</v>
      </c>
      <c r="O694" s="79">
        <v>1</v>
      </c>
      <c r="P694" s="74">
        <v>21897</v>
      </c>
      <c r="Q694" s="77" t="s">
        <v>134</v>
      </c>
      <c r="R694" s="77" t="s">
        <v>5599</v>
      </c>
      <c r="S694" s="85" t="s">
        <v>134</v>
      </c>
      <c r="T694" s="78"/>
      <c r="U694" s="85" t="s">
        <v>134</v>
      </c>
      <c r="V694" s="85" t="s">
        <v>134</v>
      </c>
    </row>
    <row r="695" spans="1:22" s="48" customFormat="1" ht="105" x14ac:dyDescent="0.25">
      <c r="A695" s="55">
        <v>13100700</v>
      </c>
      <c r="B695" s="77" t="s">
        <v>31</v>
      </c>
      <c r="C695" s="82">
        <v>4369</v>
      </c>
      <c r="D695" s="77" t="s">
        <v>214</v>
      </c>
      <c r="E695" s="77" t="s">
        <v>126</v>
      </c>
      <c r="F695" s="77" t="s">
        <v>79</v>
      </c>
      <c r="G695" s="77" t="s">
        <v>3761</v>
      </c>
      <c r="H695" s="77" t="s">
        <v>3634</v>
      </c>
      <c r="I695" s="77" t="s">
        <v>3452</v>
      </c>
      <c r="J695" s="77" t="s">
        <v>3409</v>
      </c>
      <c r="K695" s="71" t="s">
        <v>67</v>
      </c>
      <c r="L695" s="74">
        <v>34834</v>
      </c>
      <c r="M695" s="74">
        <v>0</v>
      </c>
      <c r="N695" s="74">
        <v>34834</v>
      </c>
      <c r="O695" s="79">
        <v>1</v>
      </c>
      <c r="P695" s="74">
        <v>34834</v>
      </c>
      <c r="Q695" s="77" t="s">
        <v>134</v>
      </c>
      <c r="R695" s="77" t="s">
        <v>5599</v>
      </c>
      <c r="S695" s="85" t="s">
        <v>134</v>
      </c>
      <c r="T695" s="78"/>
      <c r="U695" s="85" t="s">
        <v>134</v>
      </c>
      <c r="V695" s="85" t="s">
        <v>134</v>
      </c>
    </row>
    <row r="696" spans="1:22" s="48" customFormat="1" ht="105" x14ac:dyDescent="0.25">
      <c r="A696" s="55">
        <v>13100700</v>
      </c>
      <c r="B696" s="77" t="s">
        <v>31</v>
      </c>
      <c r="C696" s="82">
        <v>4370</v>
      </c>
      <c r="D696" s="77" t="s">
        <v>214</v>
      </c>
      <c r="E696" s="77" t="s">
        <v>126</v>
      </c>
      <c r="F696" s="77" t="s">
        <v>79</v>
      </c>
      <c r="G696" s="77" t="s">
        <v>3762</v>
      </c>
      <c r="H696" s="77" t="s">
        <v>3634</v>
      </c>
      <c r="I696" s="77" t="s">
        <v>3452</v>
      </c>
      <c r="J696" s="77" t="s">
        <v>3409</v>
      </c>
      <c r="K696" s="71" t="s">
        <v>67</v>
      </c>
      <c r="L696" s="74">
        <v>28531</v>
      </c>
      <c r="M696" s="74">
        <v>0</v>
      </c>
      <c r="N696" s="74">
        <v>28531</v>
      </c>
      <c r="O696" s="79">
        <v>1</v>
      </c>
      <c r="P696" s="74">
        <v>28531</v>
      </c>
      <c r="Q696" s="77" t="s">
        <v>134</v>
      </c>
      <c r="R696" s="77" t="s">
        <v>5599</v>
      </c>
      <c r="S696" s="85" t="s">
        <v>134</v>
      </c>
      <c r="T696" s="78"/>
      <c r="U696" s="85" t="s">
        <v>134</v>
      </c>
      <c r="V696" s="85" t="s">
        <v>134</v>
      </c>
    </row>
    <row r="697" spans="1:22" s="48" customFormat="1" ht="105" x14ac:dyDescent="0.25">
      <c r="A697" s="55">
        <v>13100700</v>
      </c>
      <c r="B697" s="77" t="s">
        <v>31</v>
      </c>
      <c r="C697" s="82">
        <v>4371</v>
      </c>
      <c r="D697" s="77" t="s">
        <v>214</v>
      </c>
      <c r="E697" s="77" t="s">
        <v>126</v>
      </c>
      <c r="F697" s="77" t="s">
        <v>79</v>
      </c>
      <c r="G697" s="77" t="s">
        <v>3718</v>
      </c>
      <c r="H697" s="77" t="s">
        <v>3634</v>
      </c>
      <c r="I697" s="77" t="s">
        <v>3452</v>
      </c>
      <c r="J697" s="77" t="s">
        <v>3409</v>
      </c>
      <c r="K697" s="71" t="s">
        <v>67</v>
      </c>
      <c r="L697" s="74">
        <v>12274</v>
      </c>
      <c r="M697" s="74">
        <v>0</v>
      </c>
      <c r="N697" s="74">
        <v>12274</v>
      </c>
      <c r="O697" s="79">
        <v>1</v>
      </c>
      <c r="P697" s="74">
        <v>12274</v>
      </c>
      <c r="Q697" s="77" t="s">
        <v>134</v>
      </c>
      <c r="R697" s="77" t="s">
        <v>5599</v>
      </c>
      <c r="S697" s="85" t="s">
        <v>134</v>
      </c>
      <c r="T697" s="78"/>
      <c r="U697" s="85" t="s">
        <v>134</v>
      </c>
      <c r="V697" s="85" t="s">
        <v>134</v>
      </c>
    </row>
    <row r="698" spans="1:22" s="48" customFormat="1" ht="105" x14ac:dyDescent="0.25">
      <c r="A698" s="55">
        <v>13100700</v>
      </c>
      <c r="B698" s="77" t="s">
        <v>31</v>
      </c>
      <c r="C698" s="82">
        <v>4372</v>
      </c>
      <c r="D698" s="77" t="s">
        <v>214</v>
      </c>
      <c r="E698" s="77" t="s">
        <v>126</v>
      </c>
      <c r="F698" s="77" t="s">
        <v>79</v>
      </c>
      <c r="G698" s="77" t="s">
        <v>3763</v>
      </c>
      <c r="H698" s="77" t="s">
        <v>3634</v>
      </c>
      <c r="I698" s="77" t="s">
        <v>3452</v>
      </c>
      <c r="J698" s="77" t="s">
        <v>3409</v>
      </c>
      <c r="K698" s="71" t="s">
        <v>67</v>
      </c>
      <c r="L698" s="74">
        <v>51423</v>
      </c>
      <c r="M698" s="74">
        <v>0</v>
      </c>
      <c r="N698" s="74">
        <v>51423</v>
      </c>
      <c r="O698" s="79">
        <v>1</v>
      </c>
      <c r="P698" s="74">
        <v>51423</v>
      </c>
      <c r="Q698" s="77" t="s">
        <v>134</v>
      </c>
      <c r="R698" s="77" t="s">
        <v>5599</v>
      </c>
      <c r="S698" s="85" t="s">
        <v>134</v>
      </c>
      <c r="T698" s="78"/>
      <c r="U698" s="85" t="s">
        <v>134</v>
      </c>
      <c r="V698" s="85" t="s">
        <v>134</v>
      </c>
    </row>
    <row r="699" spans="1:22" s="48" customFormat="1" ht="105" x14ac:dyDescent="0.25">
      <c r="A699" s="55">
        <v>13100700</v>
      </c>
      <c r="B699" s="77" t="s">
        <v>31</v>
      </c>
      <c r="C699" s="82">
        <v>4373</v>
      </c>
      <c r="D699" s="77" t="s">
        <v>214</v>
      </c>
      <c r="E699" s="77" t="s">
        <v>126</v>
      </c>
      <c r="F699" s="77" t="s">
        <v>79</v>
      </c>
      <c r="G699" s="77" t="s">
        <v>3764</v>
      </c>
      <c r="H699" s="77" t="s">
        <v>3634</v>
      </c>
      <c r="I699" s="77" t="s">
        <v>3452</v>
      </c>
      <c r="J699" s="77" t="s">
        <v>3409</v>
      </c>
      <c r="K699" s="71" t="s">
        <v>67</v>
      </c>
      <c r="L699" s="74">
        <v>74146</v>
      </c>
      <c r="M699" s="74">
        <v>0</v>
      </c>
      <c r="N699" s="74">
        <v>74146</v>
      </c>
      <c r="O699" s="79">
        <v>1</v>
      </c>
      <c r="P699" s="74">
        <v>74146</v>
      </c>
      <c r="Q699" s="77" t="s">
        <v>134</v>
      </c>
      <c r="R699" s="77" t="s">
        <v>5599</v>
      </c>
      <c r="S699" s="85" t="s">
        <v>134</v>
      </c>
      <c r="T699" s="78"/>
      <c r="U699" s="85" t="s">
        <v>134</v>
      </c>
      <c r="V699" s="85" t="s">
        <v>134</v>
      </c>
    </row>
    <row r="700" spans="1:22" s="48" customFormat="1" ht="105" x14ac:dyDescent="0.25">
      <c r="A700" s="55">
        <v>13100700</v>
      </c>
      <c r="B700" s="77" t="s">
        <v>31</v>
      </c>
      <c r="C700" s="82">
        <v>4374</v>
      </c>
      <c r="D700" s="77" t="s">
        <v>214</v>
      </c>
      <c r="E700" s="77" t="s">
        <v>126</v>
      </c>
      <c r="F700" s="77" t="s">
        <v>79</v>
      </c>
      <c r="G700" s="77" t="s">
        <v>3765</v>
      </c>
      <c r="H700" s="77" t="s">
        <v>3634</v>
      </c>
      <c r="I700" s="77" t="s">
        <v>3452</v>
      </c>
      <c r="J700" s="77" t="s">
        <v>3409</v>
      </c>
      <c r="K700" s="71" t="s">
        <v>67</v>
      </c>
      <c r="L700" s="74">
        <v>22063</v>
      </c>
      <c r="M700" s="74">
        <v>0</v>
      </c>
      <c r="N700" s="74">
        <v>22063</v>
      </c>
      <c r="O700" s="79">
        <v>1</v>
      </c>
      <c r="P700" s="74">
        <v>22063</v>
      </c>
      <c r="Q700" s="77" t="s">
        <v>134</v>
      </c>
      <c r="R700" s="77" t="s">
        <v>5599</v>
      </c>
      <c r="S700" s="85" t="s">
        <v>134</v>
      </c>
      <c r="T700" s="78"/>
      <c r="U700" s="85" t="s">
        <v>134</v>
      </c>
      <c r="V700" s="85" t="s">
        <v>134</v>
      </c>
    </row>
    <row r="701" spans="1:22" s="48" customFormat="1" ht="105" x14ac:dyDescent="0.25">
      <c r="A701" s="55">
        <v>13100700</v>
      </c>
      <c r="B701" s="77" t="s">
        <v>31</v>
      </c>
      <c r="C701" s="82">
        <v>4375</v>
      </c>
      <c r="D701" s="77" t="s">
        <v>214</v>
      </c>
      <c r="E701" s="77" t="s">
        <v>126</v>
      </c>
      <c r="F701" s="77" t="s">
        <v>79</v>
      </c>
      <c r="G701" s="77" t="s">
        <v>3766</v>
      </c>
      <c r="H701" s="77" t="s">
        <v>3634</v>
      </c>
      <c r="I701" s="77" t="s">
        <v>3452</v>
      </c>
      <c r="J701" s="77" t="s">
        <v>3409</v>
      </c>
      <c r="K701" s="71" t="s">
        <v>67</v>
      </c>
      <c r="L701" s="74">
        <v>90569</v>
      </c>
      <c r="M701" s="74">
        <v>0</v>
      </c>
      <c r="N701" s="74">
        <v>90569</v>
      </c>
      <c r="O701" s="79">
        <v>1</v>
      </c>
      <c r="P701" s="74">
        <v>90569</v>
      </c>
      <c r="Q701" s="77" t="s">
        <v>134</v>
      </c>
      <c r="R701" s="77" t="s">
        <v>5599</v>
      </c>
      <c r="S701" s="85" t="s">
        <v>134</v>
      </c>
      <c r="T701" s="78"/>
      <c r="U701" s="85" t="s">
        <v>134</v>
      </c>
      <c r="V701" s="85" t="s">
        <v>134</v>
      </c>
    </row>
    <row r="702" spans="1:22" s="48" customFormat="1" ht="105" x14ac:dyDescent="0.25">
      <c r="A702" s="55">
        <v>13100700</v>
      </c>
      <c r="B702" s="77" t="s">
        <v>31</v>
      </c>
      <c r="C702" s="82">
        <v>4376</v>
      </c>
      <c r="D702" s="77" t="s">
        <v>214</v>
      </c>
      <c r="E702" s="77" t="s">
        <v>126</v>
      </c>
      <c r="F702" s="77" t="s">
        <v>79</v>
      </c>
      <c r="G702" s="77" t="s">
        <v>3767</v>
      </c>
      <c r="H702" s="77" t="s">
        <v>3634</v>
      </c>
      <c r="I702" s="77" t="s">
        <v>3452</v>
      </c>
      <c r="J702" s="77" t="s">
        <v>3409</v>
      </c>
      <c r="K702" s="71" t="s">
        <v>67</v>
      </c>
      <c r="L702" s="74">
        <v>54740</v>
      </c>
      <c r="M702" s="74">
        <v>0</v>
      </c>
      <c r="N702" s="74">
        <v>54740</v>
      </c>
      <c r="O702" s="79">
        <v>1</v>
      </c>
      <c r="P702" s="74">
        <v>54740</v>
      </c>
      <c r="Q702" s="77" t="s">
        <v>134</v>
      </c>
      <c r="R702" s="77" t="s">
        <v>5599</v>
      </c>
      <c r="S702" s="85" t="s">
        <v>134</v>
      </c>
      <c r="T702" s="78"/>
      <c r="U702" s="85" t="s">
        <v>134</v>
      </c>
      <c r="V702" s="85" t="s">
        <v>134</v>
      </c>
    </row>
    <row r="703" spans="1:22" s="48" customFormat="1" ht="105" x14ac:dyDescent="0.25">
      <c r="A703" s="55">
        <v>13100700</v>
      </c>
      <c r="B703" s="77" t="s">
        <v>31</v>
      </c>
      <c r="C703" s="82">
        <v>4377</v>
      </c>
      <c r="D703" s="77" t="s">
        <v>214</v>
      </c>
      <c r="E703" s="77" t="s">
        <v>126</v>
      </c>
      <c r="F703" s="77" t="s">
        <v>79</v>
      </c>
      <c r="G703" s="77" t="s">
        <v>3768</v>
      </c>
      <c r="H703" s="77" t="s">
        <v>3634</v>
      </c>
      <c r="I703" s="77" t="s">
        <v>3452</v>
      </c>
      <c r="J703" s="77" t="s">
        <v>3409</v>
      </c>
      <c r="K703" s="71" t="s">
        <v>67</v>
      </c>
      <c r="L703" s="74">
        <v>57560</v>
      </c>
      <c r="M703" s="74">
        <v>0</v>
      </c>
      <c r="N703" s="74">
        <v>57560</v>
      </c>
      <c r="O703" s="79">
        <v>1</v>
      </c>
      <c r="P703" s="74">
        <v>57560</v>
      </c>
      <c r="Q703" s="77" t="s">
        <v>134</v>
      </c>
      <c r="R703" s="77" t="s">
        <v>5599</v>
      </c>
      <c r="S703" s="85" t="s">
        <v>134</v>
      </c>
      <c r="T703" s="78"/>
      <c r="U703" s="85" t="s">
        <v>134</v>
      </c>
      <c r="V703" s="85" t="s">
        <v>134</v>
      </c>
    </row>
    <row r="704" spans="1:22" s="48" customFormat="1" ht="105" x14ac:dyDescent="0.25">
      <c r="A704" s="55">
        <v>13100700</v>
      </c>
      <c r="B704" s="77" t="s">
        <v>31</v>
      </c>
      <c r="C704" s="82">
        <v>4378</v>
      </c>
      <c r="D704" s="77" t="s">
        <v>214</v>
      </c>
      <c r="E704" s="77" t="s">
        <v>126</v>
      </c>
      <c r="F704" s="77" t="s">
        <v>79</v>
      </c>
      <c r="G704" s="77" t="s">
        <v>3769</v>
      </c>
      <c r="H704" s="77" t="s">
        <v>3634</v>
      </c>
      <c r="I704" s="77" t="s">
        <v>3452</v>
      </c>
      <c r="J704" s="77" t="s">
        <v>3409</v>
      </c>
      <c r="K704" s="71" t="s">
        <v>67</v>
      </c>
      <c r="L704" s="74">
        <v>56066</v>
      </c>
      <c r="M704" s="74">
        <v>0</v>
      </c>
      <c r="N704" s="74">
        <v>56066</v>
      </c>
      <c r="O704" s="79">
        <v>1</v>
      </c>
      <c r="P704" s="74">
        <v>56066</v>
      </c>
      <c r="Q704" s="77" t="s">
        <v>134</v>
      </c>
      <c r="R704" s="77" t="s">
        <v>5599</v>
      </c>
      <c r="S704" s="85" t="s">
        <v>134</v>
      </c>
      <c r="T704" s="78"/>
      <c r="U704" s="85" t="s">
        <v>134</v>
      </c>
      <c r="V704" s="85" t="s">
        <v>134</v>
      </c>
    </row>
    <row r="705" spans="1:22" s="48" customFormat="1" ht="105" x14ac:dyDescent="0.25">
      <c r="A705" s="55">
        <v>13100700</v>
      </c>
      <c r="B705" s="77" t="s">
        <v>31</v>
      </c>
      <c r="C705" s="82">
        <v>4379</v>
      </c>
      <c r="D705" s="77" t="s">
        <v>214</v>
      </c>
      <c r="E705" s="77" t="s">
        <v>126</v>
      </c>
      <c r="F705" s="77" t="s">
        <v>79</v>
      </c>
      <c r="G705" s="77" t="s">
        <v>3770</v>
      </c>
      <c r="H705" s="77" t="s">
        <v>3634</v>
      </c>
      <c r="I705" s="77" t="s">
        <v>3452</v>
      </c>
      <c r="J705" s="77" t="s">
        <v>3409</v>
      </c>
      <c r="K705" s="71" t="s">
        <v>67</v>
      </c>
      <c r="L705" s="74">
        <v>82275</v>
      </c>
      <c r="M705" s="74">
        <v>0</v>
      </c>
      <c r="N705" s="74">
        <v>82275</v>
      </c>
      <c r="O705" s="79">
        <v>1</v>
      </c>
      <c r="P705" s="74">
        <v>82275</v>
      </c>
      <c r="Q705" s="77" t="s">
        <v>134</v>
      </c>
      <c r="R705" s="77" t="s">
        <v>5599</v>
      </c>
      <c r="S705" s="85" t="s">
        <v>134</v>
      </c>
      <c r="T705" s="78"/>
      <c r="U705" s="85" t="s">
        <v>134</v>
      </c>
      <c r="V705" s="85" t="s">
        <v>134</v>
      </c>
    </row>
    <row r="706" spans="1:22" s="48" customFormat="1" ht="105" x14ac:dyDescent="0.25">
      <c r="A706" s="55">
        <v>13100700</v>
      </c>
      <c r="B706" s="77" t="s">
        <v>31</v>
      </c>
      <c r="C706" s="82">
        <v>4380</v>
      </c>
      <c r="D706" s="77" t="s">
        <v>214</v>
      </c>
      <c r="E706" s="77" t="s">
        <v>126</v>
      </c>
      <c r="F706" s="77" t="s">
        <v>79</v>
      </c>
      <c r="G706" s="77" t="s">
        <v>3771</v>
      </c>
      <c r="H706" s="77" t="s">
        <v>3634</v>
      </c>
      <c r="I706" s="77" t="s">
        <v>3452</v>
      </c>
      <c r="J706" s="77" t="s">
        <v>3409</v>
      </c>
      <c r="K706" s="71" t="s">
        <v>67</v>
      </c>
      <c r="L706" s="74">
        <v>137181</v>
      </c>
      <c r="M706" s="74">
        <v>0</v>
      </c>
      <c r="N706" s="74">
        <v>137181</v>
      </c>
      <c r="O706" s="79">
        <v>1</v>
      </c>
      <c r="P706" s="74">
        <v>137181</v>
      </c>
      <c r="Q706" s="77" t="s">
        <v>134</v>
      </c>
      <c r="R706" s="77" t="s">
        <v>5599</v>
      </c>
      <c r="S706" s="85" t="s">
        <v>134</v>
      </c>
      <c r="T706" s="78"/>
      <c r="U706" s="85" t="s">
        <v>134</v>
      </c>
      <c r="V706" s="85" t="s">
        <v>134</v>
      </c>
    </row>
    <row r="707" spans="1:22" s="48" customFormat="1" ht="105" x14ac:dyDescent="0.25">
      <c r="A707" s="55">
        <v>13100700</v>
      </c>
      <c r="B707" s="77" t="s">
        <v>31</v>
      </c>
      <c r="C707" s="82">
        <v>4381</v>
      </c>
      <c r="D707" s="77" t="s">
        <v>214</v>
      </c>
      <c r="E707" s="77" t="s">
        <v>126</v>
      </c>
      <c r="F707" s="77" t="s">
        <v>79</v>
      </c>
      <c r="G707" s="77" t="s">
        <v>3772</v>
      </c>
      <c r="H707" s="77" t="s">
        <v>3634</v>
      </c>
      <c r="I707" s="77" t="s">
        <v>3452</v>
      </c>
      <c r="J707" s="77" t="s">
        <v>3409</v>
      </c>
      <c r="K707" s="71" t="s">
        <v>67</v>
      </c>
      <c r="L707" s="74">
        <v>6303</v>
      </c>
      <c r="M707" s="74">
        <v>0</v>
      </c>
      <c r="N707" s="74">
        <v>6303</v>
      </c>
      <c r="O707" s="79">
        <v>1</v>
      </c>
      <c r="P707" s="74">
        <v>6303</v>
      </c>
      <c r="Q707" s="77" t="s">
        <v>134</v>
      </c>
      <c r="R707" s="77" t="s">
        <v>5599</v>
      </c>
      <c r="S707" s="85" t="s">
        <v>134</v>
      </c>
      <c r="T707" s="78"/>
      <c r="U707" s="85" t="s">
        <v>134</v>
      </c>
      <c r="V707" s="85" t="s">
        <v>134</v>
      </c>
    </row>
    <row r="708" spans="1:22" s="48" customFormat="1" ht="105" x14ac:dyDescent="0.25">
      <c r="A708" s="55">
        <v>13100700</v>
      </c>
      <c r="B708" s="77" t="s">
        <v>31</v>
      </c>
      <c r="C708" s="82">
        <v>4382</v>
      </c>
      <c r="D708" s="77" t="s">
        <v>214</v>
      </c>
      <c r="E708" s="77" t="s">
        <v>126</v>
      </c>
      <c r="F708" s="77" t="s">
        <v>79</v>
      </c>
      <c r="G708" s="77" t="s">
        <v>3773</v>
      </c>
      <c r="H708" s="77" t="s">
        <v>3634</v>
      </c>
      <c r="I708" s="77" t="s">
        <v>3452</v>
      </c>
      <c r="J708" s="77" t="s">
        <v>3409</v>
      </c>
      <c r="K708" s="71" t="s">
        <v>4380</v>
      </c>
      <c r="L708" s="74"/>
      <c r="M708" s="74"/>
      <c r="N708" s="74"/>
      <c r="O708" s="79"/>
      <c r="P708" s="74"/>
      <c r="Q708" s="77" t="s">
        <v>134</v>
      </c>
      <c r="R708" s="77" t="s">
        <v>5599</v>
      </c>
      <c r="S708" s="85" t="s">
        <v>68</v>
      </c>
      <c r="T708" s="78" t="s">
        <v>5626</v>
      </c>
      <c r="U708" s="85" t="s">
        <v>134</v>
      </c>
      <c r="V708" s="85" t="s">
        <v>134</v>
      </c>
    </row>
    <row r="709" spans="1:22" s="48" customFormat="1" ht="105" x14ac:dyDescent="0.25">
      <c r="A709" s="55">
        <v>13100700</v>
      </c>
      <c r="B709" s="77" t="s">
        <v>31</v>
      </c>
      <c r="C709" s="82">
        <v>4383</v>
      </c>
      <c r="D709" s="77" t="s">
        <v>214</v>
      </c>
      <c r="E709" s="77" t="s">
        <v>126</v>
      </c>
      <c r="F709" s="77" t="s">
        <v>79</v>
      </c>
      <c r="G709" s="77" t="s">
        <v>3702</v>
      </c>
      <c r="H709" s="77" t="s">
        <v>3634</v>
      </c>
      <c r="I709" s="77" t="s">
        <v>3452</v>
      </c>
      <c r="J709" s="77" t="s">
        <v>3409</v>
      </c>
      <c r="K709" s="71" t="s">
        <v>67</v>
      </c>
      <c r="L709" s="74">
        <v>49100</v>
      </c>
      <c r="M709" s="74">
        <v>0</v>
      </c>
      <c r="N709" s="74">
        <v>49100</v>
      </c>
      <c r="O709" s="79">
        <v>1</v>
      </c>
      <c r="P709" s="74">
        <v>49100</v>
      </c>
      <c r="Q709" s="77" t="s">
        <v>134</v>
      </c>
      <c r="R709" s="77" t="s">
        <v>5599</v>
      </c>
      <c r="S709" s="85" t="s">
        <v>134</v>
      </c>
      <c r="T709" s="78"/>
      <c r="U709" s="85" t="s">
        <v>134</v>
      </c>
      <c r="V709" s="85" t="s">
        <v>134</v>
      </c>
    </row>
    <row r="710" spans="1:22" s="48" customFormat="1" ht="105" x14ac:dyDescent="0.25">
      <c r="A710" s="55">
        <v>13100700</v>
      </c>
      <c r="B710" s="77" t="s">
        <v>31</v>
      </c>
      <c r="C710" s="82">
        <v>4385</v>
      </c>
      <c r="D710" s="77" t="s">
        <v>214</v>
      </c>
      <c r="E710" s="77" t="s">
        <v>126</v>
      </c>
      <c r="F710" s="77" t="s">
        <v>79</v>
      </c>
      <c r="G710" s="77" t="s">
        <v>3719</v>
      </c>
      <c r="H710" s="77" t="s">
        <v>3634</v>
      </c>
      <c r="I710" s="77" t="s">
        <v>3452</v>
      </c>
      <c r="J710" s="77" t="s">
        <v>3409</v>
      </c>
      <c r="K710" s="71" t="s">
        <v>67</v>
      </c>
      <c r="L710" s="74">
        <v>48603</v>
      </c>
      <c r="M710" s="74">
        <v>0</v>
      </c>
      <c r="N710" s="74">
        <v>48603</v>
      </c>
      <c r="O710" s="79">
        <v>1</v>
      </c>
      <c r="P710" s="74">
        <v>48603</v>
      </c>
      <c r="Q710" s="77" t="s">
        <v>134</v>
      </c>
      <c r="R710" s="77" t="s">
        <v>5599</v>
      </c>
      <c r="S710" s="85" t="s">
        <v>134</v>
      </c>
      <c r="T710" s="78"/>
      <c r="U710" s="85" t="s">
        <v>134</v>
      </c>
      <c r="V710" s="85" t="s">
        <v>134</v>
      </c>
    </row>
    <row r="711" spans="1:22" s="48" customFormat="1" ht="105" x14ac:dyDescent="0.25">
      <c r="A711" s="55">
        <v>13100700</v>
      </c>
      <c r="B711" s="77" t="s">
        <v>31</v>
      </c>
      <c r="C711" s="82">
        <v>4386</v>
      </c>
      <c r="D711" s="77" t="s">
        <v>214</v>
      </c>
      <c r="E711" s="77" t="s">
        <v>126</v>
      </c>
      <c r="F711" s="77" t="s">
        <v>79</v>
      </c>
      <c r="G711" s="77" t="s">
        <v>3774</v>
      </c>
      <c r="H711" s="77" t="s">
        <v>3634</v>
      </c>
      <c r="I711" s="77" t="s">
        <v>3452</v>
      </c>
      <c r="J711" s="77" t="s">
        <v>3409</v>
      </c>
      <c r="K711" s="71" t="s">
        <v>67</v>
      </c>
      <c r="L711" s="74">
        <v>21729</v>
      </c>
      <c r="M711" s="74">
        <v>0</v>
      </c>
      <c r="N711" s="74">
        <v>21729</v>
      </c>
      <c r="O711" s="79">
        <v>1</v>
      </c>
      <c r="P711" s="74">
        <v>21729</v>
      </c>
      <c r="Q711" s="77" t="s">
        <v>134</v>
      </c>
      <c r="R711" s="77" t="s">
        <v>5599</v>
      </c>
      <c r="S711" s="85" t="s">
        <v>134</v>
      </c>
      <c r="T711" s="78"/>
      <c r="U711" s="85" t="s">
        <v>134</v>
      </c>
      <c r="V711" s="85" t="s">
        <v>134</v>
      </c>
    </row>
    <row r="712" spans="1:22" s="48" customFormat="1" ht="105" x14ac:dyDescent="0.25">
      <c r="A712" s="55">
        <v>13100700</v>
      </c>
      <c r="B712" s="77" t="s">
        <v>31</v>
      </c>
      <c r="C712" s="82">
        <v>4387</v>
      </c>
      <c r="D712" s="77" t="s">
        <v>214</v>
      </c>
      <c r="E712" s="77" t="s">
        <v>126</v>
      </c>
      <c r="F712" s="77" t="s">
        <v>79</v>
      </c>
      <c r="G712" s="77" t="s">
        <v>3775</v>
      </c>
      <c r="H712" s="77" t="s">
        <v>3634</v>
      </c>
      <c r="I712" s="77" t="s">
        <v>3452</v>
      </c>
      <c r="J712" s="77" t="s">
        <v>3409</v>
      </c>
      <c r="K712" s="71" t="s">
        <v>67</v>
      </c>
      <c r="L712" s="74">
        <v>55735</v>
      </c>
      <c r="M712" s="74">
        <v>0</v>
      </c>
      <c r="N712" s="74">
        <v>55735</v>
      </c>
      <c r="O712" s="79">
        <v>1</v>
      </c>
      <c r="P712" s="74">
        <v>55735</v>
      </c>
      <c r="Q712" s="77" t="s">
        <v>134</v>
      </c>
      <c r="R712" s="77" t="s">
        <v>5599</v>
      </c>
      <c r="S712" s="85" t="s">
        <v>134</v>
      </c>
      <c r="T712" s="78"/>
      <c r="U712" s="85" t="s">
        <v>134</v>
      </c>
      <c r="V712" s="85" t="s">
        <v>134</v>
      </c>
    </row>
    <row r="713" spans="1:22" s="48" customFormat="1" ht="105" x14ac:dyDescent="0.25">
      <c r="A713" s="55">
        <v>13100700</v>
      </c>
      <c r="B713" s="77" t="s">
        <v>31</v>
      </c>
      <c r="C713" s="82">
        <v>4388</v>
      </c>
      <c r="D713" s="77" t="s">
        <v>214</v>
      </c>
      <c r="E713" s="77" t="s">
        <v>126</v>
      </c>
      <c r="F713" s="77" t="s">
        <v>79</v>
      </c>
      <c r="G713" s="77" t="s">
        <v>3776</v>
      </c>
      <c r="H713" s="77" t="s">
        <v>3634</v>
      </c>
      <c r="I713" s="77" t="s">
        <v>3452</v>
      </c>
      <c r="J713" s="77" t="s">
        <v>3409</v>
      </c>
      <c r="K713" s="71" t="s">
        <v>67</v>
      </c>
      <c r="L713" s="74">
        <v>10783</v>
      </c>
      <c r="M713" s="74">
        <v>0</v>
      </c>
      <c r="N713" s="74">
        <v>10783</v>
      </c>
      <c r="O713" s="79">
        <v>1</v>
      </c>
      <c r="P713" s="74">
        <v>10783</v>
      </c>
      <c r="Q713" s="77" t="s">
        <v>134</v>
      </c>
      <c r="R713" s="77" t="s">
        <v>5599</v>
      </c>
      <c r="S713" s="85" t="s">
        <v>134</v>
      </c>
      <c r="T713" s="78"/>
      <c r="U713" s="85" t="s">
        <v>134</v>
      </c>
      <c r="V713" s="85" t="s">
        <v>134</v>
      </c>
    </row>
    <row r="714" spans="1:22" s="48" customFormat="1" ht="105" x14ac:dyDescent="0.25">
      <c r="A714" s="55">
        <v>13100700</v>
      </c>
      <c r="B714" s="77" t="s">
        <v>31</v>
      </c>
      <c r="C714" s="82">
        <v>4389</v>
      </c>
      <c r="D714" s="77" t="s">
        <v>214</v>
      </c>
      <c r="E714" s="77" t="s">
        <v>126</v>
      </c>
      <c r="F714" s="77" t="s">
        <v>79</v>
      </c>
      <c r="G714" s="77" t="s">
        <v>3777</v>
      </c>
      <c r="H714" s="77" t="s">
        <v>3634</v>
      </c>
      <c r="I714" s="77" t="s">
        <v>3452</v>
      </c>
      <c r="J714" s="77" t="s">
        <v>3409</v>
      </c>
      <c r="K714" s="71" t="s">
        <v>4380</v>
      </c>
      <c r="L714" s="74"/>
      <c r="M714" s="74"/>
      <c r="N714" s="74"/>
      <c r="O714" s="79"/>
      <c r="P714" s="74"/>
      <c r="Q714" s="77" t="s">
        <v>134</v>
      </c>
      <c r="R714" s="77" t="s">
        <v>5599</v>
      </c>
      <c r="S714" s="85" t="s">
        <v>68</v>
      </c>
      <c r="T714" s="78" t="s">
        <v>5627</v>
      </c>
      <c r="U714" s="85" t="s">
        <v>134</v>
      </c>
      <c r="V714" s="85" t="s">
        <v>134</v>
      </c>
    </row>
    <row r="715" spans="1:22" s="48" customFormat="1" ht="105" x14ac:dyDescent="0.25">
      <c r="A715" s="55">
        <v>13100700</v>
      </c>
      <c r="B715" s="77" t="s">
        <v>31</v>
      </c>
      <c r="C715" s="82">
        <v>4390</v>
      </c>
      <c r="D715" s="77" t="s">
        <v>214</v>
      </c>
      <c r="E715" s="77" t="s">
        <v>126</v>
      </c>
      <c r="F715" s="77" t="s">
        <v>79</v>
      </c>
      <c r="G715" s="77" t="s">
        <v>3778</v>
      </c>
      <c r="H715" s="77" t="s">
        <v>3634</v>
      </c>
      <c r="I715" s="77" t="s">
        <v>3452</v>
      </c>
      <c r="J715" s="77" t="s">
        <v>3409</v>
      </c>
      <c r="K715" s="71" t="s">
        <v>67</v>
      </c>
      <c r="L715" s="74">
        <v>66351</v>
      </c>
      <c r="M715" s="74">
        <v>0</v>
      </c>
      <c r="N715" s="74">
        <v>66351</v>
      </c>
      <c r="O715" s="79">
        <v>1</v>
      </c>
      <c r="P715" s="74">
        <v>66351</v>
      </c>
      <c r="Q715" s="77" t="s">
        <v>134</v>
      </c>
      <c r="R715" s="77" t="s">
        <v>5599</v>
      </c>
      <c r="S715" s="85" t="s">
        <v>134</v>
      </c>
      <c r="T715" s="78"/>
      <c r="U715" s="85" t="s">
        <v>134</v>
      </c>
      <c r="V715" s="85" t="s">
        <v>134</v>
      </c>
    </row>
    <row r="716" spans="1:22" s="48" customFormat="1" ht="105" x14ac:dyDescent="0.25">
      <c r="A716" s="55">
        <v>13100700</v>
      </c>
      <c r="B716" s="77" t="s">
        <v>31</v>
      </c>
      <c r="C716" s="82">
        <v>4391</v>
      </c>
      <c r="D716" s="77" t="s">
        <v>214</v>
      </c>
      <c r="E716" s="77" t="s">
        <v>126</v>
      </c>
      <c r="F716" s="77" t="s">
        <v>79</v>
      </c>
      <c r="G716" s="77" t="s">
        <v>3779</v>
      </c>
      <c r="H716" s="77" t="s">
        <v>3634</v>
      </c>
      <c r="I716" s="77" t="s">
        <v>3452</v>
      </c>
      <c r="J716" s="77" t="s">
        <v>3409</v>
      </c>
      <c r="K716" s="71" t="s">
        <v>67</v>
      </c>
      <c r="L716" s="74">
        <v>19077</v>
      </c>
      <c r="M716" s="74">
        <v>0</v>
      </c>
      <c r="N716" s="74">
        <v>19077</v>
      </c>
      <c r="O716" s="79">
        <v>1</v>
      </c>
      <c r="P716" s="74">
        <v>19077</v>
      </c>
      <c r="Q716" s="77" t="s">
        <v>134</v>
      </c>
      <c r="R716" s="77" t="s">
        <v>5599</v>
      </c>
      <c r="S716" s="85" t="s">
        <v>134</v>
      </c>
      <c r="T716" s="78"/>
      <c r="U716" s="85" t="s">
        <v>134</v>
      </c>
      <c r="V716" s="85" t="s">
        <v>134</v>
      </c>
    </row>
    <row r="717" spans="1:22" s="48" customFormat="1" ht="105" x14ac:dyDescent="0.25">
      <c r="A717" s="55">
        <v>13100700</v>
      </c>
      <c r="B717" s="77" t="s">
        <v>31</v>
      </c>
      <c r="C717" s="82">
        <v>4393</v>
      </c>
      <c r="D717" s="77" t="s">
        <v>214</v>
      </c>
      <c r="E717" s="77" t="s">
        <v>126</v>
      </c>
      <c r="F717" s="77" t="s">
        <v>79</v>
      </c>
      <c r="G717" s="77" t="s">
        <v>3780</v>
      </c>
      <c r="H717" s="77" t="s">
        <v>3634</v>
      </c>
      <c r="I717" s="77" t="s">
        <v>3452</v>
      </c>
      <c r="J717" s="77" t="s">
        <v>3409</v>
      </c>
      <c r="K717" s="71" t="s">
        <v>67</v>
      </c>
      <c r="L717" s="74">
        <v>88578</v>
      </c>
      <c r="M717" s="74">
        <v>0</v>
      </c>
      <c r="N717" s="74">
        <v>88578</v>
      </c>
      <c r="O717" s="79">
        <v>1</v>
      </c>
      <c r="P717" s="74">
        <v>88578</v>
      </c>
      <c r="Q717" s="77" t="s">
        <v>134</v>
      </c>
      <c r="R717" s="77" t="s">
        <v>5599</v>
      </c>
      <c r="S717" s="85" t="s">
        <v>134</v>
      </c>
      <c r="T717" s="78"/>
      <c r="U717" s="85" t="s">
        <v>134</v>
      </c>
      <c r="V717" s="85" t="s">
        <v>134</v>
      </c>
    </row>
    <row r="718" spans="1:22" s="48" customFormat="1" ht="105" x14ac:dyDescent="0.25">
      <c r="A718" s="55">
        <v>13100700</v>
      </c>
      <c r="B718" s="77" t="s">
        <v>31</v>
      </c>
      <c r="C718" s="82">
        <v>4394</v>
      </c>
      <c r="D718" s="77" t="s">
        <v>214</v>
      </c>
      <c r="E718" s="77" t="s">
        <v>126</v>
      </c>
      <c r="F718" s="77" t="s">
        <v>79</v>
      </c>
      <c r="G718" s="77" t="s">
        <v>3781</v>
      </c>
      <c r="H718" s="77" t="s">
        <v>3634</v>
      </c>
      <c r="I718" s="77" t="s">
        <v>3452</v>
      </c>
      <c r="J718" s="77" t="s">
        <v>3409</v>
      </c>
      <c r="K718" s="71" t="s">
        <v>67</v>
      </c>
      <c r="L718" s="74">
        <v>35166</v>
      </c>
      <c r="M718" s="74">
        <v>0</v>
      </c>
      <c r="N718" s="74">
        <v>35166</v>
      </c>
      <c r="O718" s="79">
        <v>1</v>
      </c>
      <c r="P718" s="74">
        <v>35166</v>
      </c>
      <c r="Q718" s="77" t="s">
        <v>134</v>
      </c>
      <c r="R718" s="77" t="s">
        <v>5599</v>
      </c>
      <c r="S718" s="85" t="s">
        <v>134</v>
      </c>
      <c r="T718" s="78"/>
      <c r="U718" s="85" t="s">
        <v>134</v>
      </c>
      <c r="V718" s="85" t="s">
        <v>134</v>
      </c>
    </row>
    <row r="719" spans="1:22" s="48" customFormat="1" ht="105" x14ac:dyDescent="0.25">
      <c r="A719" s="55">
        <v>13100700</v>
      </c>
      <c r="B719" s="77" t="s">
        <v>31</v>
      </c>
      <c r="C719" s="82">
        <v>4395</v>
      </c>
      <c r="D719" s="77" t="s">
        <v>214</v>
      </c>
      <c r="E719" s="77" t="s">
        <v>126</v>
      </c>
      <c r="F719" s="77" t="s">
        <v>79</v>
      </c>
      <c r="G719" s="77" t="s">
        <v>3782</v>
      </c>
      <c r="H719" s="77" t="s">
        <v>3634</v>
      </c>
      <c r="I719" s="77" t="s">
        <v>3452</v>
      </c>
      <c r="J719" s="77" t="s">
        <v>3409</v>
      </c>
      <c r="K719" s="71" t="s">
        <v>67</v>
      </c>
      <c r="L719" s="74">
        <v>62703</v>
      </c>
      <c r="M719" s="74">
        <v>0</v>
      </c>
      <c r="N719" s="74">
        <v>62703</v>
      </c>
      <c r="O719" s="79">
        <v>1</v>
      </c>
      <c r="P719" s="74">
        <v>62703</v>
      </c>
      <c r="Q719" s="77" t="s">
        <v>134</v>
      </c>
      <c r="R719" s="77" t="s">
        <v>5599</v>
      </c>
      <c r="S719" s="85" t="s">
        <v>134</v>
      </c>
      <c r="T719" s="78"/>
      <c r="U719" s="85" t="s">
        <v>134</v>
      </c>
      <c r="V719" s="85" t="s">
        <v>134</v>
      </c>
    </row>
    <row r="720" spans="1:22" s="48" customFormat="1" ht="120" x14ac:dyDescent="0.25">
      <c r="A720" s="55">
        <v>13100700</v>
      </c>
      <c r="B720" s="77" t="s">
        <v>31</v>
      </c>
      <c r="C720" s="82">
        <v>4396</v>
      </c>
      <c r="D720" s="77" t="s">
        <v>214</v>
      </c>
      <c r="E720" s="77" t="s">
        <v>126</v>
      </c>
      <c r="F720" s="77" t="s">
        <v>79</v>
      </c>
      <c r="G720" s="77" t="s">
        <v>3783</v>
      </c>
      <c r="H720" s="77" t="s">
        <v>3634</v>
      </c>
      <c r="I720" s="77" t="s">
        <v>3452</v>
      </c>
      <c r="J720" s="77" t="s">
        <v>3409</v>
      </c>
      <c r="K720" s="71" t="s">
        <v>67</v>
      </c>
      <c r="L720" s="74">
        <v>55569</v>
      </c>
      <c r="M720" s="74">
        <v>0</v>
      </c>
      <c r="N720" s="74">
        <v>55569</v>
      </c>
      <c r="O720" s="79">
        <v>1</v>
      </c>
      <c r="P720" s="74">
        <v>55569</v>
      </c>
      <c r="Q720" s="77" t="s">
        <v>134</v>
      </c>
      <c r="R720" s="77" t="s">
        <v>5599</v>
      </c>
      <c r="S720" s="85" t="s">
        <v>134</v>
      </c>
      <c r="T720" s="78"/>
      <c r="U720" s="85" t="s">
        <v>134</v>
      </c>
      <c r="V720" s="85" t="s">
        <v>134</v>
      </c>
    </row>
    <row r="721" spans="1:22" s="48" customFormat="1" ht="105" x14ac:dyDescent="0.25">
      <c r="A721" s="55">
        <v>13100700</v>
      </c>
      <c r="B721" s="77" t="s">
        <v>31</v>
      </c>
      <c r="C721" s="82">
        <v>4397</v>
      </c>
      <c r="D721" s="77" t="s">
        <v>214</v>
      </c>
      <c r="E721" s="77" t="s">
        <v>126</v>
      </c>
      <c r="F721" s="77" t="s">
        <v>79</v>
      </c>
      <c r="G721" s="77" t="s">
        <v>3784</v>
      </c>
      <c r="H721" s="77" t="s">
        <v>3634</v>
      </c>
      <c r="I721" s="77" t="s">
        <v>3452</v>
      </c>
      <c r="J721" s="77" t="s">
        <v>3409</v>
      </c>
      <c r="K721" s="71" t="s">
        <v>67</v>
      </c>
      <c r="L721" s="74">
        <v>53578</v>
      </c>
      <c r="M721" s="74">
        <v>0</v>
      </c>
      <c r="N721" s="74">
        <v>53578</v>
      </c>
      <c r="O721" s="79">
        <v>1</v>
      </c>
      <c r="P721" s="74">
        <v>53578</v>
      </c>
      <c r="Q721" s="77" t="s">
        <v>134</v>
      </c>
      <c r="R721" s="77" t="s">
        <v>5599</v>
      </c>
      <c r="S721" s="85" t="s">
        <v>134</v>
      </c>
      <c r="T721" s="78"/>
      <c r="U721" s="85" t="s">
        <v>134</v>
      </c>
      <c r="V721" s="85" t="s">
        <v>134</v>
      </c>
    </row>
    <row r="722" spans="1:22" s="48" customFormat="1" ht="105" x14ac:dyDescent="0.25">
      <c r="A722" s="55">
        <v>13100700</v>
      </c>
      <c r="B722" s="77" t="s">
        <v>31</v>
      </c>
      <c r="C722" s="82">
        <v>4398</v>
      </c>
      <c r="D722" s="77" t="s">
        <v>214</v>
      </c>
      <c r="E722" s="77" t="s">
        <v>126</v>
      </c>
      <c r="F722" s="77" t="s">
        <v>79</v>
      </c>
      <c r="G722" s="77" t="s">
        <v>3785</v>
      </c>
      <c r="H722" s="77" t="s">
        <v>3634</v>
      </c>
      <c r="I722" s="77" t="s">
        <v>3452</v>
      </c>
      <c r="J722" s="77" t="s">
        <v>3409</v>
      </c>
      <c r="K722" s="71" t="s">
        <v>67</v>
      </c>
      <c r="L722" s="74">
        <v>26209</v>
      </c>
      <c r="M722" s="74">
        <v>0</v>
      </c>
      <c r="N722" s="74">
        <v>26209</v>
      </c>
      <c r="O722" s="79">
        <v>1</v>
      </c>
      <c r="P722" s="74">
        <v>26209</v>
      </c>
      <c r="Q722" s="77" t="s">
        <v>134</v>
      </c>
      <c r="R722" s="77" t="s">
        <v>5599</v>
      </c>
      <c r="S722" s="85" t="s">
        <v>134</v>
      </c>
      <c r="T722" s="78"/>
      <c r="U722" s="85" t="s">
        <v>134</v>
      </c>
      <c r="V722" s="85" t="s">
        <v>134</v>
      </c>
    </row>
    <row r="723" spans="1:22" s="48" customFormat="1" ht="105" x14ac:dyDescent="0.25">
      <c r="A723" s="55">
        <v>13100700</v>
      </c>
      <c r="B723" s="77" t="s">
        <v>31</v>
      </c>
      <c r="C723" s="82">
        <v>4399</v>
      </c>
      <c r="D723" s="77" t="s">
        <v>214</v>
      </c>
      <c r="E723" s="77" t="s">
        <v>126</v>
      </c>
      <c r="F723" s="77" t="s">
        <v>79</v>
      </c>
      <c r="G723" s="77" t="s">
        <v>3786</v>
      </c>
      <c r="H723" s="77" t="s">
        <v>3634</v>
      </c>
      <c r="I723" s="77" t="s">
        <v>3452</v>
      </c>
      <c r="J723" s="77" t="s">
        <v>3409</v>
      </c>
      <c r="K723" s="71" t="s">
        <v>67</v>
      </c>
      <c r="L723" s="74">
        <v>24383</v>
      </c>
      <c r="M723" s="74">
        <v>0</v>
      </c>
      <c r="N723" s="74">
        <v>24383</v>
      </c>
      <c r="O723" s="79">
        <v>1</v>
      </c>
      <c r="P723" s="74">
        <v>24383</v>
      </c>
      <c r="Q723" s="77" t="s">
        <v>134</v>
      </c>
      <c r="R723" s="77" t="s">
        <v>5599</v>
      </c>
      <c r="S723" s="85" t="s">
        <v>134</v>
      </c>
      <c r="T723" s="78"/>
      <c r="U723" s="85" t="s">
        <v>134</v>
      </c>
      <c r="V723" s="85" t="s">
        <v>134</v>
      </c>
    </row>
    <row r="724" spans="1:22" s="48" customFormat="1" ht="105" x14ac:dyDescent="0.25">
      <c r="A724" s="55">
        <v>13100700</v>
      </c>
      <c r="B724" s="77" t="s">
        <v>31</v>
      </c>
      <c r="C724" s="82">
        <v>4400</v>
      </c>
      <c r="D724" s="77" t="s">
        <v>214</v>
      </c>
      <c r="E724" s="77" t="s">
        <v>126</v>
      </c>
      <c r="F724" s="77" t="s">
        <v>79</v>
      </c>
      <c r="G724" s="77" t="s">
        <v>3787</v>
      </c>
      <c r="H724" s="77" t="s">
        <v>3634</v>
      </c>
      <c r="I724" s="77" t="s">
        <v>3452</v>
      </c>
      <c r="J724" s="77" t="s">
        <v>3409</v>
      </c>
      <c r="K724" s="71" t="s">
        <v>67</v>
      </c>
      <c r="L724" s="74">
        <v>70829</v>
      </c>
      <c r="M724" s="74">
        <v>0</v>
      </c>
      <c r="N724" s="74">
        <v>70829</v>
      </c>
      <c r="O724" s="79">
        <v>1</v>
      </c>
      <c r="P724" s="74">
        <v>70829</v>
      </c>
      <c r="Q724" s="77" t="s">
        <v>134</v>
      </c>
      <c r="R724" s="77" t="s">
        <v>5599</v>
      </c>
      <c r="S724" s="85" t="s">
        <v>134</v>
      </c>
      <c r="T724" s="78"/>
      <c r="U724" s="85" t="s">
        <v>134</v>
      </c>
      <c r="V724" s="85" t="s">
        <v>134</v>
      </c>
    </row>
    <row r="725" spans="1:22" s="48" customFormat="1" ht="105" x14ac:dyDescent="0.25">
      <c r="A725" s="55">
        <v>13100700</v>
      </c>
      <c r="B725" s="77" t="s">
        <v>31</v>
      </c>
      <c r="C725" s="82">
        <v>4401</v>
      </c>
      <c r="D725" s="77" t="s">
        <v>214</v>
      </c>
      <c r="E725" s="77" t="s">
        <v>126</v>
      </c>
      <c r="F725" s="77" t="s">
        <v>79</v>
      </c>
      <c r="G725" s="77" t="s">
        <v>3788</v>
      </c>
      <c r="H725" s="77" t="s">
        <v>3634</v>
      </c>
      <c r="I725" s="77" t="s">
        <v>3452</v>
      </c>
      <c r="J725" s="77" t="s">
        <v>3409</v>
      </c>
      <c r="K725" s="71" t="s">
        <v>67</v>
      </c>
      <c r="L725" s="74">
        <v>19906</v>
      </c>
      <c r="M725" s="74">
        <v>0</v>
      </c>
      <c r="N725" s="74">
        <v>19906</v>
      </c>
      <c r="O725" s="79">
        <v>1</v>
      </c>
      <c r="P725" s="74">
        <v>19906</v>
      </c>
      <c r="Q725" s="77" t="s">
        <v>134</v>
      </c>
      <c r="R725" s="77" t="s">
        <v>5599</v>
      </c>
      <c r="S725" s="85" t="s">
        <v>134</v>
      </c>
      <c r="T725" s="78"/>
      <c r="U725" s="85" t="s">
        <v>134</v>
      </c>
      <c r="V725" s="85" t="s">
        <v>134</v>
      </c>
    </row>
    <row r="726" spans="1:22" s="48" customFormat="1" ht="105" x14ac:dyDescent="0.25">
      <c r="A726" s="55">
        <v>13100700</v>
      </c>
      <c r="B726" s="77" t="s">
        <v>31</v>
      </c>
      <c r="C726" s="82">
        <v>4402</v>
      </c>
      <c r="D726" s="77" t="s">
        <v>214</v>
      </c>
      <c r="E726" s="77" t="s">
        <v>126</v>
      </c>
      <c r="F726" s="77" t="s">
        <v>79</v>
      </c>
      <c r="G726" s="77" t="s">
        <v>3789</v>
      </c>
      <c r="H726" s="77" t="s">
        <v>3634</v>
      </c>
      <c r="I726" s="77" t="s">
        <v>3452</v>
      </c>
      <c r="J726" s="77" t="s">
        <v>3409</v>
      </c>
      <c r="K726" s="71" t="s">
        <v>67</v>
      </c>
      <c r="L726" s="74">
        <v>110640</v>
      </c>
      <c r="M726" s="74">
        <v>0</v>
      </c>
      <c r="N726" s="74">
        <v>110640</v>
      </c>
      <c r="O726" s="79">
        <v>1</v>
      </c>
      <c r="P726" s="74">
        <v>110640</v>
      </c>
      <c r="Q726" s="77" t="s">
        <v>134</v>
      </c>
      <c r="R726" s="77" t="s">
        <v>5599</v>
      </c>
      <c r="S726" s="85" t="s">
        <v>134</v>
      </c>
      <c r="T726" s="78"/>
      <c r="U726" s="85" t="s">
        <v>134</v>
      </c>
      <c r="V726" s="85" t="s">
        <v>134</v>
      </c>
    </row>
    <row r="727" spans="1:22" s="48" customFormat="1" ht="105" x14ac:dyDescent="0.25">
      <c r="A727" s="55">
        <v>13100700</v>
      </c>
      <c r="B727" s="77" t="s">
        <v>31</v>
      </c>
      <c r="C727" s="82">
        <v>4403</v>
      </c>
      <c r="D727" s="77" t="s">
        <v>214</v>
      </c>
      <c r="E727" s="77" t="s">
        <v>126</v>
      </c>
      <c r="F727" s="77" t="s">
        <v>79</v>
      </c>
      <c r="G727" s="77" t="s">
        <v>3790</v>
      </c>
      <c r="H727" s="77" t="s">
        <v>3634</v>
      </c>
      <c r="I727" s="77" t="s">
        <v>3452</v>
      </c>
      <c r="J727" s="77" t="s">
        <v>3409</v>
      </c>
      <c r="K727" s="71" t="s">
        <v>67</v>
      </c>
      <c r="L727" s="74">
        <v>78626</v>
      </c>
      <c r="M727" s="74">
        <v>0</v>
      </c>
      <c r="N727" s="74">
        <v>78626</v>
      </c>
      <c r="O727" s="79">
        <v>1</v>
      </c>
      <c r="P727" s="74">
        <v>78626</v>
      </c>
      <c r="Q727" s="77" t="s">
        <v>134</v>
      </c>
      <c r="R727" s="77" t="s">
        <v>5599</v>
      </c>
      <c r="S727" s="85" t="s">
        <v>134</v>
      </c>
      <c r="T727" s="78"/>
      <c r="U727" s="85" t="s">
        <v>134</v>
      </c>
      <c r="V727" s="85" t="s">
        <v>134</v>
      </c>
    </row>
    <row r="728" spans="1:22" s="48" customFormat="1" ht="120" x14ac:dyDescent="0.25">
      <c r="A728" s="55">
        <v>13100700</v>
      </c>
      <c r="B728" s="77" t="s">
        <v>31</v>
      </c>
      <c r="C728" s="82">
        <v>4404</v>
      </c>
      <c r="D728" s="77" t="s">
        <v>214</v>
      </c>
      <c r="E728" s="77" t="s">
        <v>126</v>
      </c>
      <c r="F728" s="77" t="s">
        <v>79</v>
      </c>
      <c r="G728" s="77" t="s">
        <v>3791</v>
      </c>
      <c r="H728" s="77" t="s">
        <v>3634</v>
      </c>
      <c r="I728" s="77" t="s">
        <v>3452</v>
      </c>
      <c r="J728" s="77" t="s">
        <v>3409</v>
      </c>
      <c r="K728" s="71" t="s">
        <v>67</v>
      </c>
      <c r="L728" s="74">
        <v>25214</v>
      </c>
      <c r="M728" s="74">
        <v>0</v>
      </c>
      <c r="N728" s="74">
        <v>25214</v>
      </c>
      <c r="O728" s="79">
        <v>1</v>
      </c>
      <c r="P728" s="74">
        <v>25214</v>
      </c>
      <c r="Q728" s="77" t="s">
        <v>134</v>
      </c>
      <c r="R728" s="77" t="s">
        <v>5599</v>
      </c>
      <c r="S728" s="85" t="s">
        <v>134</v>
      </c>
      <c r="T728" s="78"/>
      <c r="U728" s="85" t="s">
        <v>134</v>
      </c>
      <c r="V728" s="85" t="s">
        <v>134</v>
      </c>
    </row>
    <row r="729" spans="1:22" s="48" customFormat="1" ht="105" x14ac:dyDescent="0.25">
      <c r="A729" s="55">
        <v>13100700</v>
      </c>
      <c r="B729" s="77" t="s">
        <v>31</v>
      </c>
      <c r="C729" s="82">
        <v>4405</v>
      </c>
      <c r="D729" s="77" t="s">
        <v>214</v>
      </c>
      <c r="E729" s="77" t="s">
        <v>126</v>
      </c>
      <c r="F729" s="77" t="s">
        <v>79</v>
      </c>
      <c r="G729" s="77" t="s">
        <v>3792</v>
      </c>
      <c r="H729" s="77" t="s">
        <v>3634</v>
      </c>
      <c r="I729" s="77" t="s">
        <v>3452</v>
      </c>
      <c r="J729" s="77" t="s">
        <v>3409</v>
      </c>
      <c r="K729" s="71" t="s">
        <v>67</v>
      </c>
      <c r="L729" s="74">
        <v>33508</v>
      </c>
      <c r="M729" s="74">
        <v>0</v>
      </c>
      <c r="N729" s="74">
        <v>33508</v>
      </c>
      <c r="O729" s="79">
        <v>1</v>
      </c>
      <c r="P729" s="74">
        <v>33508</v>
      </c>
      <c r="Q729" s="77" t="s">
        <v>134</v>
      </c>
      <c r="R729" s="77" t="s">
        <v>5599</v>
      </c>
      <c r="S729" s="85" t="s">
        <v>134</v>
      </c>
      <c r="T729" s="78"/>
      <c r="U729" s="85" t="s">
        <v>134</v>
      </c>
      <c r="V729" s="85" t="s">
        <v>134</v>
      </c>
    </row>
    <row r="730" spans="1:22" s="48" customFormat="1" ht="105" x14ac:dyDescent="0.25">
      <c r="A730" s="55">
        <v>13100700</v>
      </c>
      <c r="B730" s="77" t="s">
        <v>31</v>
      </c>
      <c r="C730" s="82">
        <v>4406</v>
      </c>
      <c r="D730" s="77" t="s">
        <v>214</v>
      </c>
      <c r="E730" s="77" t="s">
        <v>126</v>
      </c>
      <c r="F730" s="77" t="s">
        <v>79</v>
      </c>
      <c r="G730" s="77" t="s">
        <v>3793</v>
      </c>
      <c r="H730" s="77" t="s">
        <v>3634</v>
      </c>
      <c r="I730" s="77" t="s">
        <v>3452</v>
      </c>
      <c r="J730" s="77" t="s">
        <v>3409</v>
      </c>
      <c r="K730" s="71" t="s">
        <v>67</v>
      </c>
      <c r="L730" s="74">
        <v>49763</v>
      </c>
      <c r="M730" s="74">
        <v>0</v>
      </c>
      <c r="N730" s="74">
        <v>49763</v>
      </c>
      <c r="O730" s="79">
        <v>1</v>
      </c>
      <c r="P730" s="74">
        <v>49763</v>
      </c>
      <c r="Q730" s="77" t="s">
        <v>134</v>
      </c>
      <c r="R730" s="77" t="s">
        <v>5599</v>
      </c>
      <c r="S730" s="85" t="s">
        <v>134</v>
      </c>
      <c r="T730" s="78"/>
      <c r="U730" s="85" t="s">
        <v>134</v>
      </c>
      <c r="V730" s="85" t="s">
        <v>134</v>
      </c>
    </row>
    <row r="731" spans="1:22" s="48" customFormat="1" ht="105" x14ac:dyDescent="0.25">
      <c r="A731" s="55">
        <v>13100700</v>
      </c>
      <c r="B731" s="77" t="s">
        <v>31</v>
      </c>
      <c r="C731" s="82">
        <v>4407</v>
      </c>
      <c r="D731" s="77" t="s">
        <v>214</v>
      </c>
      <c r="E731" s="77" t="s">
        <v>126</v>
      </c>
      <c r="F731" s="77" t="s">
        <v>79</v>
      </c>
      <c r="G731" s="77" t="s">
        <v>3794</v>
      </c>
      <c r="H731" s="77" t="s">
        <v>3634</v>
      </c>
      <c r="I731" s="77" t="s">
        <v>3452</v>
      </c>
      <c r="J731" s="77" t="s">
        <v>3409</v>
      </c>
      <c r="K731" s="71" t="s">
        <v>67</v>
      </c>
      <c r="L731" s="74">
        <v>93057</v>
      </c>
      <c r="M731" s="74">
        <v>0</v>
      </c>
      <c r="N731" s="74">
        <v>93057</v>
      </c>
      <c r="O731" s="79">
        <v>1</v>
      </c>
      <c r="P731" s="74">
        <v>93057</v>
      </c>
      <c r="Q731" s="77" t="s">
        <v>134</v>
      </c>
      <c r="R731" s="77" t="s">
        <v>5599</v>
      </c>
      <c r="S731" s="85" t="s">
        <v>134</v>
      </c>
      <c r="T731" s="78"/>
      <c r="U731" s="85" t="s">
        <v>134</v>
      </c>
      <c r="V731" s="85" t="s">
        <v>134</v>
      </c>
    </row>
    <row r="732" spans="1:22" s="48" customFormat="1" ht="105" x14ac:dyDescent="0.25">
      <c r="A732" s="55">
        <v>13100700</v>
      </c>
      <c r="B732" s="77" t="s">
        <v>31</v>
      </c>
      <c r="C732" s="82">
        <v>4409</v>
      </c>
      <c r="D732" s="77" t="s">
        <v>214</v>
      </c>
      <c r="E732" s="77" t="s">
        <v>126</v>
      </c>
      <c r="F732" s="77" t="s">
        <v>79</v>
      </c>
      <c r="G732" s="77" t="s">
        <v>3795</v>
      </c>
      <c r="H732" s="77" t="s">
        <v>3634</v>
      </c>
      <c r="I732" s="77" t="s">
        <v>3452</v>
      </c>
      <c r="J732" s="77" t="s">
        <v>3409</v>
      </c>
      <c r="K732" s="71" t="s">
        <v>67</v>
      </c>
      <c r="L732" s="74">
        <v>28366</v>
      </c>
      <c r="M732" s="74">
        <v>0</v>
      </c>
      <c r="N732" s="74">
        <v>28366</v>
      </c>
      <c r="O732" s="79">
        <v>1</v>
      </c>
      <c r="P732" s="74">
        <v>28366</v>
      </c>
      <c r="Q732" s="77" t="s">
        <v>134</v>
      </c>
      <c r="R732" s="77" t="s">
        <v>5599</v>
      </c>
      <c r="S732" s="85" t="s">
        <v>134</v>
      </c>
      <c r="T732" s="78"/>
      <c r="U732" s="85" t="s">
        <v>134</v>
      </c>
      <c r="V732" s="85" t="s">
        <v>134</v>
      </c>
    </row>
    <row r="733" spans="1:22" s="48" customFormat="1" ht="120" x14ac:dyDescent="0.25">
      <c r="A733" s="55">
        <v>13100700</v>
      </c>
      <c r="B733" s="77" t="s">
        <v>31</v>
      </c>
      <c r="C733" s="82">
        <v>4410</v>
      </c>
      <c r="D733" s="77" t="s">
        <v>214</v>
      </c>
      <c r="E733" s="77" t="s">
        <v>126</v>
      </c>
      <c r="F733" s="77" t="s">
        <v>79</v>
      </c>
      <c r="G733" s="77" t="s">
        <v>3796</v>
      </c>
      <c r="H733" s="77" t="s">
        <v>3634</v>
      </c>
      <c r="I733" s="77" t="s">
        <v>3452</v>
      </c>
      <c r="J733" s="77" t="s">
        <v>3409</v>
      </c>
      <c r="K733" s="71" t="s">
        <v>67</v>
      </c>
      <c r="L733" s="74">
        <v>33340</v>
      </c>
      <c r="M733" s="74">
        <v>0</v>
      </c>
      <c r="N733" s="74">
        <v>33340</v>
      </c>
      <c r="O733" s="79">
        <v>1</v>
      </c>
      <c r="P733" s="74">
        <v>33340</v>
      </c>
      <c r="Q733" s="77" t="s">
        <v>134</v>
      </c>
      <c r="R733" s="77" t="s">
        <v>5599</v>
      </c>
      <c r="S733" s="85" t="s">
        <v>134</v>
      </c>
      <c r="T733" s="78"/>
      <c r="U733" s="85" t="s">
        <v>134</v>
      </c>
      <c r="V733" s="85" t="s">
        <v>134</v>
      </c>
    </row>
    <row r="734" spans="1:22" s="48" customFormat="1" ht="105" x14ac:dyDescent="0.25">
      <c r="A734" s="55">
        <v>13100700</v>
      </c>
      <c r="B734" s="77" t="s">
        <v>31</v>
      </c>
      <c r="C734" s="82">
        <v>4411</v>
      </c>
      <c r="D734" s="77" t="s">
        <v>214</v>
      </c>
      <c r="E734" s="77" t="s">
        <v>126</v>
      </c>
      <c r="F734" s="77" t="s">
        <v>79</v>
      </c>
      <c r="G734" s="77" t="s">
        <v>3797</v>
      </c>
      <c r="H734" s="77" t="s">
        <v>3634</v>
      </c>
      <c r="I734" s="77" t="s">
        <v>3452</v>
      </c>
      <c r="J734" s="77" t="s">
        <v>3409</v>
      </c>
      <c r="K734" s="71" t="s">
        <v>67</v>
      </c>
      <c r="L734" s="74">
        <v>31351</v>
      </c>
      <c r="M734" s="74">
        <v>0</v>
      </c>
      <c r="N734" s="74">
        <v>31351</v>
      </c>
      <c r="O734" s="79">
        <v>1</v>
      </c>
      <c r="P734" s="74">
        <v>31351</v>
      </c>
      <c r="Q734" s="77" t="s">
        <v>134</v>
      </c>
      <c r="R734" s="77" t="s">
        <v>5599</v>
      </c>
      <c r="S734" s="85" t="s">
        <v>134</v>
      </c>
      <c r="T734" s="78"/>
      <c r="U734" s="85" t="s">
        <v>134</v>
      </c>
      <c r="V734" s="85" t="s">
        <v>134</v>
      </c>
    </row>
    <row r="735" spans="1:22" s="48" customFormat="1" ht="120" x14ac:dyDescent="0.25">
      <c r="A735" s="55">
        <v>13100700</v>
      </c>
      <c r="B735" s="77" t="s">
        <v>31</v>
      </c>
      <c r="C735" s="82">
        <v>4412</v>
      </c>
      <c r="D735" s="77" t="s">
        <v>214</v>
      </c>
      <c r="E735" s="77" t="s">
        <v>126</v>
      </c>
      <c r="F735" s="77" t="s">
        <v>79</v>
      </c>
      <c r="G735" s="77" t="s">
        <v>3798</v>
      </c>
      <c r="H735" s="77" t="s">
        <v>3634</v>
      </c>
      <c r="I735" s="77" t="s">
        <v>3452</v>
      </c>
      <c r="J735" s="77" t="s">
        <v>3409</v>
      </c>
      <c r="K735" s="71" t="s">
        <v>67</v>
      </c>
      <c r="L735" s="74">
        <v>45451</v>
      </c>
      <c r="M735" s="74">
        <v>0</v>
      </c>
      <c r="N735" s="74">
        <v>45451</v>
      </c>
      <c r="O735" s="79">
        <v>1</v>
      </c>
      <c r="P735" s="74">
        <v>45451</v>
      </c>
      <c r="Q735" s="77" t="s">
        <v>134</v>
      </c>
      <c r="R735" s="77" t="s">
        <v>5599</v>
      </c>
      <c r="S735" s="85" t="s">
        <v>134</v>
      </c>
      <c r="T735" s="78"/>
      <c r="U735" s="85" t="s">
        <v>134</v>
      </c>
      <c r="V735" s="85" t="s">
        <v>134</v>
      </c>
    </row>
    <row r="736" spans="1:22" s="48" customFormat="1" ht="105" x14ac:dyDescent="0.25">
      <c r="A736" s="55">
        <v>13100700</v>
      </c>
      <c r="B736" s="77" t="s">
        <v>31</v>
      </c>
      <c r="C736" s="82">
        <v>4413</v>
      </c>
      <c r="D736" s="77" t="s">
        <v>214</v>
      </c>
      <c r="E736" s="77" t="s">
        <v>126</v>
      </c>
      <c r="F736" s="77" t="s">
        <v>79</v>
      </c>
      <c r="G736" s="77" t="s">
        <v>3799</v>
      </c>
      <c r="H736" s="77" t="s">
        <v>3634</v>
      </c>
      <c r="I736" s="77" t="s">
        <v>3452</v>
      </c>
      <c r="J736" s="77" t="s">
        <v>3409</v>
      </c>
      <c r="K736" s="71" t="s">
        <v>67</v>
      </c>
      <c r="L736" s="74">
        <v>40640</v>
      </c>
      <c r="M736" s="74">
        <v>0</v>
      </c>
      <c r="N736" s="74">
        <v>40640</v>
      </c>
      <c r="O736" s="79">
        <v>1</v>
      </c>
      <c r="P736" s="74">
        <v>40640</v>
      </c>
      <c r="Q736" s="77" t="s">
        <v>134</v>
      </c>
      <c r="R736" s="77" t="s">
        <v>5599</v>
      </c>
      <c r="S736" s="85" t="s">
        <v>134</v>
      </c>
      <c r="T736" s="78"/>
      <c r="U736" s="85" t="s">
        <v>134</v>
      </c>
      <c r="V736" s="85" t="s">
        <v>134</v>
      </c>
    </row>
    <row r="737" spans="1:22" s="48" customFormat="1" ht="120" x14ac:dyDescent="0.25">
      <c r="A737" s="55">
        <v>13100700</v>
      </c>
      <c r="B737" s="77" t="s">
        <v>31</v>
      </c>
      <c r="C737" s="82">
        <v>4414</v>
      </c>
      <c r="D737" s="77" t="s">
        <v>214</v>
      </c>
      <c r="E737" s="77" t="s">
        <v>126</v>
      </c>
      <c r="F737" s="77" t="s">
        <v>79</v>
      </c>
      <c r="G737" s="77" t="s">
        <v>3800</v>
      </c>
      <c r="H737" s="77" t="s">
        <v>3634</v>
      </c>
      <c r="I737" s="77" t="s">
        <v>3452</v>
      </c>
      <c r="J737" s="77" t="s">
        <v>3409</v>
      </c>
      <c r="K737" s="71" t="s">
        <v>67</v>
      </c>
      <c r="L737" s="74">
        <v>20569</v>
      </c>
      <c r="M737" s="74">
        <v>0</v>
      </c>
      <c r="N737" s="74">
        <v>20569</v>
      </c>
      <c r="O737" s="79">
        <v>1</v>
      </c>
      <c r="P737" s="74">
        <v>20569</v>
      </c>
      <c r="Q737" s="77" t="s">
        <v>134</v>
      </c>
      <c r="R737" s="77" t="s">
        <v>5599</v>
      </c>
      <c r="S737" s="85" t="s">
        <v>134</v>
      </c>
      <c r="T737" s="78"/>
      <c r="U737" s="85" t="s">
        <v>134</v>
      </c>
      <c r="V737" s="85" t="s">
        <v>134</v>
      </c>
    </row>
    <row r="738" spans="1:22" s="48" customFormat="1" ht="105" x14ac:dyDescent="0.25">
      <c r="A738" s="55">
        <v>13100700</v>
      </c>
      <c r="B738" s="77" t="s">
        <v>31</v>
      </c>
      <c r="C738" s="82">
        <v>4415</v>
      </c>
      <c r="D738" s="77" t="s">
        <v>214</v>
      </c>
      <c r="E738" s="77" t="s">
        <v>126</v>
      </c>
      <c r="F738" s="77" t="s">
        <v>79</v>
      </c>
      <c r="G738" s="77" t="s">
        <v>3801</v>
      </c>
      <c r="H738" s="77" t="s">
        <v>3634</v>
      </c>
      <c r="I738" s="77" t="s">
        <v>3452</v>
      </c>
      <c r="J738" s="77" t="s">
        <v>3409</v>
      </c>
      <c r="K738" s="71" t="s">
        <v>67</v>
      </c>
      <c r="L738" s="74">
        <v>143318</v>
      </c>
      <c r="M738" s="74">
        <v>0</v>
      </c>
      <c r="N738" s="74">
        <v>143318</v>
      </c>
      <c r="O738" s="79">
        <v>1</v>
      </c>
      <c r="P738" s="74">
        <v>143318</v>
      </c>
      <c r="Q738" s="77" t="s">
        <v>134</v>
      </c>
      <c r="R738" s="77" t="s">
        <v>5599</v>
      </c>
      <c r="S738" s="85" t="s">
        <v>134</v>
      </c>
      <c r="T738" s="78"/>
      <c r="U738" s="85" t="s">
        <v>134</v>
      </c>
      <c r="V738" s="85" t="s">
        <v>134</v>
      </c>
    </row>
    <row r="739" spans="1:22" s="48" customFormat="1" ht="105" x14ac:dyDescent="0.25">
      <c r="A739" s="55">
        <v>13100700</v>
      </c>
      <c r="B739" s="77" t="s">
        <v>31</v>
      </c>
      <c r="C739" s="82">
        <v>4416</v>
      </c>
      <c r="D739" s="77" t="s">
        <v>214</v>
      </c>
      <c r="E739" s="77" t="s">
        <v>126</v>
      </c>
      <c r="F739" s="77" t="s">
        <v>79</v>
      </c>
      <c r="G739" s="77" t="s">
        <v>3802</v>
      </c>
      <c r="H739" s="77" t="s">
        <v>3634</v>
      </c>
      <c r="I739" s="77" t="s">
        <v>3452</v>
      </c>
      <c r="J739" s="77" t="s">
        <v>3409</v>
      </c>
      <c r="K739" s="71" t="s">
        <v>67</v>
      </c>
      <c r="L739" s="74">
        <v>53911</v>
      </c>
      <c r="M739" s="74">
        <v>0</v>
      </c>
      <c r="N739" s="74">
        <v>53911</v>
      </c>
      <c r="O739" s="79">
        <v>1</v>
      </c>
      <c r="P739" s="74">
        <v>53911</v>
      </c>
      <c r="Q739" s="77" t="s">
        <v>134</v>
      </c>
      <c r="R739" s="77" t="s">
        <v>5599</v>
      </c>
      <c r="S739" s="85" t="s">
        <v>134</v>
      </c>
      <c r="T739" s="78"/>
      <c r="U739" s="85" t="s">
        <v>134</v>
      </c>
      <c r="V739" s="85" t="s">
        <v>134</v>
      </c>
    </row>
    <row r="740" spans="1:22" s="48" customFormat="1" ht="105" x14ac:dyDescent="0.25">
      <c r="A740" s="55">
        <v>13100700</v>
      </c>
      <c r="B740" s="77" t="s">
        <v>31</v>
      </c>
      <c r="C740" s="82">
        <v>4417</v>
      </c>
      <c r="D740" s="77" t="s">
        <v>214</v>
      </c>
      <c r="E740" s="77" t="s">
        <v>126</v>
      </c>
      <c r="F740" s="77" t="s">
        <v>79</v>
      </c>
      <c r="G740" s="77" t="s">
        <v>3803</v>
      </c>
      <c r="H740" s="77" t="s">
        <v>3634</v>
      </c>
      <c r="I740" s="77" t="s">
        <v>3452</v>
      </c>
      <c r="J740" s="77" t="s">
        <v>3409</v>
      </c>
      <c r="K740" s="71" t="s">
        <v>67</v>
      </c>
      <c r="L740" s="74">
        <v>27369</v>
      </c>
      <c r="M740" s="74">
        <v>0</v>
      </c>
      <c r="N740" s="74">
        <v>27369</v>
      </c>
      <c r="O740" s="79">
        <v>1</v>
      </c>
      <c r="P740" s="74">
        <v>27369</v>
      </c>
      <c r="Q740" s="77" t="s">
        <v>134</v>
      </c>
      <c r="R740" s="77" t="s">
        <v>5599</v>
      </c>
      <c r="S740" s="85" t="s">
        <v>134</v>
      </c>
      <c r="T740" s="78"/>
      <c r="U740" s="85" t="s">
        <v>134</v>
      </c>
      <c r="V740" s="85" t="s">
        <v>134</v>
      </c>
    </row>
    <row r="741" spans="1:22" s="48" customFormat="1" ht="105" x14ac:dyDescent="0.25">
      <c r="A741" s="55">
        <v>13100700</v>
      </c>
      <c r="B741" s="77" t="s">
        <v>31</v>
      </c>
      <c r="C741" s="82">
        <v>4418</v>
      </c>
      <c r="D741" s="77" t="s">
        <v>214</v>
      </c>
      <c r="E741" s="77" t="s">
        <v>126</v>
      </c>
      <c r="F741" s="77" t="s">
        <v>79</v>
      </c>
      <c r="G741" s="77" t="s">
        <v>3789</v>
      </c>
      <c r="H741" s="77" t="s">
        <v>3634</v>
      </c>
      <c r="I741" s="77" t="s">
        <v>3452</v>
      </c>
      <c r="J741" s="77" t="s">
        <v>3409</v>
      </c>
      <c r="K741" s="71" t="s">
        <v>67</v>
      </c>
      <c r="L741" s="74">
        <v>110640</v>
      </c>
      <c r="M741" s="74">
        <v>0</v>
      </c>
      <c r="N741" s="74">
        <v>110640</v>
      </c>
      <c r="O741" s="79">
        <v>1</v>
      </c>
      <c r="P741" s="74">
        <v>110640</v>
      </c>
      <c r="Q741" s="77" t="s">
        <v>134</v>
      </c>
      <c r="R741" s="77" t="s">
        <v>5599</v>
      </c>
      <c r="S741" s="85" t="s">
        <v>134</v>
      </c>
      <c r="T741" s="78"/>
      <c r="U741" s="85" t="s">
        <v>134</v>
      </c>
      <c r="V741" s="85" t="s">
        <v>134</v>
      </c>
    </row>
    <row r="742" spans="1:22" s="48" customFormat="1" ht="105" x14ac:dyDescent="0.25">
      <c r="A742" s="55">
        <v>13100700</v>
      </c>
      <c r="B742" s="77" t="s">
        <v>31</v>
      </c>
      <c r="C742" s="82">
        <v>4419</v>
      </c>
      <c r="D742" s="77" t="s">
        <v>214</v>
      </c>
      <c r="E742" s="77" t="s">
        <v>126</v>
      </c>
      <c r="F742" s="77" t="s">
        <v>79</v>
      </c>
      <c r="G742" s="77" t="s">
        <v>3804</v>
      </c>
      <c r="H742" s="77" t="s">
        <v>3634</v>
      </c>
      <c r="I742" s="77" t="s">
        <v>3452</v>
      </c>
      <c r="J742" s="77" t="s">
        <v>3409</v>
      </c>
      <c r="K742" s="71" t="s">
        <v>67</v>
      </c>
      <c r="L742" s="74">
        <v>47606</v>
      </c>
      <c r="M742" s="74">
        <v>0</v>
      </c>
      <c r="N742" s="74">
        <v>47606</v>
      </c>
      <c r="O742" s="79">
        <v>1</v>
      </c>
      <c r="P742" s="74">
        <v>47606</v>
      </c>
      <c r="Q742" s="77" t="s">
        <v>134</v>
      </c>
      <c r="R742" s="77" t="s">
        <v>5599</v>
      </c>
      <c r="S742" s="85" t="s">
        <v>134</v>
      </c>
      <c r="T742" s="78"/>
      <c r="U742" s="85" t="s">
        <v>134</v>
      </c>
      <c r="V742" s="85" t="s">
        <v>134</v>
      </c>
    </row>
    <row r="743" spans="1:22" s="48" customFormat="1" ht="105" x14ac:dyDescent="0.25">
      <c r="A743" s="55">
        <v>13100700</v>
      </c>
      <c r="B743" s="77" t="s">
        <v>31</v>
      </c>
      <c r="C743" s="82">
        <v>4420</v>
      </c>
      <c r="D743" s="77" t="s">
        <v>214</v>
      </c>
      <c r="E743" s="77" t="s">
        <v>126</v>
      </c>
      <c r="F743" s="77" t="s">
        <v>79</v>
      </c>
      <c r="G743" s="77" t="s">
        <v>3805</v>
      </c>
      <c r="H743" s="77" t="s">
        <v>3634</v>
      </c>
      <c r="I743" s="77" t="s">
        <v>3452</v>
      </c>
      <c r="J743" s="77" t="s">
        <v>3409</v>
      </c>
      <c r="K743" s="71" t="s">
        <v>67</v>
      </c>
      <c r="L743" s="74">
        <v>25877</v>
      </c>
      <c r="M743" s="74">
        <v>0</v>
      </c>
      <c r="N743" s="74">
        <v>25877</v>
      </c>
      <c r="O743" s="79">
        <v>1</v>
      </c>
      <c r="P743" s="74">
        <v>25877</v>
      </c>
      <c r="Q743" s="77" t="s">
        <v>134</v>
      </c>
      <c r="R743" s="77" t="s">
        <v>5599</v>
      </c>
      <c r="S743" s="85" t="s">
        <v>134</v>
      </c>
      <c r="T743" s="78"/>
      <c r="U743" s="85" t="s">
        <v>134</v>
      </c>
      <c r="V743" s="85" t="s">
        <v>134</v>
      </c>
    </row>
    <row r="744" spans="1:22" s="48" customFormat="1" ht="105" x14ac:dyDescent="0.25">
      <c r="A744" s="55">
        <v>13100700</v>
      </c>
      <c r="B744" s="77" t="s">
        <v>31</v>
      </c>
      <c r="C744" s="82">
        <v>4421</v>
      </c>
      <c r="D744" s="77" t="s">
        <v>214</v>
      </c>
      <c r="E744" s="77" t="s">
        <v>126</v>
      </c>
      <c r="F744" s="77" t="s">
        <v>79</v>
      </c>
      <c r="G744" s="77" t="s">
        <v>3806</v>
      </c>
      <c r="H744" s="77" t="s">
        <v>3634</v>
      </c>
      <c r="I744" s="77" t="s">
        <v>3452</v>
      </c>
      <c r="J744" s="77" t="s">
        <v>3409</v>
      </c>
      <c r="K744" s="71" t="s">
        <v>67</v>
      </c>
      <c r="L744" s="74">
        <v>122086</v>
      </c>
      <c r="M744" s="74">
        <v>0</v>
      </c>
      <c r="N744" s="74">
        <v>122086</v>
      </c>
      <c r="O744" s="79">
        <v>1</v>
      </c>
      <c r="P744" s="74">
        <v>122086</v>
      </c>
      <c r="Q744" s="77" t="s">
        <v>134</v>
      </c>
      <c r="R744" s="77" t="s">
        <v>5599</v>
      </c>
      <c r="S744" s="85" t="s">
        <v>134</v>
      </c>
      <c r="T744" s="78"/>
      <c r="U744" s="85" t="s">
        <v>134</v>
      </c>
      <c r="V744" s="85" t="s">
        <v>134</v>
      </c>
    </row>
    <row r="745" spans="1:22" s="48" customFormat="1" ht="105" x14ac:dyDescent="0.25">
      <c r="A745" s="55">
        <v>13100700</v>
      </c>
      <c r="B745" s="77" t="s">
        <v>31</v>
      </c>
      <c r="C745" s="82">
        <v>4422</v>
      </c>
      <c r="D745" s="77" t="s">
        <v>214</v>
      </c>
      <c r="E745" s="77" t="s">
        <v>126</v>
      </c>
      <c r="F745" s="77" t="s">
        <v>79</v>
      </c>
      <c r="G745" s="77" t="s">
        <v>3807</v>
      </c>
      <c r="H745" s="77" t="s">
        <v>3634</v>
      </c>
      <c r="I745" s="77" t="s">
        <v>3452</v>
      </c>
      <c r="J745" s="77" t="s">
        <v>3409</v>
      </c>
      <c r="K745" s="71" t="s">
        <v>4380</v>
      </c>
      <c r="L745" s="74"/>
      <c r="M745" s="74"/>
      <c r="N745" s="74"/>
      <c r="O745" s="79"/>
      <c r="P745" s="74"/>
      <c r="Q745" s="77" t="s">
        <v>134</v>
      </c>
      <c r="R745" s="77" t="s">
        <v>5599</v>
      </c>
      <c r="S745" s="85" t="s">
        <v>68</v>
      </c>
      <c r="T745" s="78" t="s">
        <v>5628</v>
      </c>
      <c r="U745" s="85" t="s">
        <v>134</v>
      </c>
      <c r="V745" s="85" t="s">
        <v>134</v>
      </c>
    </row>
    <row r="746" spans="1:22" s="48" customFormat="1" ht="120" x14ac:dyDescent="0.25">
      <c r="A746" s="55">
        <v>13100700</v>
      </c>
      <c r="B746" s="77" t="s">
        <v>31</v>
      </c>
      <c r="C746" s="82">
        <v>4423</v>
      </c>
      <c r="D746" s="77" t="s">
        <v>214</v>
      </c>
      <c r="E746" s="77" t="s">
        <v>126</v>
      </c>
      <c r="F746" s="77" t="s">
        <v>79</v>
      </c>
      <c r="G746" s="77" t="s">
        <v>3808</v>
      </c>
      <c r="H746" s="77" t="s">
        <v>3634</v>
      </c>
      <c r="I746" s="77" t="s">
        <v>3452</v>
      </c>
      <c r="J746" s="77" t="s">
        <v>3409</v>
      </c>
      <c r="K746" s="71" t="s">
        <v>67</v>
      </c>
      <c r="L746" s="74">
        <v>34503</v>
      </c>
      <c r="M746" s="74">
        <v>0</v>
      </c>
      <c r="N746" s="74">
        <v>34503</v>
      </c>
      <c r="O746" s="79">
        <v>1</v>
      </c>
      <c r="P746" s="74">
        <v>34503</v>
      </c>
      <c r="Q746" s="77" t="s">
        <v>134</v>
      </c>
      <c r="R746" s="77" t="s">
        <v>5599</v>
      </c>
      <c r="S746" s="85" t="s">
        <v>134</v>
      </c>
      <c r="T746" s="78"/>
      <c r="U746" s="85" t="s">
        <v>134</v>
      </c>
      <c r="V746" s="85" t="s">
        <v>134</v>
      </c>
    </row>
    <row r="747" spans="1:22" s="48" customFormat="1" ht="105" x14ac:dyDescent="0.25">
      <c r="A747" s="55">
        <v>13100700</v>
      </c>
      <c r="B747" s="77" t="s">
        <v>31</v>
      </c>
      <c r="C747" s="82">
        <v>4424</v>
      </c>
      <c r="D747" s="77" t="s">
        <v>214</v>
      </c>
      <c r="E747" s="77" t="s">
        <v>126</v>
      </c>
      <c r="F747" s="77" t="s">
        <v>79</v>
      </c>
      <c r="G747" s="77" t="s">
        <v>3809</v>
      </c>
      <c r="H747" s="77" t="s">
        <v>3634</v>
      </c>
      <c r="I747" s="77" t="s">
        <v>3452</v>
      </c>
      <c r="J747" s="77" t="s">
        <v>3409</v>
      </c>
      <c r="K747" s="71" t="s">
        <v>67</v>
      </c>
      <c r="L747" s="74">
        <v>10451</v>
      </c>
      <c r="M747" s="74">
        <v>0</v>
      </c>
      <c r="N747" s="74">
        <v>10451</v>
      </c>
      <c r="O747" s="79">
        <v>1</v>
      </c>
      <c r="P747" s="74">
        <v>10451</v>
      </c>
      <c r="Q747" s="77" t="s">
        <v>134</v>
      </c>
      <c r="R747" s="77" t="s">
        <v>5599</v>
      </c>
      <c r="S747" s="85" t="s">
        <v>134</v>
      </c>
      <c r="T747" s="78"/>
      <c r="U747" s="85" t="s">
        <v>134</v>
      </c>
      <c r="V747" s="85" t="s">
        <v>134</v>
      </c>
    </row>
    <row r="748" spans="1:22" s="48" customFormat="1" ht="105" x14ac:dyDescent="0.25">
      <c r="A748" s="55">
        <v>13100700</v>
      </c>
      <c r="B748" s="77" t="s">
        <v>31</v>
      </c>
      <c r="C748" s="82">
        <v>4425</v>
      </c>
      <c r="D748" s="77" t="s">
        <v>214</v>
      </c>
      <c r="E748" s="77" t="s">
        <v>126</v>
      </c>
      <c r="F748" s="77" t="s">
        <v>79</v>
      </c>
      <c r="G748" s="77" t="s">
        <v>3810</v>
      </c>
      <c r="H748" s="77" t="s">
        <v>3634</v>
      </c>
      <c r="I748" s="77" t="s">
        <v>3452</v>
      </c>
      <c r="J748" s="77" t="s">
        <v>3409</v>
      </c>
      <c r="K748" s="71" t="s">
        <v>67</v>
      </c>
      <c r="L748" s="74">
        <v>16754</v>
      </c>
      <c r="M748" s="74">
        <v>0</v>
      </c>
      <c r="N748" s="74">
        <v>16754</v>
      </c>
      <c r="O748" s="79">
        <v>1</v>
      </c>
      <c r="P748" s="74">
        <v>16754</v>
      </c>
      <c r="Q748" s="77" t="s">
        <v>134</v>
      </c>
      <c r="R748" s="77" t="s">
        <v>5599</v>
      </c>
      <c r="S748" s="85" t="s">
        <v>134</v>
      </c>
      <c r="T748" s="78"/>
      <c r="U748" s="85" t="s">
        <v>134</v>
      </c>
      <c r="V748" s="85" t="s">
        <v>134</v>
      </c>
    </row>
    <row r="749" spans="1:22" s="48" customFormat="1" ht="105" x14ac:dyDescent="0.25">
      <c r="A749" s="55">
        <v>13100700</v>
      </c>
      <c r="B749" s="77" t="s">
        <v>31</v>
      </c>
      <c r="C749" s="82">
        <v>4426</v>
      </c>
      <c r="D749" s="77" t="s">
        <v>214</v>
      </c>
      <c r="E749" s="77" t="s">
        <v>126</v>
      </c>
      <c r="F749" s="77" t="s">
        <v>79</v>
      </c>
      <c r="G749" s="77" t="s">
        <v>3811</v>
      </c>
      <c r="H749" s="77" t="s">
        <v>3634</v>
      </c>
      <c r="I749" s="77" t="s">
        <v>3452</v>
      </c>
      <c r="J749" s="77" t="s">
        <v>3409</v>
      </c>
      <c r="K749" s="71" t="s">
        <v>67</v>
      </c>
      <c r="L749" s="74">
        <v>4146</v>
      </c>
      <c r="M749" s="74">
        <v>0</v>
      </c>
      <c r="N749" s="74">
        <v>4146</v>
      </c>
      <c r="O749" s="79">
        <v>1</v>
      </c>
      <c r="P749" s="74">
        <v>4146</v>
      </c>
      <c r="Q749" s="77" t="s">
        <v>134</v>
      </c>
      <c r="R749" s="77" t="s">
        <v>5599</v>
      </c>
      <c r="S749" s="85" t="s">
        <v>134</v>
      </c>
      <c r="T749" s="78"/>
      <c r="U749" s="85" t="s">
        <v>134</v>
      </c>
      <c r="V749" s="85" t="s">
        <v>134</v>
      </c>
    </row>
    <row r="750" spans="1:22" s="48" customFormat="1" ht="105" x14ac:dyDescent="0.25">
      <c r="A750" s="55">
        <v>13100700</v>
      </c>
      <c r="B750" s="77" t="s">
        <v>31</v>
      </c>
      <c r="C750" s="82">
        <v>4428</v>
      </c>
      <c r="D750" s="77" t="s">
        <v>214</v>
      </c>
      <c r="E750" s="77" t="s">
        <v>126</v>
      </c>
      <c r="F750" s="77" t="s">
        <v>79</v>
      </c>
      <c r="G750" s="77" t="s">
        <v>3812</v>
      </c>
      <c r="H750" s="77" t="s">
        <v>3634</v>
      </c>
      <c r="I750" s="77" t="s">
        <v>3452</v>
      </c>
      <c r="J750" s="77" t="s">
        <v>3409</v>
      </c>
      <c r="K750" s="71" t="s">
        <v>67</v>
      </c>
      <c r="L750" s="74">
        <v>18246</v>
      </c>
      <c r="M750" s="74">
        <v>0</v>
      </c>
      <c r="N750" s="74">
        <v>18246</v>
      </c>
      <c r="O750" s="79">
        <v>1</v>
      </c>
      <c r="P750" s="74">
        <v>18246</v>
      </c>
      <c r="Q750" s="77" t="s">
        <v>134</v>
      </c>
      <c r="R750" s="77" t="s">
        <v>5599</v>
      </c>
      <c r="S750" s="85" t="s">
        <v>134</v>
      </c>
      <c r="T750" s="78"/>
      <c r="U750" s="85" t="s">
        <v>134</v>
      </c>
      <c r="V750" s="85" t="s">
        <v>134</v>
      </c>
    </row>
    <row r="751" spans="1:22" s="48" customFormat="1" ht="105" x14ac:dyDescent="0.25">
      <c r="A751" s="55">
        <v>13100700</v>
      </c>
      <c r="B751" s="77" t="s">
        <v>31</v>
      </c>
      <c r="C751" s="82">
        <v>4429</v>
      </c>
      <c r="D751" s="77" t="s">
        <v>214</v>
      </c>
      <c r="E751" s="77" t="s">
        <v>126</v>
      </c>
      <c r="F751" s="77" t="s">
        <v>79</v>
      </c>
      <c r="G751" s="77" t="s">
        <v>3813</v>
      </c>
      <c r="H751" s="77" t="s">
        <v>3634</v>
      </c>
      <c r="I751" s="77" t="s">
        <v>3452</v>
      </c>
      <c r="J751" s="77" t="s">
        <v>3409</v>
      </c>
      <c r="K751" s="71" t="s">
        <v>67</v>
      </c>
      <c r="L751" s="74">
        <v>22228</v>
      </c>
      <c r="M751" s="74">
        <v>0</v>
      </c>
      <c r="N751" s="74">
        <v>22228</v>
      </c>
      <c r="O751" s="79">
        <v>1</v>
      </c>
      <c r="P751" s="74">
        <v>22228</v>
      </c>
      <c r="Q751" s="77" t="s">
        <v>134</v>
      </c>
      <c r="R751" s="77" t="s">
        <v>5599</v>
      </c>
      <c r="S751" s="85" t="s">
        <v>134</v>
      </c>
      <c r="T751" s="78"/>
      <c r="U751" s="85" t="s">
        <v>134</v>
      </c>
      <c r="V751" s="85" t="s">
        <v>134</v>
      </c>
    </row>
    <row r="752" spans="1:22" s="48" customFormat="1" ht="105" x14ac:dyDescent="0.25">
      <c r="A752" s="55">
        <v>13100700</v>
      </c>
      <c r="B752" s="77" t="s">
        <v>31</v>
      </c>
      <c r="C752" s="82">
        <v>4430</v>
      </c>
      <c r="D752" s="77" t="s">
        <v>214</v>
      </c>
      <c r="E752" s="77" t="s">
        <v>126</v>
      </c>
      <c r="F752" s="77" t="s">
        <v>79</v>
      </c>
      <c r="G752" s="77" t="s">
        <v>3814</v>
      </c>
      <c r="H752" s="77" t="s">
        <v>3634</v>
      </c>
      <c r="I752" s="77" t="s">
        <v>3452</v>
      </c>
      <c r="J752" s="77" t="s">
        <v>3409</v>
      </c>
      <c r="K752" s="71" t="s">
        <v>67</v>
      </c>
      <c r="L752" s="74">
        <v>99692</v>
      </c>
      <c r="M752" s="74">
        <v>0</v>
      </c>
      <c r="N752" s="74">
        <v>99692</v>
      </c>
      <c r="O752" s="79">
        <v>1</v>
      </c>
      <c r="P752" s="74">
        <v>99692</v>
      </c>
      <c r="Q752" s="77" t="s">
        <v>134</v>
      </c>
      <c r="R752" s="77" t="s">
        <v>5599</v>
      </c>
      <c r="S752" s="85" t="s">
        <v>134</v>
      </c>
      <c r="T752" s="78"/>
      <c r="U752" s="85" t="s">
        <v>134</v>
      </c>
      <c r="V752" s="85" t="s">
        <v>134</v>
      </c>
    </row>
    <row r="753" spans="1:22" s="48" customFormat="1" ht="75" x14ac:dyDescent="0.25">
      <c r="A753" s="55">
        <v>13100700</v>
      </c>
      <c r="B753" s="77" t="s">
        <v>31</v>
      </c>
      <c r="C753" s="82">
        <v>4432</v>
      </c>
      <c r="D753" s="77" t="s">
        <v>214</v>
      </c>
      <c r="E753" s="77" t="s">
        <v>126</v>
      </c>
      <c r="F753" s="77" t="s">
        <v>79</v>
      </c>
      <c r="G753" s="77" t="s">
        <v>3815</v>
      </c>
      <c r="H753" s="77" t="s">
        <v>3816</v>
      </c>
      <c r="I753" s="77" t="s">
        <v>3817</v>
      </c>
      <c r="J753" s="77" t="s">
        <v>3409</v>
      </c>
      <c r="K753" s="71" t="s">
        <v>825</v>
      </c>
      <c r="L753" s="74">
        <v>430532</v>
      </c>
      <c r="M753" s="74">
        <v>0</v>
      </c>
      <c r="N753" s="74">
        <v>430532</v>
      </c>
      <c r="O753" s="79">
        <v>1</v>
      </c>
      <c r="P753" s="74">
        <v>430532</v>
      </c>
      <c r="Q753" s="77" t="s">
        <v>68</v>
      </c>
      <c r="R753" s="77" t="s">
        <v>5599</v>
      </c>
      <c r="S753" s="85" t="s">
        <v>134</v>
      </c>
      <c r="T753" s="78"/>
      <c r="U753" s="85" t="s">
        <v>134</v>
      </c>
      <c r="V753" s="85" t="s">
        <v>134</v>
      </c>
    </row>
    <row r="754" spans="1:22" s="48" customFormat="1" ht="75" x14ac:dyDescent="0.25">
      <c r="A754" s="55">
        <v>13100700</v>
      </c>
      <c r="B754" s="77" t="s">
        <v>31</v>
      </c>
      <c r="C754" s="82">
        <v>4433</v>
      </c>
      <c r="D754" s="77" t="s">
        <v>214</v>
      </c>
      <c r="E754" s="77" t="s">
        <v>126</v>
      </c>
      <c r="F754" s="77" t="s">
        <v>79</v>
      </c>
      <c r="G754" s="77" t="s">
        <v>3818</v>
      </c>
      <c r="H754" s="77" t="s">
        <v>3819</v>
      </c>
      <c r="I754" s="77" t="s">
        <v>3820</v>
      </c>
      <c r="J754" s="77" t="s">
        <v>3409</v>
      </c>
      <c r="K754" s="71" t="s">
        <v>67</v>
      </c>
      <c r="L754" s="74">
        <v>430532</v>
      </c>
      <c r="M754" s="74">
        <v>0</v>
      </c>
      <c r="N754" s="74">
        <v>430532</v>
      </c>
      <c r="O754" s="79">
        <v>1</v>
      </c>
      <c r="P754" s="74">
        <v>430532</v>
      </c>
      <c r="Q754" s="77" t="s">
        <v>68</v>
      </c>
      <c r="R754" s="77" t="s">
        <v>5599</v>
      </c>
      <c r="S754" s="85" t="s">
        <v>134</v>
      </c>
      <c r="T754" s="78"/>
      <c r="U754" s="85" t="s">
        <v>134</v>
      </c>
      <c r="V754" s="85" t="s">
        <v>134</v>
      </c>
    </row>
    <row r="755" spans="1:22" s="48" customFormat="1" ht="75" x14ac:dyDescent="0.25">
      <c r="A755" s="55">
        <v>13100700</v>
      </c>
      <c r="B755" s="77" t="s">
        <v>31</v>
      </c>
      <c r="C755" s="82">
        <v>4434</v>
      </c>
      <c r="D755" s="77" t="s">
        <v>214</v>
      </c>
      <c r="E755" s="77" t="s">
        <v>126</v>
      </c>
      <c r="F755" s="77" t="s">
        <v>79</v>
      </c>
      <c r="G755" s="77" t="s">
        <v>3821</v>
      </c>
      <c r="H755" s="77" t="s">
        <v>616</v>
      </c>
      <c r="I755" s="77" t="s">
        <v>3822</v>
      </c>
      <c r="J755" s="77" t="s">
        <v>3409</v>
      </c>
      <c r="K755" s="71" t="s">
        <v>67</v>
      </c>
      <c r="L755" s="74">
        <v>409006</v>
      </c>
      <c r="M755" s="74">
        <v>0</v>
      </c>
      <c r="N755" s="74">
        <v>177500</v>
      </c>
      <c r="O755" s="79">
        <v>1</v>
      </c>
      <c r="P755" s="74">
        <v>177500</v>
      </c>
      <c r="Q755" s="77" t="s">
        <v>134</v>
      </c>
      <c r="R755" s="77" t="s">
        <v>5599</v>
      </c>
      <c r="S755" s="85" t="s">
        <v>68</v>
      </c>
      <c r="T755" s="78" t="s">
        <v>5266</v>
      </c>
      <c r="U755" s="85" t="s">
        <v>68</v>
      </c>
      <c r="V755" s="85" t="s">
        <v>134</v>
      </c>
    </row>
    <row r="756" spans="1:22" s="48" customFormat="1" ht="75" x14ac:dyDescent="0.25">
      <c r="A756" s="55">
        <v>13100700</v>
      </c>
      <c r="B756" s="77" t="s">
        <v>31</v>
      </c>
      <c r="C756" s="82">
        <v>4435</v>
      </c>
      <c r="D756" s="77" t="s">
        <v>214</v>
      </c>
      <c r="E756" s="77" t="s">
        <v>126</v>
      </c>
      <c r="F756" s="77" t="s">
        <v>79</v>
      </c>
      <c r="G756" s="77" t="s">
        <v>3823</v>
      </c>
      <c r="H756" s="77" t="s">
        <v>616</v>
      </c>
      <c r="I756" s="77" t="s">
        <v>3822</v>
      </c>
      <c r="J756" s="77" t="s">
        <v>3409</v>
      </c>
      <c r="K756" s="71" t="s">
        <v>67</v>
      </c>
      <c r="L756" s="74">
        <v>53817</v>
      </c>
      <c r="M756" s="74">
        <v>0</v>
      </c>
      <c r="N756" s="74">
        <v>53817</v>
      </c>
      <c r="O756" s="79">
        <v>1</v>
      </c>
      <c r="P756" s="74">
        <v>53817</v>
      </c>
      <c r="Q756" s="77" t="s">
        <v>68</v>
      </c>
      <c r="R756" s="77" t="s">
        <v>5599</v>
      </c>
      <c r="S756" s="85" t="s">
        <v>134</v>
      </c>
      <c r="T756" s="78"/>
      <c r="U756" s="85" t="s">
        <v>134</v>
      </c>
      <c r="V756" s="85" t="s">
        <v>134</v>
      </c>
    </row>
    <row r="757" spans="1:22" s="48" customFormat="1" ht="105" x14ac:dyDescent="0.25">
      <c r="A757" s="55">
        <v>13100700</v>
      </c>
      <c r="B757" s="77" t="s">
        <v>31</v>
      </c>
      <c r="C757" s="82">
        <v>4436</v>
      </c>
      <c r="D757" s="77" t="s">
        <v>214</v>
      </c>
      <c r="E757" s="77" t="s">
        <v>126</v>
      </c>
      <c r="F757" s="77" t="s">
        <v>79</v>
      </c>
      <c r="G757" s="77" t="s">
        <v>5629</v>
      </c>
      <c r="H757" s="77" t="s">
        <v>3451</v>
      </c>
      <c r="I757" s="77" t="s">
        <v>3452</v>
      </c>
      <c r="J757" s="77" t="s">
        <v>3409</v>
      </c>
      <c r="K757" s="71" t="s">
        <v>4380</v>
      </c>
      <c r="L757" s="74"/>
      <c r="M757" s="74"/>
      <c r="N757" s="74"/>
      <c r="O757" s="79"/>
      <c r="P757" s="74"/>
      <c r="Q757" s="77" t="s">
        <v>134</v>
      </c>
      <c r="R757" s="77" t="s">
        <v>5599</v>
      </c>
      <c r="S757" s="85" t="s">
        <v>68</v>
      </c>
      <c r="T757" s="78" t="s">
        <v>5630</v>
      </c>
      <c r="U757" s="85" t="s">
        <v>134</v>
      </c>
      <c r="V757" s="85" t="s">
        <v>134</v>
      </c>
    </row>
    <row r="758" spans="1:22" s="48" customFormat="1" ht="105" x14ac:dyDescent="0.25">
      <c r="A758" s="55">
        <v>13100700</v>
      </c>
      <c r="B758" s="77" t="s">
        <v>31</v>
      </c>
      <c r="C758" s="82">
        <v>4437</v>
      </c>
      <c r="D758" s="77" t="s">
        <v>214</v>
      </c>
      <c r="E758" s="77" t="s">
        <v>126</v>
      </c>
      <c r="F758" s="77" t="s">
        <v>79</v>
      </c>
      <c r="G758" s="77" t="s">
        <v>3824</v>
      </c>
      <c r="H758" s="77" t="s">
        <v>3451</v>
      </c>
      <c r="I758" s="77" t="s">
        <v>3452</v>
      </c>
      <c r="J758" s="77" t="s">
        <v>3409</v>
      </c>
      <c r="K758" s="71" t="s">
        <v>4380</v>
      </c>
      <c r="L758" s="74"/>
      <c r="M758" s="74"/>
      <c r="N758" s="74"/>
      <c r="O758" s="79"/>
      <c r="P758" s="74"/>
      <c r="Q758" s="77" t="s">
        <v>134</v>
      </c>
      <c r="R758" s="77" t="s">
        <v>5599</v>
      </c>
      <c r="S758" s="85" t="s">
        <v>68</v>
      </c>
      <c r="T758" s="78" t="s">
        <v>5606</v>
      </c>
      <c r="U758" s="85" t="s">
        <v>134</v>
      </c>
      <c r="V758" s="85" t="s">
        <v>134</v>
      </c>
    </row>
    <row r="759" spans="1:22" s="48" customFormat="1" ht="105" x14ac:dyDescent="0.25">
      <c r="A759" s="55">
        <v>13100700</v>
      </c>
      <c r="B759" s="77" t="s">
        <v>31</v>
      </c>
      <c r="C759" s="82">
        <v>4438</v>
      </c>
      <c r="D759" s="77" t="s">
        <v>214</v>
      </c>
      <c r="E759" s="77" t="s">
        <v>126</v>
      </c>
      <c r="F759" s="77" t="s">
        <v>79</v>
      </c>
      <c r="G759" s="77" t="s">
        <v>3825</v>
      </c>
      <c r="H759" s="77" t="s">
        <v>3451</v>
      </c>
      <c r="I759" s="77" t="s">
        <v>3452</v>
      </c>
      <c r="J759" s="77" t="s">
        <v>3409</v>
      </c>
      <c r="K759" s="71" t="s">
        <v>67</v>
      </c>
      <c r="L759" s="74">
        <v>132703</v>
      </c>
      <c r="M759" s="74">
        <v>0</v>
      </c>
      <c r="N759" s="74">
        <v>132703</v>
      </c>
      <c r="O759" s="79">
        <v>1</v>
      </c>
      <c r="P759" s="74">
        <v>132703</v>
      </c>
      <c r="Q759" s="77" t="s">
        <v>134</v>
      </c>
      <c r="R759" s="77" t="s">
        <v>5599</v>
      </c>
      <c r="S759" s="85" t="s">
        <v>134</v>
      </c>
      <c r="T759" s="78"/>
      <c r="U759" s="85" t="s">
        <v>134</v>
      </c>
      <c r="V759" s="85" t="s">
        <v>134</v>
      </c>
    </row>
    <row r="760" spans="1:22" s="48" customFormat="1" ht="105" x14ac:dyDescent="0.25">
      <c r="A760" s="55">
        <v>13100700</v>
      </c>
      <c r="B760" s="77" t="s">
        <v>31</v>
      </c>
      <c r="C760" s="82">
        <v>4439</v>
      </c>
      <c r="D760" s="77" t="s">
        <v>214</v>
      </c>
      <c r="E760" s="77" t="s">
        <v>126</v>
      </c>
      <c r="F760" s="77" t="s">
        <v>79</v>
      </c>
      <c r="G760" s="77" t="s">
        <v>3826</v>
      </c>
      <c r="H760" s="77" t="s">
        <v>3451</v>
      </c>
      <c r="I760" s="77" t="s">
        <v>3452</v>
      </c>
      <c r="J760" s="77" t="s">
        <v>3409</v>
      </c>
      <c r="K760" s="71" t="s">
        <v>67</v>
      </c>
      <c r="L760" s="74">
        <v>139337</v>
      </c>
      <c r="M760" s="74">
        <v>0</v>
      </c>
      <c r="N760" s="74">
        <v>139337</v>
      </c>
      <c r="O760" s="79">
        <v>1</v>
      </c>
      <c r="P760" s="74">
        <v>139337</v>
      </c>
      <c r="Q760" s="77" t="s">
        <v>134</v>
      </c>
      <c r="R760" s="77" t="s">
        <v>5599</v>
      </c>
      <c r="S760" s="85" t="s">
        <v>134</v>
      </c>
      <c r="T760" s="78"/>
      <c r="U760" s="85" t="s">
        <v>134</v>
      </c>
      <c r="V760" s="85" t="s">
        <v>134</v>
      </c>
    </row>
    <row r="761" spans="1:22" s="48" customFormat="1" ht="105" x14ac:dyDescent="0.25">
      <c r="A761" s="55">
        <v>13100700</v>
      </c>
      <c r="B761" s="77" t="s">
        <v>31</v>
      </c>
      <c r="C761" s="82">
        <v>4440</v>
      </c>
      <c r="D761" s="77" t="s">
        <v>214</v>
      </c>
      <c r="E761" s="77" t="s">
        <v>126</v>
      </c>
      <c r="F761" s="77" t="s">
        <v>79</v>
      </c>
      <c r="G761" s="77" t="s">
        <v>3827</v>
      </c>
      <c r="H761" s="77" t="s">
        <v>3451</v>
      </c>
      <c r="I761" s="77" t="s">
        <v>3452</v>
      </c>
      <c r="J761" s="77" t="s">
        <v>3409</v>
      </c>
      <c r="K761" s="71" t="s">
        <v>4380</v>
      </c>
      <c r="L761" s="74"/>
      <c r="M761" s="74"/>
      <c r="N761" s="74"/>
      <c r="O761" s="79"/>
      <c r="P761" s="74"/>
      <c r="Q761" s="77" t="s">
        <v>134</v>
      </c>
      <c r="R761" s="77" t="s">
        <v>5599</v>
      </c>
      <c r="S761" s="85" t="s">
        <v>68</v>
      </c>
      <c r="T761" s="78" t="s">
        <v>5604</v>
      </c>
      <c r="U761" s="85" t="s">
        <v>134</v>
      </c>
      <c r="V761" s="85" t="s">
        <v>134</v>
      </c>
    </row>
    <row r="762" spans="1:22" s="48" customFormat="1" ht="105" x14ac:dyDescent="0.25">
      <c r="A762" s="55">
        <v>13100700</v>
      </c>
      <c r="B762" s="77" t="s">
        <v>31</v>
      </c>
      <c r="C762" s="82">
        <v>4441</v>
      </c>
      <c r="D762" s="77" t="s">
        <v>214</v>
      </c>
      <c r="E762" s="77" t="s">
        <v>126</v>
      </c>
      <c r="F762" s="77" t="s">
        <v>79</v>
      </c>
      <c r="G762" s="77" t="s">
        <v>3828</v>
      </c>
      <c r="H762" s="77" t="s">
        <v>3451</v>
      </c>
      <c r="I762" s="77" t="s">
        <v>3452</v>
      </c>
      <c r="J762" s="77" t="s">
        <v>3409</v>
      </c>
      <c r="K762" s="71" t="s">
        <v>67</v>
      </c>
      <c r="L762" s="74">
        <v>19906</v>
      </c>
      <c r="M762" s="74">
        <v>0</v>
      </c>
      <c r="N762" s="74">
        <v>19906</v>
      </c>
      <c r="O762" s="79">
        <v>1</v>
      </c>
      <c r="P762" s="74">
        <v>19906</v>
      </c>
      <c r="Q762" s="77" t="s">
        <v>134</v>
      </c>
      <c r="R762" s="77" t="s">
        <v>5599</v>
      </c>
      <c r="S762" s="85" t="s">
        <v>134</v>
      </c>
      <c r="T762" s="78"/>
      <c r="U762" s="85" t="s">
        <v>134</v>
      </c>
      <c r="V762" s="85" t="s">
        <v>134</v>
      </c>
    </row>
    <row r="763" spans="1:22" s="48" customFormat="1" ht="105" x14ac:dyDescent="0.25">
      <c r="A763" s="55">
        <v>13100700</v>
      </c>
      <c r="B763" s="77" t="s">
        <v>31</v>
      </c>
      <c r="C763" s="82">
        <v>4442</v>
      </c>
      <c r="D763" s="77" t="s">
        <v>214</v>
      </c>
      <c r="E763" s="77" t="s">
        <v>126</v>
      </c>
      <c r="F763" s="77" t="s">
        <v>79</v>
      </c>
      <c r="G763" s="77" t="s">
        <v>3829</v>
      </c>
      <c r="H763" s="77" t="s">
        <v>3451</v>
      </c>
      <c r="I763" s="77" t="s">
        <v>3452</v>
      </c>
      <c r="J763" s="77" t="s">
        <v>3409</v>
      </c>
      <c r="K763" s="71" t="s">
        <v>67</v>
      </c>
      <c r="L763" s="74">
        <v>83603</v>
      </c>
      <c r="M763" s="74">
        <v>0</v>
      </c>
      <c r="N763" s="74">
        <v>83603</v>
      </c>
      <c r="O763" s="79">
        <v>1</v>
      </c>
      <c r="P763" s="74">
        <v>83603</v>
      </c>
      <c r="Q763" s="77" t="s">
        <v>134</v>
      </c>
      <c r="R763" s="77" t="s">
        <v>5599</v>
      </c>
      <c r="S763" s="85" t="s">
        <v>134</v>
      </c>
      <c r="T763" s="78"/>
      <c r="U763" s="85" t="s">
        <v>134</v>
      </c>
      <c r="V763" s="85" t="s">
        <v>134</v>
      </c>
    </row>
    <row r="764" spans="1:22" s="48" customFormat="1" ht="105" x14ac:dyDescent="0.25">
      <c r="A764" s="55">
        <v>13100700</v>
      </c>
      <c r="B764" s="77" t="s">
        <v>31</v>
      </c>
      <c r="C764" s="82">
        <v>4443</v>
      </c>
      <c r="D764" s="77" t="s">
        <v>214</v>
      </c>
      <c r="E764" s="77" t="s">
        <v>126</v>
      </c>
      <c r="F764" s="77" t="s">
        <v>79</v>
      </c>
      <c r="G764" s="77" t="s">
        <v>3830</v>
      </c>
      <c r="H764" s="77" t="s">
        <v>3451</v>
      </c>
      <c r="I764" s="77" t="s">
        <v>3452</v>
      </c>
      <c r="J764" s="77" t="s">
        <v>3409</v>
      </c>
      <c r="K764" s="71" t="s">
        <v>67</v>
      </c>
      <c r="L764" s="74">
        <v>128721</v>
      </c>
      <c r="M764" s="74">
        <v>0</v>
      </c>
      <c r="N764" s="74">
        <v>128721</v>
      </c>
      <c r="O764" s="79">
        <v>1</v>
      </c>
      <c r="P764" s="74">
        <v>128721</v>
      </c>
      <c r="Q764" s="77" t="s">
        <v>134</v>
      </c>
      <c r="R764" s="77" t="s">
        <v>5599</v>
      </c>
      <c r="S764" s="85" t="s">
        <v>134</v>
      </c>
      <c r="T764" s="78"/>
      <c r="U764" s="85" t="s">
        <v>134</v>
      </c>
      <c r="V764" s="85" t="s">
        <v>134</v>
      </c>
    </row>
    <row r="765" spans="1:22" s="48" customFormat="1" ht="105" x14ac:dyDescent="0.25">
      <c r="A765" s="55">
        <v>13100700</v>
      </c>
      <c r="B765" s="77" t="s">
        <v>31</v>
      </c>
      <c r="C765" s="82">
        <v>4444</v>
      </c>
      <c r="D765" s="77" t="s">
        <v>214</v>
      </c>
      <c r="E765" s="77" t="s">
        <v>126</v>
      </c>
      <c r="F765" s="77" t="s">
        <v>79</v>
      </c>
      <c r="G765" s="77" t="s">
        <v>3831</v>
      </c>
      <c r="H765" s="77" t="s">
        <v>3451</v>
      </c>
      <c r="I765" s="77" t="s">
        <v>3452</v>
      </c>
      <c r="J765" s="77" t="s">
        <v>3409</v>
      </c>
      <c r="K765" s="71" t="s">
        <v>67</v>
      </c>
      <c r="L765" s="74">
        <v>96209</v>
      </c>
      <c r="M765" s="74">
        <v>0</v>
      </c>
      <c r="N765" s="74">
        <v>96209</v>
      </c>
      <c r="O765" s="79">
        <v>1</v>
      </c>
      <c r="P765" s="74">
        <v>96209</v>
      </c>
      <c r="Q765" s="77" t="s">
        <v>134</v>
      </c>
      <c r="R765" s="77" t="s">
        <v>5599</v>
      </c>
      <c r="S765" s="85" t="s">
        <v>134</v>
      </c>
      <c r="T765" s="78"/>
      <c r="U765" s="85" t="s">
        <v>134</v>
      </c>
      <c r="V765" s="85" t="s">
        <v>134</v>
      </c>
    </row>
    <row r="766" spans="1:22" s="48" customFormat="1" ht="105" x14ac:dyDescent="0.25">
      <c r="A766" s="55">
        <v>13100700</v>
      </c>
      <c r="B766" s="77" t="s">
        <v>31</v>
      </c>
      <c r="C766" s="82">
        <v>4445</v>
      </c>
      <c r="D766" s="77" t="s">
        <v>214</v>
      </c>
      <c r="E766" s="77" t="s">
        <v>126</v>
      </c>
      <c r="F766" s="77" t="s">
        <v>79</v>
      </c>
      <c r="G766" s="77" t="s">
        <v>3832</v>
      </c>
      <c r="H766" s="77" t="s">
        <v>3451</v>
      </c>
      <c r="I766" s="77" t="s">
        <v>3452</v>
      </c>
      <c r="J766" s="77" t="s">
        <v>3409</v>
      </c>
      <c r="K766" s="71" t="s">
        <v>67</v>
      </c>
      <c r="L766" s="74">
        <v>33175</v>
      </c>
      <c r="M766" s="74">
        <v>0</v>
      </c>
      <c r="N766" s="74">
        <v>33175</v>
      </c>
      <c r="O766" s="79">
        <v>1</v>
      </c>
      <c r="P766" s="74">
        <v>33175</v>
      </c>
      <c r="Q766" s="77" t="s">
        <v>134</v>
      </c>
      <c r="R766" s="77" t="s">
        <v>5599</v>
      </c>
      <c r="S766" s="85" t="s">
        <v>134</v>
      </c>
      <c r="T766" s="78"/>
      <c r="U766" s="85" t="s">
        <v>134</v>
      </c>
      <c r="V766" s="85" t="s">
        <v>134</v>
      </c>
    </row>
    <row r="767" spans="1:22" s="48" customFormat="1" ht="105" x14ac:dyDescent="0.25">
      <c r="A767" s="55">
        <v>13100700</v>
      </c>
      <c r="B767" s="77" t="s">
        <v>31</v>
      </c>
      <c r="C767" s="82">
        <v>4446</v>
      </c>
      <c r="D767" s="77" t="s">
        <v>214</v>
      </c>
      <c r="E767" s="77" t="s">
        <v>126</v>
      </c>
      <c r="F767" s="77" t="s">
        <v>79</v>
      </c>
      <c r="G767" s="77" t="s">
        <v>3833</v>
      </c>
      <c r="H767" s="77" t="s">
        <v>3451</v>
      </c>
      <c r="I767" s="77" t="s">
        <v>3452</v>
      </c>
      <c r="J767" s="77" t="s">
        <v>3409</v>
      </c>
      <c r="K767" s="71" t="s">
        <v>67</v>
      </c>
      <c r="L767" s="74">
        <v>56398</v>
      </c>
      <c r="M767" s="74">
        <v>0</v>
      </c>
      <c r="N767" s="74">
        <v>56398</v>
      </c>
      <c r="O767" s="79">
        <v>1</v>
      </c>
      <c r="P767" s="74">
        <v>56398</v>
      </c>
      <c r="Q767" s="77" t="s">
        <v>134</v>
      </c>
      <c r="R767" s="77" t="s">
        <v>5599</v>
      </c>
      <c r="S767" s="85" t="s">
        <v>134</v>
      </c>
      <c r="T767" s="78"/>
      <c r="U767" s="85" t="s">
        <v>134</v>
      </c>
      <c r="V767" s="85" t="s">
        <v>134</v>
      </c>
    </row>
    <row r="768" spans="1:22" s="48" customFormat="1" ht="120" x14ac:dyDescent="0.25">
      <c r="A768" s="55">
        <v>13100700</v>
      </c>
      <c r="B768" s="77" t="s">
        <v>31</v>
      </c>
      <c r="C768" s="82">
        <v>4447</v>
      </c>
      <c r="D768" s="77" t="s">
        <v>214</v>
      </c>
      <c r="E768" s="77" t="s">
        <v>126</v>
      </c>
      <c r="F768" s="77" t="s">
        <v>79</v>
      </c>
      <c r="G768" s="77" t="s">
        <v>3834</v>
      </c>
      <c r="H768" s="77" t="s">
        <v>3451</v>
      </c>
      <c r="I768" s="77" t="s">
        <v>3452</v>
      </c>
      <c r="J768" s="77" t="s">
        <v>3409</v>
      </c>
      <c r="K768" s="71" t="s">
        <v>67</v>
      </c>
      <c r="L768" s="74">
        <v>28200</v>
      </c>
      <c r="M768" s="74">
        <v>0</v>
      </c>
      <c r="N768" s="74">
        <v>28200</v>
      </c>
      <c r="O768" s="79">
        <v>1</v>
      </c>
      <c r="P768" s="74">
        <v>28200</v>
      </c>
      <c r="Q768" s="77" t="s">
        <v>134</v>
      </c>
      <c r="R768" s="77" t="s">
        <v>5599</v>
      </c>
      <c r="S768" s="85" t="s">
        <v>134</v>
      </c>
      <c r="T768" s="78"/>
      <c r="U768" s="85" t="s">
        <v>134</v>
      </c>
      <c r="V768" s="85" t="s">
        <v>134</v>
      </c>
    </row>
    <row r="769" spans="1:22" s="48" customFormat="1" ht="120" x14ac:dyDescent="0.25">
      <c r="A769" s="55">
        <v>13100700</v>
      </c>
      <c r="B769" s="77" t="s">
        <v>31</v>
      </c>
      <c r="C769" s="82">
        <v>4448</v>
      </c>
      <c r="D769" s="77" t="s">
        <v>214</v>
      </c>
      <c r="E769" s="77" t="s">
        <v>126</v>
      </c>
      <c r="F769" s="77" t="s">
        <v>79</v>
      </c>
      <c r="G769" s="77" t="s">
        <v>3835</v>
      </c>
      <c r="H769" s="77" t="s">
        <v>3451</v>
      </c>
      <c r="I769" s="77" t="s">
        <v>3452</v>
      </c>
      <c r="J769" s="77" t="s">
        <v>3409</v>
      </c>
      <c r="K769" s="71" t="s">
        <v>67</v>
      </c>
      <c r="L769" s="74">
        <v>172512</v>
      </c>
      <c r="M769" s="74">
        <v>0</v>
      </c>
      <c r="N769" s="74">
        <v>172512</v>
      </c>
      <c r="O769" s="79">
        <v>1</v>
      </c>
      <c r="P769" s="74">
        <v>172512</v>
      </c>
      <c r="Q769" s="77" t="s">
        <v>134</v>
      </c>
      <c r="R769" s="77" t="s">
        <v>5599</v>
      </c>
      <c r="S769" s="85" t="s">
        <v>134</v>
      </c>
      <c r="T769" s="78"/>
      <c r="U769" s="85" t="s">
        <v>134</v>
      </c>
      <c r="V769" s="85" t="s">
        <v>134</v>
      </c>
    </row>
    <row r="770" spans="1:22" s="48" customFormat="1" ht="105" x14ac:dyDescent="0.25">
      <c r="A770" s="55">
        <v>13100700</v>
      </c>
      <c r="B770" s="77" t="s">
        <v>31</v>
      </c>
      <c r="C770" s="82">
        <v>4449</v>
      </c>
      <c r="D770" s="77" t="s">
        <v>214</v>
      </c>
      <c r="E770" s="77" t="s">
        <v>126</v>
      </c>
      <c r="F770" s="77" t="s">
        <v>79</v>
      </c>
      <c r="G770" s="77" t="s">
        <v>3836</v>
      </c>
      <c r="H770" s="77" t="s">
        <v>3451</v>
      </c>
      <c r="I770" s="77" t="s">
        <v>3452</v>
      </c>
      <c r="J770" s="77" t="s">
        <v>3409</v>
      </c>
      <c r="K770" s="71" t="s">
        <v>67</v>
      </c>
      <c r="L770" s="74">
        <v>34834</v>
      </c>
      <c r="M770" s="74">
        <v>0</v>
      </c>
      <c r="N770" s="74">
        <v>34834</v>
      </c>
      <c r="O770" s="79">
        <v>1</v>
      </c>
      <c r="P770" s="74">
        <v>34834</v>
      </c>
      <c r="Q770" s="77" t="s">
        <v>134</v>
      </c>
      <c r="R770" s="77" t="s">
        <v>5599</v>
      </c>
      <c r="S770" s="85" t="s">
        <v>134</v>
      </c>
      <c r="T770" s="78"/>
      <c r="U770" s="85" t="s">
        <v>134</v>
      </c>
      <c r="V770" s="85" t="s">
        <v>134</v>
      </c>
    </row>
    <row r="771" spans="1:22" s="48" customFormat="1" ht="105" x14ac:dyDescent="0.25">
      <c r="A771" s="55">
        <v>13100700</v>
      </c>
      <c r="B771" s="77" t="s">
        <v>31</v>
      </c>
      <c r="C771" s="82">
        <v>4450</v>
      </c>
      <c r="D771" s="77" t="s">
        <v>214</v>
      </c>
      <c r="E771" s="77" t="s">
        <v>126</v>
      </c>
      <c r="F771" s="77" t="s">
        <v>79</v>
      </c>
      <c r="G771" s="77" t="s">
        <v>3837</v>
      </c>
      <c r="H771" s="77" t="s">
        <v>3451</v>
      </c>
      <c r="I771" s="77" t="s">
        <v>3452</v>
      </c>
      <c r="J771" s="77" t="s">
        <v>3409</v>
      </c>
      <c r="K771" s="71" t="s">
        <v>67</v>
      </c>
      <c r="L771" s="74">
        <v>66351</v>
      </c>
      <c r="M771" s="74">
        <v>0</v>
      </c>
      <c r="N771" s="74">
        <v>66351</v>
      </c>
      <c r="O771" s="79">
        <v>1</v>
      </c>
      <c r="P771" s="74">
        <v>66351</v>
      </c>
      <c r="Q771" s="77" t="s">
        <v>134</v>
      </c>
      <c r="R771" s="77" t="s">
        <v>5599</v>
      </c>
      <c r="S771" s="85" t="s">
        <v>134</v>
      </c>
      <c r="T771" s="78"/>
      <c r="U771" s="85" t="s">
        <v>134</v>
      </c>
      <c r="V771" s="85" t="s">
        <v>134</v>
      </c>
    </row>
    <row r="772" spans="1:22" s="48" customFormat="1" ht="105" x14ac:dyDescent="0.25">
      <c r="A772" s="55">
        <v>13100700</v>
      </c>
      <c r="B772" s="77" t="s">
        <v>31</v>
      </c>
      <c r="C772" s="82">
        <v>4451</v>
      </c>
      <c r="D772" s="77" t="s">
        <v>214</v>
      </c>
      <c r="E772" s="77" t="s">
        <v>126</v>
      </c>
      <c r="F772" s="77" t="s">
        <v>79</v>
      </c>
      <c r="G772" s="77" t="s">
        <v>3837</v>
      </c>
      <c r="H772" s="77" t="s">
        <v>3451</v>
      </c>
      <c r="I772" s="77" t="s">
        <v>3452</v>
      </c>
      <c r="J772" s="77" t="s">
        <v>3409</v>
      </c>
      <c r="K772" s="71" t="s">
        <v>67</v>
      </c>
      <c r="L772" s="74">
        <v>66351</v>
      </c>
      <c r="M772" s="74">
        <v>0</v>
      </c>
      <c r="N772" s="74">
        <v>66351</v>
      </c>
      <c r="O772" s="79">
        <v>1</v>
      </c>
      <c r="P772" s="74">
        <v>66351</v>
      </c>
      <c r="Q772" s="77" t="s">
        <v>134</v>
      </c>
      <c r="R772" s="77" t="s">
        <v>5599</v>
      </c>
      <c r="S772" s="85" t="s">
        <v>134</v>
      </c>
      <c r="T772" s="78"/>
      <c r="U772" s="85" t="s">
        <v>134</v>
      </c>
      <c r="V772" s="85" t="s">
        <v>134</v>
      </c>
    </row>
    <row r="773" spans="1:22" s="48" customFormat="1" ht="105" x14ac:dyDescent="0.25">
      <c r="A773" s="55">
        <v>13100700</v>
      </c>
      <c r="B773" s="77" t="s">
        <v>31</v>
      </c>
      <c r="C773" s="82">
        <v>4452</v>
      </c>
      <c r="D773" s="77" t="s">
        <v>214</v>
      </c>
      <c r="E773" s="77" t="s">
        <v>126</v>
      </c>
      <c r="F773" s="77" t="s">
        <v>79</v>
      </c>
      <c r="G773" s="77" t="s">
        <v>3838</v>
      </c>
      <c r="H773" s="77" t="s">
        <v>3451</v>
      </c>
      <c r="I773" s="77" t="s">
        <v>3452</v>
      </c>
      <c r="J773" s="77" t="s">
        <v>3409</v>
      </c>
      <c r="K773" s="71" t="s">
        <v>67</v>
      </c>
      <c r="L773" s="74">
        <v>114455</v>
      </c>
      <c r="M773" s="74">
        <v>0</v>
      </c>
      <c r="N773" s="74">
        <v>114455</v>
      </c>
      <c r="O773" s="79">
        <v>1</v>
      </c>
      <c r="P773" s="74">
        <v>114455</v>
      </c>
      <c r="Q773" s="77" t="s">
        <v>134</v>
      </c>
      <c r="R773" s="77" t="s">
        <v>5599</v>
      </c>
      <c r="S773" s="85" t="s">
        <v>134</v>
      </c>
      <c r="T773" s="78"/>
      <c r="U773" s="85" t="s">
        <v>134</v>
      </c>
      <c r="V773" s="85" t="s">
        <v>134</v>
      </c>
    </row>
    <row r="774" spans="1:22" s="48" customFormat="1" ht="105" x14ac:dyDescent="0.25">
      <c r="A774" s="55">
        <v>13100700</v>
      </c>
      <c r="B774" s="77" t="s">
        <v>31</v>
      </c>
      <c r="C774" s="82">
        <v>4453</v>
      </c>
      <c r="D774" s="77" t="s">
        <v>214</v>
      </c>
      <c r="E774" s="77" t="s">
        <v>126</v>
      </c>
      <c r="F774" s="77" t="s">
        <v>79</v>
      </c>
      <c r="G774" s="77" t="s">
        <v>3839</v>
      </c>
      <c r="H774" s="77" t="s">
        <v>3451</v>
      </c>
      <c r="I774" s="77" t="s">
        <v>3452</v>
      </c>
      <c r="J774" s="77" t="s">
        <v>3409</v>
      </c>
      <c r="K774" s="71" t="s">
        <v>67</v>
      </c>
      <c r="L774" s="74">
        <v>83934</v>
      </c>
      <c r="M774" s="74">
        <v>0</v>
      </c>
      <c r="N774" s="74">
        <v>83934</v>
      </c>
      <c r="O774" s="79">
        <v>1</v>
      </c>
      <c r="P774" s="74">
        <v>83934</v>
      </c>
      <c r="Q774" s="77" t="s">
        <v>134</v>
      </c>
      <c r="R774" s="77" t="s">
        <v>5599</v>
      </c>
      <c r="S774" s="85" t="s">
        <v>134</v>
      </c>
      <c r="T774" s="78"/>
      <c r="U774" s="85" t="s">
        <v>134</v>
      </c>
      <c r="V774" s="85" t="s">
        <v>134</v>
      </c>
    </row>
    <row r="775" spans="1:22" s="48" customFormat="1" ht="105" x14ac:dyDescent="0.25">
      <c r="A775" s="55">
        <v>13100700</v>
      </c>
      <c r="B775" s="77" t="s">
        <v>31</v>
      </c>
      <c r="C775" s="82">
        <v>4454</v>
      </c>
      <c r="D775" s="77" t="s">
        <v>214</v>
      </c>
      <c r="E775" s="77" t="s">
        <v>126</v>
      </c>
      <c r="F775" s="77" t="s">
        <v>79</v>
      </c>
      <c r="G775" s="77" t="s">
        <v>3839</v>
      </c>
      <c r="H775" s="77" t="s">
        <v>3451</v>
      </c>
      <c r="I775" s="77" t="s">
        <v>3452</v>
      </c>
      <c r="J775" s="77" t="s">
        <v>3409</v>
      </c>
      <c r="K775" s="71" t="s">
        <v>67</v>
      </c>
      <c r="L775" s="74">
        <v>66351</v>
      </c>
      <c r="M775" s="74">
        <v>0</v>
      </c>
      <c r="N775" s="74">
        <v>66351</v>
      </c>
      <c r="O775" s="79">
        <v>1</v>
      </c>
      <c r="P775" s="74">
        <v>66351</v>
      </c>
      <c r="Q775" s="77" t="s">
        <v>134</v>
      </c>
      <c r="R775" s="77" t="s">
        <v>5599</v>
      </c>
      <c r="S775" s="85" t="s">
        <v>134</v>
      </c>
      <c r="T775" s="78"/>
      <c r="U775" s="85" t="s">
        <v>134</v>
      </c>
      <c r="V775" s="85" t="s">
        <v>134</v>
      </c>
    </row>
    <row r="776" spans="1:22" s="48" customFormat="1" ht="105" x14ac:dyDescent="0.25">
      <c r="A776" s="55">
        <v>13100700</v>
      </c>
      <c r="B776" s="77" t="s">
        <v>31</v>
      </c>
      <c r="C776" s="82">
        <v>4455</v>
      </c>
      <c r="D776" s="77" t="s">
        <v>214</v>
      </c>
      <c r="E776" s="77" t="s">
        <v>126</v>
      </c>
      <c r="F776" s="77" t="s">
        <v>79</v>
      </c>
      <c r="G776" s="77" t="s">
        <v>3840</v>
      </c>
      <c r="H776" s="77" t="s">
        <v>3451</v>
      </c>
      <c r="I776" s="77" t="s">
        <v>3452</v>
      </c>
      <c r="J776" s="77" t="s">
        <v>3409</v>
      </c>
      <c r="K776" s="71" t="s">
        <v>67</v>
      </c>
      <c r="L776" s="74">
        <v>16588</v>
      </c>
      <c r="M776" s="74">
        <v>0</v>
      </c>
      <c r="N776" s="74">
        <v>16588</v>
      </c>
      <c r="O776" s="79">
        <v>1</v>
      </c>
      <c r="P776" s="74">
        <v>16588</v>
      </c>
      <c r="Q776" s="77" t="s">
        <v>134</v>
      </c>
      <c r="R776" s="77" t="s">
        <v>5599</v>
      </c>
      <c r="S776" s="85" t="s">
        <v>134</v>
      </c>
      <c r="T776" s="78"/>
      <c r="U776" s="85" t="s">
        <v>134</v>
      </c>
      <c r="V776" s="85" t="s">
        <v>134</v>
      </c>
    </row>
    <row r="777" spans="1:22" s="48" customFormat="1" ht="105" x14ac:dyDescent="0.25">
      <c r="A777" s="55">
        <v>13100700</v>
      </c>
      <c r="B777" s="77" t="s">
        <v>31</v>
      </c>
      <c r="C777" s="82">
        <v>4456</v>
      </c>
      <c r="D777" s="77" t="s">
        <v>214</v>
      </c>
      <c r="E777" s="77" t="s">
        <v>126</v>
      </c>
      <c r="F777" s="77" t="s">
        <v>79</v>
      </c>
      <c r="G777" s="77" t="s">
        <v>3841</v>
      </c>
      <c r="H777" s="77" t="s">
        <v>3451</v>
      </c>
      <c r="I777" s="77" t="s">
        <v>3452</v>
      </c>
      <c r="J777" s="77" t="s">
        <v>3409</v>
      </c>
      <c r="K777" s="71" t="s">
        <v>67</v>
      </c>
      <c r="L777" s="74">
        <v>43129</v>
      </c>
      <c r="M777" s="74">
        <v>0</v>
      </c>
      <c r="N777" s="74">
        <v>43129</v>
      </c>
      <c r="O777" s="79">
        <v>1</v>
      </c>
      <c r="P777" s="74">
        <v>43129</v>
      </c>
      <c r="Q777" s="77" t="s">
        <v>134</v>
      </c>
      <c r="R777" s="77" t="s">
        <v>5599</v>
      </c>
      <c r="S777" s="85" t="s">
        <v>134</v>
      </c>
      <c r="T777" s="78"/>
      <c r="U777" s="85" t="s">
        <v>134</v>
      </c>
      <c r="V777" s="85" t="s">
        <v>134</v>
      </c>
    </row>
    <row r="778" spans="1:22" s="48" customFormat="1" ht="105" x14ac:dyDescent="0.25">
      <c r="A778" s="55">
        <v>13100700</v>
      </c>
      <c r="B778" s="77" t="s">
        <v>31</v>
      </c>
      <c r="C778" s="82">
        <v>4457</v>
      </c>
      <c r="D778" s="77" t="s">
        <v>214</v>
      </c>
      <c r="E778" s="77" t="s">
        <v>126</v>
      </c>
      <c r="F778" s="77" t="s">
        <v>79</v>
      </c>
      <c r="G778" s="77" t="s">
        <v>3842</v>
      </c>
      <c r="H778" s="77" t="s">
        <v>3451</v>
      </c>
      <c r="I778" s="77" t="s">
        <v>3452</v>
      </c>
      <c r="J778" s="77" t="s">
        <v>3409</v>
      </c>
      <c r="K778" s="71" t="s">
        <v>67</v>
      </c>
      <c r="L778" s="74">
        <v>134361</v>
      </c>
      <c r="M778" s="74">
        <v>0</v>
      </c>
      <c r="N778" s="74">
        <v>134361</v>
      </c>
      <c r="O778" s="79">
        <v>1</v>
      </c>
      <c r="P778" s="74">
        <v>134361</v>
      </c>
      <c r="Q778" s="77" t="s">
        <v>134</v>
      </c>
      <c r="R778" s="77" t="s">
        <v>5599</v>
      </c>
      <c r="S778" s="85" t="s">
        <v>134</v>
      </c>
      <c r="T778" s="78"/>
      <c r="U778" s="85" t="s">
        <v>134</v>
      </c>
      <c r="V778" s="85" t="s">
        <v>134</v>
      </c>
    </row>
    <row r="779" spans="1:22" s="48" customFormat="1" ht="120" x14ac:dyDescent="0.25">
      <c r="A779" s="55">
        <v>13100700</v>
      </c>
      <c r="B779" s="77" t="s">
        <v>31</v>
      </c>
      <c r="C779" s="82">
        <v>4458</v>
      </c>
      <c r="D779" s="77" t="s">
        <v>214</v>
      </c>
      <c r="E779" s="77" t="s">
        <v>126</v>
      </c>
      <c r="F779" s="77" t="s">
        <v>79</v>
      </c>
      <c r="G779" s="77" t="s">
        <v>3843</v>
      </c>
      <c r="H779" s="77" t="s">
        <v>3451</v>
      </c>
      <c r="I779" s="77" t="s">
        <v>3452</v>
      </c>
      <c r="J779" s="77" t="s">
        <v>3409</v>
      </c>
      <c r="K779" s="71" t="s">
        <v>67</v>
      </c>
      <c r="L779" s="74">
        <v>26540</v>
      </c>
      <c r="M779" s="74">
        <v>0</v>
      </c>
      <c r="N779" s="74">
        <v>26540</v>
      </c>
      <c r="O779" s="79">
        <v>1</v>
      </c>
      <c r="P779" s="74">
        <v>26540</v>
      </c>
      <c r="Q779" s="77" t="s">
        <v>134</v>
      </c>
      <c r="R779" s="77" t="s">
        <v>5599</v>
      </c>
      <c r="S779" s="85" t="s">
        <v>134</v>
      </c>
      <c r="T779" s="78"/>
      <c r="U779" s="85" t="s">
        <v>134</v>
      </c>
      <c r="V779" s="85" t="s">
        <v>134</v>
      </c>
    </row>
    <row r="780" spans="1:22" s="48" customFormat="1" ht="105" x14ac:dyDescent="0.25">
      <c r="A780" s="55">
        <v>13100700</v>
      </c>
      <c r="B780" s="77" t="s">
        <v>31</v>
      </c>
      <c r="C780" s="82">
        <v>4459</v>
      </c>
      <c r="D780" s="77" t="s">
        <v>214</v>
      </c>
      <c r="E780" s="77" t="s">
        <v>126</v>
      </c>
      <c r="F780" s="77" t="s">
        <v>79</v>
      </c>
      <c r="G780" s="77" t="s">
        <v>3844</v>
      </c>
      <c r="H780" s="77" t="s">
        <v>3451</v>
      </c>
      <c r="I780" s="77" t="s">
        <v>3452</v>
      </c>
      <c r="J780" s="77" t="s">
        <v>3409</v>
      </c>
      <c r="K780" s="71" t="s">
        <v>67</v>
      </c>
      <c r="L780" s="74">
        <v>31517</v>
      </c>
      <c r="M780" s="74">
        <v>0</v>
      </c>
      <c r="N780" s="74">
        <v>31517</v>
      </c>
      <c r="O780" s="79">
        <v>1</v>
      </c>
      <c r="P780" s="74">
        <v>31517</v>
      </c>
      <c r="Q780" s="77" t="s">
        <v>134</v>
      </c>
      <c r="R780" s="77" t="s">
        <v>5599</v>
      </c>
      <c r="S780" s="85" t="s">
        <v>134</v>
      </c>
      <c r="T780" s="78"/>
      <c r="U780" s="85" t="s">
        <v>134</v>
      </c>
      <c r="V780" s="85" t="s">
        <v>134</v>
      </c>
    </row>
    <row r="781" spans="1:22" s="48" customFormat="1" ht="105" x14ac:dyDescent="0.25">
      <c r="A781" s="55">
        <v>13100700</v>
      </c>
      <c r="B781" s="77" t="s">
        <v>31</v>
      </c>
      <c r="C781" s="82">
        <v>4460</v>
      </c>
      <c r="D781" s="77" t="s">
        <v>214</v>
      </c>
      <c r="E781" s="77" t="s">
        <v>126</v>
      </c>
      <c r="F781" s="77" t="s">
        <v>79</v>
      </c>
      <c r="G781" s="77" t="s">
        <v>3845</v>
      </c>
      <c r="H781" s="77" t="s">
        <v>3451</v>
      </c>
      <c r="I781" s="77" t="s">
        <v>3452</v>
      </c>
      <c r="J781" s="77" t="s">
        <v>3409</v>
      </c>
      <c r="K781" s="71" t="s">
        <v>67</v>
      </c>
      <c r="L781" s="74">
        <v>13271</v>
      </c>
      <c r="M781" s="74">
        <v>0</v>
      </c>
      <c r="N781" s="74">
        <v>13271</v>
      </c>
      <c r="O781" s="79">
        <v>1</v>
      </c>
      <c r="P781" s="74">
        <v>13271</v>
      </c>
      <c r="Q781" s="77" t="s">
        <v>134</v>
      </c>
      <c r="R781" s="77" t="s">
        <v>5599</v>
      </c>
      <c r="S781" s="85" t="s">
        <v>134</v>
      </c>
      <c r="T781" s="78"/>
      <c r="U781" s="85" t="s">
        <v>134</v>
      </c>
      <c r="V781" s="85" t="s">
        <v>134</v>
      </c>
    </row>
    <row r="782" spans="1:22" s="48" customFormat="1" ht="105" x14ac:dyDescent="0.25">
      <c r="A782" s="55">
        <v>13100700</v>
      </c>
      <c r="B782" s="77" t="s">
        <v>31</v>
      </c>
      <c r="C782" s="82">
        <v>4461</v>
      </c>
      <c r="D782" s="77" t="s">
        <v>214</v>
      </c>
      <c r="E782" s="77" t="s">
        <v>126</v>
      </c>
      <c r="F782" s="77" t="s">
        <v>79</v>
      </c>
      <c r="G782" s="77" t="s">
        <v>3846</v>
      </c>
      <c r="H782" s="77" t="s">
        <v>3451</v>
      </c>
      <c r="I782" s="77" t="s">
        <v>3452</v>
      </c>
      <c r="J782" s="77" t="s">
        <v>3409</v>
      </c>
      <c r="K782" s="71" t="s">
        <v>67</v>
      </c>
      <c r="L782" s="74">
        <v>74646</v>
      </c>
      <c r="M782" s="74">
        <v>0</v>
      </c>
      <c r="N782" s="74">
        <v>74646</v>
      </c>
      <c r="O782" s="79">
        <v>1</v>
      </c>
      <c r="P782" s="74">
        <v>74646</v>
      </c>
      <c r="Q782" s="77" t="s">
        <v>134</v>
      </c>
      <c r="R782" s="77" t="s">
        <v>5599</v>
      </c>
      <c r="S782" s="85" t="s">
        <v>134</v>
      </c>
      <c r="T782" s="78"/>
      <c r="U782" s="85" t="s">
        <v>134</v>
      </c>
      <c r="V782" s="85" t="s">
        <v>134</v>
      </c>
    </row>
    <row r="783" spans="1:22" s="48" customFormat="1" ht="105" x14ac:dyDescent="0.25">
      <c r="A783" s="55">
        <v>13100700</v>
      </c>
      <c r="B783" s="77" t="s">
        <v>31</v>
      </c>
      <c r="C783" s="82">
        <v>4462</v>
      </c>
      <c r="D783" s="77" t="s">
        <v>214</v>
      </c>
      <c r="E783" s="77" t="s">
        <v>126</v>
      </c>
      <c r="F783" s="77" t="s">
        <v>79</v>
      </c>
      <c r="G783" s="77" t="s">
        <v>3847</v>
      </c>
      <c r="H783" s="77" t="s">
        <v>3451</v>
      </c>
      <c r="I783" s="77" t="s">
        <v>3452</v>
      </c>
      <c r="J783" s="77" t="s">
        <v>3409</v>
      </c>
      <c r="K783" s="71" t="s">
        <v>67</v>
      </c>
      <c r="L783" s="74">
        <v>16588</v>
      </c>
      <c r="M783" s="74">
        <v>0</v>
      </c>
      <c r="N783" s="74">
        <v>16588</v>
      </c>
      <c r="O783" s="79">
        <v>1</v>
      </c>
      <c r="P783" s="74">
        <v>16588</v>
      </c>
      <c r="Q783" s="77" t="s">
        <v>134</v>
      </c>
      <c r="R783" s="77" t="s">
        <v>5599</v>
      </c>
      <c r="S783" s="85" t="s">
        <v>134</v>
      </c>
      <c r="T783" s="78"/>
      <c r="U783" s="85" t="s">
        <v>134</v>
      </c>
      <c r="V783" s="85" t="s">
        <v>134</v>
      </c>
    </row>
    <row r="784" spans="1:22" s="48" customFormat="1" ht="105" x14ac:dyDescent="0.25">
      <c r="A784" s="55">
        <v>13100700</v>
      </c>
      <c r="B784" s="77" t="s">
        <v>31</v>
      </c>
      <c r="C784" s="82">
        <v>4463</v>
      </c>
      <c r="D784" s="77" t="s">
        <v>214</v>
      </c>
      <c r="E784" s="77" t="s">
        <v>126</v>
      </c>
      <c r="F784" s="77" t="s">
        <v>79</v>
      </c>
      <c r="G784" s="77" t="s">
        <v>3848</v>
      </c>
      <c r="H784" s="77" t="s">
        <v>3451</v>
      </c>
      <c r="I784" s="77" t="s">
        <v>3452</v>
      </c>
      <c r="J784" s="77" t="s">
        <v>3409</v>
      </c>
      <c r="K784" s="71" t="s">
        <v>67</v>
      </c>
      <c r="L784" s="74">
        <v>33175</v>
      </c>
      <c r="M784" s="74">
        <v>0</v>
      </c>
      <c r="N784" s="74">
        <v>33175</v>
      </c>
      <c r="O784" s="79">
        <v>1</v>
      </c>
      <c r="P784" s="74">
        <v>33175</v>
      </c>
      <c r="Q784" s="77" t="s">
        <v>134</v>
      </c>
      <c r="R784" s="77" t="s">
        <v>5599</v>
      </c>
      <c r="S784" s="85" t="s">
        <v>134</v>
      </c>
      <c r="T784" s="78"/>
      <c r="U784" s="85" t="s">
        <v>134</v>
      </c>
      <c r="V784" s="85" t="s">
        <v>134</v>
      </c>
    </row>
    <row r="785" spans="1:22" s="48" customFormat="1" ht="105" x14ac:dyDescent="0.25">
      <c r="A785" s="55">
        <v>13100700</v>
      </c>
      <c r="B785" s="77" t="s">
        <v>31</v>
      </c>
      <c r="C785" s="82">
        <v>4464</v>
      </c>
      <c r="D785" s="77" t="s">
        <v>214</v>
      </c>
      <c r="E785" s="77" t="s">
        <v>126</v>
      </c>
      <c r="F785" s="77" t="s">
        <v>79</v>
      </c>
      <c r="G785" s="77" t="s">
        <v>3849</v>
      </c>
      <c r="H785" s="77" t="s">
        <v>3451</v>
      </c>
      <c r="I785" s="77" t="s">
        <v>3452</v>
      </c>
      <c r="J785" s="77" t="s">
        <v>3409</v>
      </c>
      <c r="K785" s="71" t="s">
        <v>67</v>
      </c>
      <c r="L785" s="74">
        <v>172512</v>
      </c>
      <c r="M785" s="74">
        <v>0</v>
      </c>
      <c r="N785" s="74">
        <v>172512</v>
      </c>
      <c r="O785" s="79">
        <v>1</v>
      </c>
      <c r="P785" s="74">
        <v>172512</v>
      </c>
      <c r="Q785" s="77" t="s">
        <v>134</v>
      </c>
      <c r="R785" s="77" t="s">
        <v>5599</v>
      </c>
      <c r="S785" s="85" t="s">
        <v>134</v>
      </c>
      <c r="T785" s="78"/>
      <c r="U785" s="85" t="s">
        <v>134</v>
      </c>
      <c r="V785" s="85" t="s">
        <v>134</v>
      </c>
    </row>
    <row r="786" spans="1:22" s="48" customFormat="1" ht="105" x14ac:dyDescent="0.25">
      <c r="A786" s="55">
        <v>13100700</v>
      </c>
      <c r="B786" s="77" t="s">
        <v>31</v>
      </c>
      <c r="C786" s="82">
        <v>4465</v>
      </c>
      <c r="D786" s="77" t="s">
        <v>214</v>
      </c>
      <c r="E786" s="77" t="s">
        <v>126</v>
      </c>
      <c r="F786" s="77" t="s">
        <v>79</v>
      </c>
      <c r="G786" s="77" t="s">
        <v>3850</v>
      </c>
      <c r="H786" s="77" t="s">
        <v>3451</v>
      </c>
      <c r="I786" s="77" t="s">
        <v>3452</v>
      </c>
      <c r="J786" s="77" t="s">
        <v>3409</v>
      </c>
      <c r="K786" s="71" t="s">
        <v>67</v>
      </c>
      <c r="L786" s="74">
        <v>44786</v>
      </c>
      <c r="M786" s="74">
        <v>0</v>
      </c>
      <c r="N786" s="74">
        <v>44786</v>
      </c>
      <c r="O786" s="79">
        <v>1</v>
      </c>
      <c r="P786" s="74">
        <v>44786</v>
      </c>
      <c r="Q786" s="77" t="s">
        <v>134</v>
      </c>
      <c r="R786" s="77" t="s">
        <v>5599</v>
      </c>
      <c r="S786" s="85" t="s">
        <v>134</v>
      </c>
      <c r="T786" s="78"/>
      <c r="U786" s="85" t="s">
        <v>134</v>
      </c>
      <c r="V786" s="85" t="s">
        <v>134</v>
      </c>
    </row>
    <row r="787" spans="1:22" s="48" customFormat="1" ht="105" x14ac:dyDescent="0.25">
      <c r="A787" s="55">
        <v>13100700</v>
      </c>
      <c r="B787" s="77" t="s">
        <v>31</v>
      </c>
      <c r="C787" s="82">
        <v>4466</v>
      </c>
      <c r="D787" s="77" t="s">
        <v>214</v>
      </c>
      <c r="E787" s="77" t="s">
        <v>126</v>
      </c>
      <c r="F787" s="77" t="s">
        <v>79</v>
      </c>
      <c r="G787" s="77" t="s">
        <v>3851</v>
      </c>
      <c r="H787" s="77" t="s">
        <v>3451</v>
      </c>
      <c r="I787" s="77" t="s">
        <v>3452</v>
      </c>
      <c r="J787" s="77" t="s">
        <v>3409</v>
      </c>
      <c r="K787" s="71" t="s">
        <v>67</v>
      </c>
      <c r="L787" s="74">
        <v>31517</v>
      </c>
      <c r="M787" s="74">
        <v>0</v>
      </c>
      <c r="N787" s="74">
        <v>31517</v>
      </c>
      <c r="O787" s="79">
        <v>1</v>
      </c>
      <c r="P787" s="74">
        <v>31517</v>
      </c>
      <c r="Q787" s="77" t="s">
        <v>134</v>
      </c>
      <c r="R787" s="77" t="s">
        <v>5599</v>
      </c>
      <c r="S787" s="85" t="s">
        <v>134</v>
      </c>
      <c r="T787" s="78"/>
      <c r="U787" s="85" t="s">
        <v>134</v>
      </c>
      <c r="V787" s="85" t="s">
        <v>134</v>
      </c>
    </row>
    <row r="788" spans="1:22" s="48" customFormat="1" ht="105" x14ac:dyDescent="0.25">
      <c r="A788" s="55">
        <v>13100700</v>
      </c>
      <c r="B788" s="77" t="s">
        <v>31</v>
      </c>
      <c r="C788" s="82">
        <v>4467</v>
      </c>
      <c r="D788" s="77" t="s">
        <v>214</v>
      </c>
      <c r="E788" s="77" t="s">
        <v>126</v>
      </c>
      <c r="F788" s="77" t="s">
        <v>79</v>
      </c>
      <c r="G788" s="77" t="s">
        <v>3852</v>
      </c>
      <c r="H788" s="77" t="s">
        <v>3451</v>
      </c>
      <c r="I788" s="77" t="s">
        <v>3452</v>
      </c>
      <c r="J788" s="77" t="s">
        <v>3409</v>
      </c>
      <c r="K788" s="71" t="s">
        <v>67</v>
      </c>
      <c r="L788" s="74">
        <v>92892</v>
      </c>
      <c r="M788" s="74">
        <v>0</v>
      </c>
      <c r="N788" s="74">
        <v>92892</v>
      </c>
      <c r="O788" s="79">
        <v>1</v>
      </c>
      <c r="P788" s="74">
        <v>92892</v>
      </c>
      <c r="Q788" s="77" t="s">
        <v>134</v>
      </c>
      <c r="R788" s="77" t="s">
        <v>5599</v>
      </c>
      <c r="S788" s="85" t="s">
        <v>134</v>
      </c>
      <c r="T788" s="78"/>
      <c r="U788" s="85" t="s">
        <v>134</v>
      </c>
      <c r="V788" s="85" t="s">
        <v>134</v>
      </c>
    </row>
    <row r="789" spans="1:22" s="48" customFormat="1" ht="105" x14ac:dyDescent="0.25">
      <c r="A789" s="55">
        <v>13100700</v>
      </c>
      <c r="B789" s="77" t="s">
        <v>31</v>
      </c>
      <c r="C789" s="82">
        <v>4468</v>
      </c>
      <c r="D789" s="77" t="s">
        <v>214</v>
      </c>
      <c r="E789" s="77" t="s">
        <v>126</v>
      </c>
      <c r="F789" s="77" t="s">
        <v>79</v>
      </c>
      <c r="G789" s="77" t="s">
        <v>3853</v>
      </c>
      <c r="H789" s="77" t="s">
        <v>3451</v>
      </c>
      <c r="I789" s="77" t="s">
        <v>3452</v>
      </c>
      <c r="J789" s="77" t="s">
        <v>3409</v>
      </c>
      <c r="K789" s="71" t="s">
        <v>67</v>
      </c>
      <c r="L789" s="74">
        <v>28200</v>
      </c>
      <c r="M789" s="74">
        <v>0</v>
      </c>
      <c r="N789" s="74">
        <v>28200</v>
      </c>
      <c r="O789" s="79">
        <v>1</v>
      </c>
      <c r="P789" s="74">
        <v>28200</v>
      </c>
      <c r="Q789" s="77" t="s">
        <v>134</v>
      </c>
      <c r="R789" s="77" t="s">
        <v>5599</v>
      </c>
      <c r="S789" s="85" t="s">
        <v>134</v>
      </c>
      <c r="T789" s="78"/>
      <c r="U789" s="85" t="s">
        <v>134</v>
      </c>
      <c r="V789" s="85" t="s">
        <v>134</v>
      </c>
    </row>
    <row r="790" spans="1:22" s="48" customFormat="1" ht="105" x14ac:dyDescent="0.25">
      <c r="A790" s="55">
        <v>13100700</v>
      </c>
      <c r="B790" s="77" t="s">
        <v>31</v>
      </c>
      <c r="C790" s="82">
        <v>4469</v>
      </c>
      <c r="D790" s="77" t="s">
        <v>214</v>
      </c>
      <c r="E790" s="77" t="s">
        <v>126</v>
      </c>
      <c r="F790" s="77" t="s">
        <v>79</v>
      </c>
      <c r="G790" s="77" t="s">
        <v>3854</v>
      </c>
      <c r="H790" s="77" t="s">
        <v>3451</v>
      </c>
      <c r="I790" s="77" t="s">
        <v>3452</v>
      </c>
      <c r="J790" s="77" t="s">
        <v>3409</v>
      </c>
      <c r="K790" s="71" t="s">
        <v>67</v>
      </c>
      <c r="L790" s="74">
        <v>36494</v>
      </c>
      <c r="M790" s="74">
        <v>0</v>
      </c>
      <c r="N790" s="74">
        <v>36494</v>
      </c>
      <c r="O790" s="79">
        <v>1</v>
      </c>
      <c r="P790" s="74">
        <v>36494</v>
      </c>
      <c r="Q790" s="77" t="s">
        <v>134</v>
      </c>
      <c r="R790" s="77" t="s">
        <v>5599</v>
      </c>
      <c r="S790" s="85" t="s">
        <v>134</v>
      </c>
      <c r="T790" s="78"/>
      <c r="U790" s="85" t="s">
        <v>134</v>
      </c>
      <c r="V790" s="85" t="s">
        <v>134</v>
      </c>
    </row>
    <row r="791" spans="1:22" s="48" customFormat="1" ht="105" x14ac:dyDescent="0.25">
      <c r="A791" s="55">
        <v>13100700</v>
      </c>
      <c r="B791" s="77" t="s">
        <v>31</v>
      </c>
      <c r="C791" s="82">
        <v>4470</v>
      </c>
      <c r="D791" s="77" t="s">
        <v>214</v>
      </c>
      <c r="E791" s="77" t="s">
        <v>126</v>
      </c>
      <c r="F791" s="77" t="s">
        <v>79</v>
      </c>
      <c r="G791" s="77" t="s">
        <v>3855</v>
      </c>
      <c r="H791" s="77" t="s">
        <v>3451</v>
      </c>
      <c r="I791" s="77" t="s">
        <v>3452</v>
      </c>
      <c r="J791" s="77" t="s">
        <v>3409</v>
      </c>
      <c r="K791" s="71" t="s">
        <v>67</v>
      </c>
      <c r="L791" s="74">
        <v>96209</v>
      </c>
      <c r="M791" s="74">
        <v>0</v>
      </c>
      <c r="N791" s="74">
        <v>96209</v>
      </c>
      <c r="O791" s="79">
        <v>1</v>
      </c>
      <c r="P791" s="74">
        <v>96209</v>
      </c>
      <c r="Q791" s="77" t="s">
        <v>134</v>
      </c>
      <c r="R791" s="77" t="s">
        <v>5599</v>
      </c>
      <c r="S791" s="85" t="s">
        <v>134</v>
      </c>
      <c r="T791" s="78"/>
      <c r="U791" s="85" t="s">
        <v>134</v>
      </c>
      <c r="V791" s="85" t="s">
        <v>134</v>
      </c>
    </row>
    <row r="792" spans="1:22" s="48" customFormat="1" ht="105" x14ac:dyDescent="0.25">
      <c r="A792" s="55">
        <v>13100700</v>
      </c>
      <c r="B792" s="77" t="s">
        <v>31</v>
      </c>
      <c r="C792" s="82">
        <v>4471</v>
      </c>
      <c r="D792" s="77" t="s">
        <v>214</v>
      </c>
      <c r="E792" s="77" t="s">
        <v>126</v>
      </c>
      <c r="F792" s="77" t="s">
        <v>79</v>
      </c>
      <c r="G792" s="77" t="s">
        <v>3856</v>
      </c>
      <c r="H792" s="77" t="s">
        <v>3451</v>
      </c>
      <c r="I792" s="77" t="s">
        <v>3452</v>
      </c>
      <c r="J792" s="77" t="s">
        <v>3409</v>
      </c>
      <c r="K792" s="71" t="s">
        <v>67</v>
      </c>
      <c r="L792" s="74">
        <v>174172</v>
      </c>
      <c r="M792" s="74">
        <v>0</v>
      </c>
      <c r="N792" s="74">
        <v>174172</v>
      </c>
      <c r="O792" s="79">
        <v>1</v>
      </c>
      <c r="P792" s="74">
        <v>174172</v>
      </c>
      <c r="Q792" s="77" t="s">
        <v>134</v>
      </c>
      <c r="R792" s="77" t="s">
        <v>5599</v>
      </c>
      <c r="S792" s="85" t="s">
        <v>134</v>
      </c>
      <c r="T792" s="78"/>
      <c r="U792" s="85" t="s">
        <v>134</v>
      </c>
      <c r="V792" s="85" t="s">
        <v>134</v>
      </c>
    </row>
    <row r="793" spans="1:22" s="48" customFormat="1" ht="105" x14ac:dyDescent="0.25">
      <c r="A793" s="55">
        <v>13100700</v>
      </c>
      <c r="B793" s="77" t="s">
        <v>31</v>
      </c>
      <c r="C793" s="82">
        <v>4472</v>
      </c>
      <c r="D793" s="77" t="s">
        <v>214</v>
      </c>
      <c r="E793" s="77" t="s">
        <v>126</v>
      </c>
      <c r="F793" s="77" t="s">
        <v>79</v>
      </c>
      <c r="G793" s="77" t="s">
        <v>3856</v>
      </c>
      <c r="H793" s="77" t="s">
        <v>3451</v>
      </c>
      <c r="I793" s="77" t="s">
        <v>3452</v>
      </c>
      <c r="J793" s="77" t="s">
        <v>3409</v>
      </c>
      <c r="K793" s="71" t="s">
        <v>67</v>
      </c>
      <c r="L793" s="74">
        <v>348344</v>
      </c>
      <c r="M793" s="74">
        <v>0</v>
      </c>
      <c r="N793" s="74">
        <v>348344</v>
      </c>
      <c r="O793" s="79">
        <v>1</v>
      </c>
      <c r="P793" s="74">
        <v>348344</v>
      </c>
      <c r="Q793" s="77" t="s">
        <v>134</v>
      </c>
      <c r="R793" s="77" t="s">
        <v>5599</v>
      </c>
      <c r="S793" s="85" t="s">
        <v>134</v>
      </c>
      <c r="T793" s="78"/>
      <c r="U793" s="85" t="s">
        <v>134</v>
      </c>
      <c r="V793" s="85" t="s">
        <v>134</v>
      </c>
    </row>
    <row r="794" spans="1:22" s="48" customFormat="1" ht="105" x14ac:dyDescent="0.25">
      <c r="A794" s="55">
        <v>13100700</v>
      </c>
      <c r="B794" s="77" t="s">
        <v>31</v>
      </c>
      <c r="C794" s="82">
        <v>4473</v>
      </c>
      <c r="D794" s="77" t="s">
        <v>214</v>
      </c>
      <c r="E794" s="77" t="s">
        <v>126</v>
      </c>
      <c r="F794" s="77" t="s">
        <v>79</v>
      </c>
      <c r="G794" s="77" t="s">
        <v>3857</v>
      </c>
      <c r="H794" s="77" t="s">
        <v>3451</v>
      </c>
      <c r="I794" s="77" t="s">
        <v>3452</v>
      </c>
      <c r="J794" s="77" t="s">
        <v>3409</v>
      </c>
      <c r="K794" s="71" t="s">
        <v>67</v>
      </c>
      <c r="L794" s="74">
        <v>58057</v>
      </c>
      <c r="M794" s="74">
        <v>0</v>
      </c>
      <c r="N794" s="74">
        <v>58057</v>
      </c>
      <c r="O794" s="79">
        <v>1</v>
      </c>
      <c r="P794" s="74">
        <v>58057</v>
      </c>
      <c r="Q794" s="77" t="s">
        <v>134</v>
      </c>
      <c r="R794" s="77" t="s">
        <v>5599</v>
      </c>
      <c r="S794" s="85" t="s">
        <v>134</v>
      </c>
      <c r="T794" s="78"/>
      <c r="U794" s="85" t="s">
        <v>134</v>
      </c>
      <c r="V794" s="85" t="s">
        <v>134</v>
      </c>
    </row>
    <row r="795" spans="1:22" s="48" customFormat="1" ht="105" x14ac:dyDescent="0.25">
      <c r="A795" s="55">
        <v>13100700</v>
      </c>
      <c r="B795" s="77" t="s">
        <v>31</v>
      </c>
      <c r="C795" s="82">
        <v>4474</v>
      </c>
      <c r="D795" s="77" t="s">
        <v>214</v>
      </c>
      <c r="E795" s="77" t="s">
        <v>126</v>
      </c>
      <c r="F795" s="77" t="s">
        <v>79</v>
      </c>
      <c r="G795" s="77" t="s">
        <v>3858</v>
      </c>
      <c r="H795" s="77" t="s">
        <v>3634</v>
      </c>
      <c r="I795" s="77" t="s">
        <v>3452</v>
      </c>
      <c r="J795" s="77" t="s">
        <v>3409</v>
      </c>
      <c r="K795" s="71" t="s">
        <v>4380</v>
      </c>
      <c r="L795" s="74"/>
      <c r="M795" s="74"/>
      <c r="N795" s="74"/>
      <c r="O795" s="79"/>
      <c r="P795" s="74"/>
      <c r="Q795" s="77" t="s">
        <v>134</v>
      </c>
      <c r="R795" s="77" t="s">
        <v>5599</v>
      </c>
      <c r="S795" s="85" t="s">
        <v>68</v>
      </c>
      <c r="T795" s="78" t="s">
        <v>5631</v>
      </c>
      <c r="U795" s="85" t="s">
        <v>134</v>
      </c>
      <c r="V795" s="85" t="s">
        <v>134</v>
      </c>
    </row>
    <row r="796" spans="1:22" s="48" customFormat="1" ht="105" x14ac:dyDescent="0.25">
      <c r="A796" s="55">
        <v>13100700</v>
      </c>
      <c r="B796" s="77" t="s">
        <v>31</v>
      </c>
      <c r="C796" s="82">
        <v>4475</v>
      </c>
      <c r="D796" s="77" t="s">
        <v>214</v>
      </c>
      <c r="E796" s="77" t="s">
        <v>126</v>
      </c>
      <c r="F796" s="77" t="s">
        <v>79</v>
      </c>
      <c r="G796" s="77" t="s">
        <v>3859</v>
      </c>
      <c r="H796" s="77" t="s">
        <v>3634</v>
      </c>
      <c r="I796" s="77" t="s">
        <v>3452</v>
      </c>
      <c r="J796" s="77" t="s">
        <v>3409</v>
      </c>
      <c r="K796" s="71" t="s">
        <v>4380</v>
      </c>
      <c r="L796" s="74"/>
      <c r="M796" s="74"/>
      <c r="N796" s="74"/>
      <c r="O796" s="79"/>
      <c r="P796" s="74"/>
      <c r="Q796" s="77" t="s">
        <v>134</v>
      </c>
      <c r="R796" s="77" t="s">
        <v>5599</v>
      </c>
      <c r="S796" s="85" t="s">
        <v>68</v>
      </c>
      <c r="T796" s="78" t="s">
        <v>5618</v>
      </c>
      <c r="U796" s="85" t="s">
        <v>134</v>
      </c>
      <c r="V796" s="85" t="s">
        <v>134</v>
      </c>
    </row>
    <row r="797" spans="1:22" s="48" customFormat="1" ht="105" x14ac:dyDescent="0.25">
      <c r="A797" s="55">
        <v>13100700</v>
      </c>
      <c r="B797" s="77" t="s">
        <v>31</v>
      </c>
      <c r="C797" s="82">
        <v>4476</v>
      </c>
      <c r="D797" s="77" t="s">
        <v>214</v>
      </c>
      <c r="E797" s="77" t="s">
        <v>126</v>
      </c>
      <c r="F797" s="77" t="s">
        <v>79</v>
      </c>
      <c r="G797" s="77" t="s">
        <v>3860</v>
      </c>
      <c r="H797" s="77" t="s">
        <v>3634</v>
      </c>
      <c r="I797" s="77" t="s">
        <v>3452</v>
      </c>
      <c r="J797" s="77" t="s">
        <v>3409</v>
      </c>
      <c r="K797" s="71" t="s">
        <v>67</v>
      </c>
      <c r="L797" s="74">
        <v>66351</v>
      </c>
      <c r="M797" s="74">
        <v>0</v>
      </c>
      <c r="N797" s="74">
        <v>66351</v>
      </c>
      <c r="O797" s="79">
        <v>1</v>
      </c>
      <c r="P797" s="74">
        <v>66351</v>
      </c>
      <c r="Q797" s="77" t="s">
        <v>134</v>
      </c>
      <c r="R797" s="77" t="s">
        <v>5599</v>
      </c>
      <c r="S797" s="85" t="s">
        <v>134</v>
      </c>
      <c r="T797" s="78"/>
      <c r="U797" s="85" t="s">
        <v>134</v>
      </c>
      <c r="V797" s="85" t="s">
        <v>134</v>
      </c>
    </row>
    <row r="798" spans="1:22" s="48" customFormat="1" ht="105" x14ac:dyDescent="0.25">
      <c r="A798" s="55">
        <v>13100700</v>
      </c>
      <c r="B798" s="77" t="s">
        <v>31</v>
      </c>
      <c r="C798" s="82">
        <v>4477</v>
      </c>
      <c r="D798" s="77" t="s">
        <v>214</v>
      </c>
      <c r="E798" s="77" t="s">
        <v>126</v>
      </c>
      <c r="F798" s="77" t="s">
        <v>79</v>
      </c>
      <c r="G798" s="77" t="s">
        <v>3861</v>
      </c>
      <c r="H798" s="77" t="s">
        <v>3634</v>
      </c>
      <c r="I798" s="77" t="s">
        <v>3452</v>
      </c>
      <c r="J798" s="77" t="s">
        <v>3409</v>
      </c>
      <c r="K798" s="71" t="s">
        <v>67</v>
      </c>
      <c r="L798" s="74">
        <v>69669</v>
      </c>
      <c r="M798" s="74">
        <v>0</v>
      </c>
      <c r="N798" s="74">
        <v>69669</v>
      </c>
      <c r="O798" s="79">
        <v>1</v>
      </c>
      <c r="P798" s="74">
        <v>69669</v>
      </c>
      <c r="Q798" s="77" t="s">
        <v>134</v>
      </c>
      <c r="R798" s="77" t="s">
        <v>5599</v>
      </c>
      <c r="S798" s="85" t="s">
        <v>134</v>
      </c>
      <c r="T798" s="78"/>
      <c r="U798" s="85" t="s">
        <v>134</v>
      </c>
      <c r="V798" s="85" t="s">
        <v>134</v>
      </c>
    </row>
    <row r="799" spans="1:22" s="48" customFormat="1" ht="105" x14ac:dyDescent="0.25">
      <c r="A799" s="55">
        <v>13100700</v>
      </c>
      <c r="B799" s="77" t="s">
        <v>31</v>
      </c>
      <c r="C799" s="82">
        <v>4478</v>
      </c>
      <c r="D799" s="77" t="s">
        <v>214</v>
      </c>
      <c r="E799" s="77" t="s">
        <v>126</v>
      </c>
      <c r="F799" s="77" t="s">
        <v>79</v>
      </c>
      <c r="G799" s="77" t="s">
        <v>3862</v>
      </c>
      <c r="H799" s="77" t="s">
        <v>3634</v>
      </c>
      <c r="I799" s="77" t="s">
        <v>3452</v>
      </c>
      <c r="J799" s="77" t="s">
        <v>3409</v>
      </c>
      <c r="K799" s="71" t="s">
        <v>4380</v>
      </c>
      <c r="L799" s="74"/>
      <c r="M799" s="74"/>
      <c r="N799" s="74"/>
      <c r="O799" s="79"/>
      <c r="P799" s="74"/>
      <c r="Q799" s="77" t="s">
        <v>134</v>
      </c>
      <c r="R799" s="77" t="s">
        <v>5599</v>
      </c>
      <c r="S799" s="85" t="s">
        <v>68</v>
      </c>
      <c r="T799" s="78" t="s">
        <v>5632</v>
      </c>
      <c r="U799" s="85" t="s">
        <v>134</v>
      </c>
      <c r="V799" s="85" t="s">
        <v>134</v>
      </c>
    </row>
    <row r="800" spans="1:22" s="48" customFormat="1" ht="105" x14ac:dyDescent="0.25">
      <c r="A800" s="55">
        <v>13100700</v>
      </c>
      <c r="B800" s="77" t="s">
        <v>31</v>
      </c>
      <c r="C800" s="82">
        <v>4479</v>
      </c>
      <c r="D800" s="77" t="s">
        <v>214</v>
      </c>
      <c r="E800" s="77" t="s">
        <v>126</v>
      </c>
      <c r="F800" s="77" t="s">
        <v>79</v>
      </c>
      <c r="G800" s="77" t="s">
        <v>3863</v>
      </c>
      <c r="H800" s="77" t="s">
        <v>3634</v>
      </c>
      <c r="I800" s="77" t="s">
        <v>3452</v>
      </c>
      <c r="J800" s="77" t="s">
        <v>3409</v>
      </c>
      <c r="K800" s="71" t="s">
        <v>67</v>
      </c>
      <c r="L800" s="74">
        <v>9952</v>
      </c>
      <c r="M800" s="74">
        <v>0</v>
      </c>
      <c r="N800" s="74">
        <v>9952</v>
      </c>
      <c r="O800" s="79">
        <v>1</v>
      </c>
      <c r="P800" s="74">
        <v>9952</v>
      </c>
      <c r="Q800" s="77" t="s">
        <v>134</v>
      </c>
      <c r="R800" s="77" t="s">
        <v>5599</v>
      </c>
      <c r="S800" s="85" t="s">
        <v>134</v>
      </c>
      <c r="T800" s="78"/>
      <c r="U800" s="85" t="s">
        <v>134</v>
      </c>
      <c r="V800" s="85" t="s">
        <v>134</v>
      </c>
    </row>
    <row r="801" spans="1:22" s="48" customFormat="1" ht="105" x14ac:dyDescent="0.25">
      <c r="A801" s="55">
        <v>13100700</v>
      </c>
      <c r="B801" s="77" t="s">
        <v>31</v>
      </c>
      <c r="C801" s="82">
        <v>4480</v>
      </c>
      <c r="D801" s="77" t="s">
        <v>214</v>
      </c>
      <c r="E801" s="77" t="s">
        <v>126</v>
      </c>
      <c r="F801" s="77" t="s">
        <v>79</v>
      </c>
      <c r="G801" s="77" t="s">
        <v>3864</v>
      </c>
      <c r="H801" s="77" t="s">
        <v>3634</v>
      </c>
      <c r="I801" s="77" t="s">
        <v>3452</v>
      </c>
      <c r="J801" s="77" t="s">
        <v>3409</v>
      </c>
      <c r="K801" s="71" t="s">
        <v>67</v>
      </c>
      <c r="L801" s="74">
        <v>41800</v>
      </c>
      <c r="M801" s="74">
        <v>0</v>
      </c>
      <c r="N801" s="74">
        <v>41800</v>
      </c>
      <c r="O801" s="79">
        <v>1</v>
      </c>
      <c r="P801" s="74">
        <v>41800</v>
      </c>
      <c r="Q801" s="77" t="s">
        <v>134</v>
      </c>
      <c r="R801" s="77" t="s">
        <v>5599</v>
      </c>
      <c r="S801" s="85" t="s">
        <v>134</v>
      </c>
      <c r="T801" s="78"/>
      <c r="U801" s="85" t="s">
        <v>134</v>
      </c>
      <c r="V801" s="85" t="s">
        <v>134</v>
      </c>
    </row>
    <row r="802" spans="1:22" s="48" customFormat="1" ht="105" x14ac:dyDescent="0.25">
      <c r="A802" s="55">
        <v>13100700</v>
      </c>
      <c r="B802" s="77" t="s">
        <v>31</v>
      </c>
      <c r="C802" s="82">
        <v>4481</v>
      </c>
      <c r="D802" s="77" t="s">
        <v>214</v>
      </c>
      <c r="E802" s="77" t="s">
        <v>126</v>
      </c>
      <c r="F802" s="77" t="s">
        <v>79</v>
      </c>
      <c r="G802" s="77" t="s">
        <v>3865</v>
      </c>
      <c r="H802" s="77" t="s">
        <v>3634</v>
      </c>
      <c r="I802" s="77" t="s">
        <v>3452</v>
      </c>
      <c r="J802" s="77" t="s">
        <v>3409</v>
      </c>
      <c r="K802" s="71" t="s">
        <v>67</v>
      </c>
      <c r="L802" s="74">
        <v>64360</v>
      </c>
      <c r="M802" s="74">
        <v>0</v>
      </c>
      <c r="N802" s="74">
        <v>64360</v>
      </c>
      <c r="O802" s="79">
        <v>1</v>
      </c>
      <c r="P802" s="74">
        <v>64360</v>
      </c>
      <c r="Q802" s="77" t="s">
        <v>134</v>
      </c>
      <c r="R802" s="77" t="s">
        <v>5599</v>
      </c>
      <c r="S802" s="85" t="s">
        <v>134</v>
      </c>
      <c r="T802" s="78"/>
      <c r="U802" s="85" t="s">
        <v>134</v>
      </c>
      <c r="V802" s="85" t="s">
        <v>134</v>
      </c>
    </row>
    <row r="803" spans="1:22" s="48" customFormat="1" ht="105" x14ac:dyDescent="0.25">
      <c r="A803" s="55">
        <v>13100700</v>
      </c>
      <c r="B803" s="77" t="s">
        <v>31</v>
      </c>
      <c r="C803" s="82">
        <v>4482</v>
      </c>
      <c r="D803" s="77" t="s">
        <v>214</v>
      </c>
      <c r="E803" s="77" t="s">
        <v>126</v>
      </c>
      <c r="F803" s="77" t="s">
        <v>79</v>
      </c>
      <c r="G803" s="77" t="s">
        <v>3866</v>
      </c>
      <c r="H803" s="77" t="s">
        <v>3634</v>
      </c>
      <c r="I803" s="77" t="s">
        <v>3452</v>
      </c>
      <c r="J803" s="77" t="s">
        <v>3409</v>
      </c>
      <c r="K803" s="71" t="s">
        <v>67</v>
      </c>
      <c r="L803" s="74">
        <v>48106</v>
      </c>
      <c r="M803" s="74">
        <v>0</v>
      </c>
      <c r="N803" s="74">
        <v>48106</v>
      </c>
      <c r="O803" s="79">
        <v>1</v>
      </c>
      <c r="P803" s="74">
        <v>48106</v>
      </c>
      <c r="Q803" s="77" t="s">
        <v>134</v>
      </c>
      <c r="R803" s="77" t="s">
        <v>5599</v>
      </c>
      <c r="S803" s="85" t="s">
        <v>134</v>
      </c>
      <c r="T803" s="78"/>
      <c r="U803" s="85" t="s">
        <v>134</v>
      </c>
      <c r="V803" s="85" t="s">
        <v>134</v>
      </c>
    </row>
    <row r="804" spans="1:22" s="48" customFormat="1" ht="105" x14ac:dyDescent="0.25">
      <c r="A804" s="55">
        <v>13100700</v>
      </c>
      <c r="B804" s="77" t="s">
        <v>31</v>
      </c>
      <c r="C804" s="82">
        <v>4483</v>
      </c>
      <c r="D804" s="77" t="s">
        <v>214</v>
      </c>
      <c r="E804" s="77" t="s">
        <v>126</v>
      </c>
      <c r="F804" s="77" t="s">
        <v>79</v>
      </c>
      <c r="G804" s="77" t="s">
        <v>3867</v>
      </c>
      <c r="H804" s="77" t="s">
        <v>3634</v>
      </c>
      <c r="I804" s="77" t="s">
        <v>3452</v>
      </c>
      <c r="J804" s="77" t="s">
        <v>3409</v>
      </c>
      <c r="K804" s="71" t="s">
        <v>67</v>
      </c>
      <c r="L804" s="74">
        <v>16588</v>
      </c>
      <c r="M804" s="74">
        <v>0</v>
      </c>
      <c r="N804" s="74">
        <v>16588</v>
      </c>
      <c r="O804" s="79">
        <v>1</v>
      </c>
      <c r="P804" s="74">
        <v>16588</v>
      </c>
      <c r="Q804" s="77" t="s">
        <v>134</v>
      </c>
      <c r="R804" s="77" t="s">
        <v>5599</v>
      </c>
      <c r="S804" s="85" t="s">
        <v>134</v>
      </c>
      <c r="T804" s="78"/>
      <c r="U804" s="85" t="s">
        <v>134</v>
      </c>
      <c r="V804" s="85" t="s">
        <v>134</v>
      </c>
    </row>
    <row r="805" spans="1:22" s="48" customFormat="1" ht="105" x14ac:dyDescent="0.25">
      <c r="A805" s="55">
        <v>13100700</v>
      </c>
      <c r="B805" s="77" t="s">
        <v>31</v>
      </c>
      <c r="C805" s="82">
        <v>4484</v>
      </c>
      <c r="D805" s="77" t="s">
        <v>214</v>
      </c>
      <c r="E805" s="77" t="s">
        <v>126</v>
      </c>
      <c r="F805" s="77" t="s">
        <v>79</v>
      </c>
      <c r="G805" s="77" t="s">
        <v>3868</v>
      </c>
      <c r="H805" s="77" t="s">
        <v>3634</v>
      </c>
      <c r="I805" s="77" t="s">
        <v>3452</v>
      </c>
      <c r="J805" s="77" t="s">
        <v>3409</v>
      </c>
      <c r="K805" s="71" t="s">
        <v>67</v>
      </c>
      <c r="L805" s="74">
        <v>28200</v>
      </c>
      <c r="M805" s="74">
        <v>0</v>
      </c>
      <c r="N805" s="74">
        <v>28200</v>
      </c>
      <c r="O805" s="79">
        <v>1</v>
      </c>
      <c r="P805" s="74">
        <v>28200</v>
      </c>
      <c r="Q805" s="77" t="s">
        <v>134</v>
      </c>
      <c r="R805" s="77" t="s">
        <v>5599</v>
      </c>
      <c r="S805" s="85" t="s">
        <v>134</v>
      </c>
      <c r="T805" s="78"/>
      <c r="U805" s="85" t="s">
        <v>134</v>
      </c>
      <c r="V805" s="85" t="s">
        <v>134</v>
      </c>
    </row>
    <row r="806" spans="1:22" s="48" customFormat="1" ht="120" x14ac:dyDescent="0.25">
      <c r="A806" s="55">
        <v>13100700</v>
      </c>
      <c r="B806" s="77" t="s">
        <v>31</v>
      </c>
      <c r="C806" s="82">
        <v>4485</v>
      </c>
      <c r="D806" s="77" t="s">
        <v>214</v>
      </c>
      <c r="E806" s="77" t="s">
        <v>126</v>
      </c>
      <c r="F806" s="77" t="s">
        <v>79</v>
      </c>
      <c r="G806" s="77" t="s">
        <v>3869</v>
      </c>
      <c r="H806" s="77" t="s">
        <v>3634</v>
      </c>
      <c r="I806" s="77" t="s">
        <v>3452</v>
      </c>
      <c r="J806" s="77" t="s">
        <v>3409</v>
      </c>
      <c r="K806" s="71" t="s">
        <v>67</v>
      </c>
      <c r="L806" s="74">
        <v>14100</v>
      </c>
      <c r="M806" s="74">
        <v>0</v>
      </c>
      <c r="N806" s="74">
        <v>14100</v>
      </c>
      <c r="O806" s="79">
        <v>1</v>
      </c>
      <c r="P806" s="74">
        <v>14100</v>
      </c>
      <c r="Q806" s="77" t="s">
        <v>134</v>
      </c>
      <c r="R806" s="77" t="s">
        <v>5599</v>
      </c>
      <c r="S806" s="85" t="s">
        <v>134</v>
      </c>
      <c r="T806" s="78"/>
      <c r="U806" s="85" t="s">
        <v>134</v>
      </c>
      <c r="V806" s="85" t="s">
        <v>134</v>
      </c>
    </row>
    <row r="807" spans="1:22" s="48" customFormat="1" ht="120" x14ac:dyDescent="0.25">
      <c r="A807" s="55">
        <v>13100700</v>
      </c>
      <c r="B807" s="77" t="s">
        <v>31</v>
      </c>
      <c r="C807" s="82">
        <v>4486</v>
      </c>
      <c r="D807" s="77" t="s">
        <v>214</v>
      </c>
      <c r="E807" s="77" t="s">
        <v>126</v>
      </c>
      <c r="F807" s="77" t="s">
        <v>79</v>
      </c>
      <c r="G807" s="77" t="s">
        <v>3870</v>
      </c>
      <c r="H807" s="77" t="s">
        <v>3634</v>
      </c>
      <c r="I807" s="77" t="s">
        <v>3452</v>
      </c>
      <c r="J807" s="77" t="s">
        <v>3409</v>
      </c>
      <c r="K807" s="71" t="s">
        <v>67</v>
      </c>
      <c r="L807" s="74">
        <v>86257</v>
      </c>
      <c r="M807" s="74">
        <v>0</v>
      </c>
      <c r="N807" s="74">
        <v>86257</v>
      </c>
      <c r="O807" s="79">
        <v>1</v>
      </c>
      <c r="P807" s="74">
        <v>86257</v>
      </c>
      <c r="Q807" s="77" t="s">
        <v>134</v>
      </c>
      <c r="R807" s="77" t="s">
        <v>5599</v>
      </c>
      <c r="S807" s="85" t="s">
        <v>134</v>
      </c>
      <c r="T807" s="78"/>
      <c r="U807" s="85" t="s">
        <v>134</v>
      </c>
      <c r="V807" s="85" t="s">
        <v>134</v>
      </c>
    </row>
    <row r="808" spans="1:22" s="48" customFormat="1" ht="105" x14ac:dyDescent="0.25">
      <c r="A808" s="55">
        <v>13100700</v>
      </c>
      <c r="B808" s="77" t="s">
        <v>31</v>
      </c>
      <c r="C808" s="82">
        <v>4487</v>
      </c>
      <c r="D808" s="77" t="s">
        <v>214</v>
      </c>
      <c r="E808" s="77" t="s">
        <v>126</v>
      </c>
      <c r="F808" s="77" t="s">
        <v>79</v>
      </c>
      <c r="G808" s="77" t="s">
        <v>3871</v>
      </c>
      <c r="H808" s="77" t="s">
        <v>3634</v>
      </c>
      <c r="I808" s="77" t="s">
        <v>3452</v>
      </c>
      <c r="J808" s="77" t="s">
        <v>3409</v>
      </c>
      <c r="K808" s="71" t="s">
        <v>67</v>
      </c>
      <c r="L808" s="74">
        <v>17417</v>
      </c>
      <c r="M808" s="74">
        <v>0</v>
      </c>
      <c r="N808" s="74">
        <v>17417</v>
      </c>
      <c r="O808" s="79">
        <v>1</v>
      </c>
      <c r="P808" s="74">
        <v>17417</v>
      </c>
      <c r="Q808" s="77" t="s">
        <v>134</v>
      </c>
      <c r="R808" s="77" t="s">
        <v>5599</v>
      </c>
      <c r="S808" s="85" t="s">
        <v>134</v>
      </c>
      <c r="T808" s="78"/>
      <c r="U808" s="85" t="s">
        <v>134</v>
      </c>
      <c r="V808" s="85" t="s">
        <v>134</v>
      </c>
    </row>
    <row r="809" spans="1:22" s="48" customFormat="1" ht="105" x14ac:dyDescent="0.25">
      <c r="A809" s="55">
        <v>13100700</v>
      </c>
      <c r="B809" s="77" t="s">
        <v>31</v>
      </c>
      <c r="C809" s="82">
        <v>4488</v>
      </c>
      <c r="D809" s="77" t="s">
        <v>214</v>
      </c>
      <c r="E809" s="77" t="s">
        <v>126</v>
      </c>
      <c r="F809" s="77" t="s">
        <v>79</v>
      </c>
      <c r="G809" s="77" t="s">
        <v>3872</v>
      </c>
      <c r="H809" s="77" t="s">
        <v>3634</v>
      </c>
      <c r="I809" s="77" t="s">
        <v>3452</v>
      </c>
      <c r="J809" s="77" t="s">
        <v>3409</v>
      </c>
      <c r="K809" s="71" t="s">
        <v>67</v>
      </c>
      <c r="L809" s="74">
        <v>33175</v>
      </c>
      <c r="M809" s="74">
        <v>0</v>
      </c>
      <c r="N809" s="74">
        <v>33175</v>
      </c>
      <c r="O809" s="79">
        <v>1</v>
      </c>
      <c r="P809" s="74">
        <v>33175</v>
      </c>
      <c r="Q809" s="77" t="s">
        <v>134</v>
      </c>
      <c r="R809" s="77" t="s">
        <v>5599</v>
      </c>
      <c r="S809" s="85" t="s">
        <v>134</v>
      </c>
      <c r="T809" s="78"/>
      <c r="U809" s="85" t="s">
        <v>134</v>
      </c>
      <c r="V809" s="85" t="s">
        <v>134</v>
      </c>
    </row>
    <row r="810" spans="1:22" s="48" customFormat="1" ht="105" x14ac:dyDescent="0.25">
      <c r="A810" s="55">
        <v>13100700</v>
      </c>
      <c r="B810" s="77" t="s">
        <v>31</v>
      </c>
      <c r="C810" s="82">
        <v>4489</v>
      </c>
      <c r="D810" s="77" t="s">
        <v>214</v>
      </c>
      <c r="E810" s="77" t="s">
        <v>126</v>
      </c>
      <c r="F810" s="77" t="s">
        <v>79</v>
      </c>
      <c r="G810" s="77" t="s">
        <v>3872</v>
      </c>
      <c r="H810" s="77" t="s">
        <v>3634</v>
      </c>
      <c r="I810" s="77" t="s">
        <v>3452</v>
      </c>
      <c r="J810" s="77" t="s">
        <v>3409</v>
      </c>
      <c r="K810" s="71" t="s">
        <v>67</v>
      </c>
      <c r="L810" s="74">
        <v>33175</v>
      </c>
      <c r="M810" s="74">
        <v>0</v>
      </c>
      <c r="N810" s="74">
        <v>33175</v>
      </c>
      <c r="O810" s="79">
        <v>1</v>
      </c>
      <c r="P810" s="74">
        <v>33175</v>
      </c>
      <c r="Q810" s="77" t="s">
        <v>134</v>
      </c>
      <c r="R810" s="77" t="s">
        <v>5599</v>
      </c>
      <c r="S810" s="85" t="s">
        <v>134</v>
      </c>
      <c r="T810" s="78"/>
      <c r="U810" s="85" t="s">
        <v>134</v>
      </c>
      <c r="V810" s="85" t="s">
        <v>134</v>
      </c>
    </row>
    <row r="811" spans="1:22" s="48" customFormat="1" ht="105" x14ac:dyDescent="0.25">
      <c r="A811" s="55">
        <v>13100700</v>
      </c>
      <c r="B811" s="77" t="s">
        <v>31</v>
      </c>
      <c r="C811" s="82">
        <v>4490</v>
      </c>
      <c r="D811" s="77" t="s">
        <v>214</v>
      </c>
      <c r="E811" s="77" t="s">
        <v>126</v>
      </c>
      <c r="F811" s="77" t="s">
        <v>79</v>
      </c>
      <c r="G811" s="77" t="s">
        <v>3873</v>
      </c>
      <c r="H811" s="77" t="s">
        <v>3634</v>
      </c>
      <c r="I811" s="77" t="s">
        <v>3452</v>
      </c>
      <c r="J811" s="77" t="s">
        <v>3409</v>
      </c>
      <c r="K811" s="71" t="s">
        <v>67</v>
      </c>
      <c r="L811" s="74">
        <v>57229</v>
      </c>
      <c r="M811" s="74">
        <v>0</v>
      </c>
      <c r="N811" s="74">
        <v>57229</v>
      </c>
      <c r="O811" s="79">
        <v>1</v>
      </c>
      <c r="P811" s="74">
        <v>57229</v>
      </c>
      <c r="Q811" s="77" t="s">
        <v>134</v>
      </c>
      <c r="R811" s="77" t="s">
        <v>5599</v>
      </c>
      <c r="S811" s="85" t="s">
        <v>134</v>
      </c>
      <c r="T811" s="78"/>
      <c r="U811" s="85" t="s">
        <v>134</v>
      </c>
      <c r="V811" s="85" t="s">
        <v>134</v>
      </c>
    </row>
    <row r="812" spans="1:22" s="48" customFormat="1" ht="105" x14ac:dyDescent="0.25">
      <c r="A812" s="55">
        <v>13100700</v>
      </c>
      <c r="B812" s="77" t="s">
        <v>31</v>
      </c>
      <c r="C812" s="82">
        <v>4491</v>
      </c>
      <c r="D812" s="77" t="s">
        <v>214</v>
      </c>
      <c r="E812" s="77" t="s">
        <v>126</v>
      </c>
      <c r="F812" s="77" t="s">
        <v>79</v>
      </c>
      <c r="G812" s="77" t="s">
        <v>3874</v>
      </c>
      <c r="H812" s="77" t="s">
        <v>3634</v>
      </c>
      <c r="I812" s="77" t="s">
        <v>3452</v>
      </c>
      <c r="J812" s="77" t="s">
        <v>3409</v>
      </c>
      <c r="K812" s="71" t="s">
        <v>67</v>
      </c>
      <c r="L812" s="74">
        <v>41966</v>
      </c>
      <c r="M812" s="74">
        <v>0</v>
      </c>
      <c r="N812" s="74">
        <v>41966</v>
      </c>
      <c r="O812" s="79">
        <v>1</v>
      </c>
      <c r="P812" s="74">
        <v>41966</v>
      </c>
      <c r="Q812" s="77" t="s">
        <v>134</v>
      </c>
      <c r="R812" s="77" t="s">
        <v>5599</v>
      </c>
      <c r="S812" s="85" t="s">
        <v>134</v>
      </c>
      <c r="T812" s="78"/>
      <c r="U812" s="85" t="s">
        <v>134</v>
      </c>
      <c r="V812" s="85" t="s">
        <v>134</v>
      </c>
    </row>
    <row r="813" spans="1:22" s="48" customFormat="1" ht="105" x14ac:dyDescent="0.25">
      <c r="A813" s="55">
        <v>13100700</v>
      </c>
      <c r="B813" s="77" t="s">
        <v>31</v>
      </c>
      <c r="C813" s="82">
        <v>4492</v>
      </c>
      <c r="D813" s="77" t="s">
        <v>214</v>
      </c>
      <c r="E813" s="77" t="s">
        <v>126</v>
      </c>
      <c r="F813" s="77" t="s">
        <v>79</v>
      </c>
      <c r="G813" s="77" t="s">
        <v>3874</v>
      </c>
      <c r="H813" s="77" t="s">
        <v>3634</v>
      </c>
      <c r="I813" s="77" t="s">
        <v>3452</v>
      </c>
      <c r="J813" s="77" t="s">
        <v>3409</v>
      </c>
      <c r="K813" s="71" t="s">
        <v>67</v>
      </c>
      <c r="L813" s="74">
        <v>33175</v>
      </c>
      <c r="M813" s="74">
        <v>0</v>
      </c>
      <c r="N813" s="74">
        <v>33175</v>
      </c>
      <c r="O813" s="79">
        <v>1</v>
      </c>
      <c r="P813" s="74">
        <v>33175</v>
      </c>
      <c r="Q813" s="77" t="s">
        <v>134</v>
      </c>
      <c r="R813" s="77" t="s">
        <v>5599</v>
      </c>
      <c r="S813" s="85" t="s">
        <v>134</v>
      </c>
      <c r="T813" s="78"/>
      <c r="U813" s="85" t="s">
        <v>134</v>
      </c>
      <c r="V813" s="85" t="s">
        <v>134</v>
      </c>
    </row>
    <row r="814" spans="1:22" s="48" customFormat="1" ht="105" x14ac:dyDescent="0.25">
      <c r="A814" s="55">
        <v>13100700</v>
      </c>
      <c r="B814" s="77" t="s">
        <v>31</v>
      </c>
      <c r="C814" s="82">
        <v>4493</v>
      </c>
      <c r="D814" s="77" t="s">
        <v>214</v>
      </c>
      <c r="E814" s="77" t="s">
        <v>126</v>
      </c>
      <c r="F814" s="77" t="s">
        <v>79</v>
      </c>
      <c r="G814" s="77" t="s">
        <v>3875</v>
      </c>
      <c r="H814" s="77" t="s">
        <v>3634</v>
      </c>
      <c r="I814" s="77" t="s">
        <v>3452</v>
      </c>
      <c r="J814" s="77" t="s">
        <v>3409</v>
      </c>
      <c r="K814" s="71" t="s">
        <v>67</v>
      </c>
      <c r="L814" s="74">
        <v>8294</v>
      </c>
      <c r="M814" s="74">
        <v>0</v>
      </c>
      <c r="N814" s="74">
        <v>8294</v>
      </c>
      <c r="O814" s="79">
        <v>1</v>
      </c>
      <c r="P814" s="74">
        <v>8294</v>
      </c>
      <c r="Q814" s="77" t="s">
        <v>134</v>
      </c>
      <c r="R814" s="77" t="s">
        <v>5599</v>
      </c>
      <c r="S814" s="85" t="s">
        <v>134</v>
      </c>
      <c r="T814" s="78"/>
      <c r="U814" s="85" t="s">
        <v>134</v>
      </c>
      <c r="V814" s="85" t="s">
        <v>134</v>
      </c>
    </row>
    <row r="815" spans="1:22" s="48" customFormat="1" ht="105" x14ac:dyDescent="0.25">
      <c r="A815" s="55">
        <v>13100700</v>
      </c>
      <c r="B815" s="77" t="s">
        <v>31</v>
      </c>
      <c r="C815" s="82">
        <v>4494</v>
      </c>
      <c r="D815" s="77" t="s">
        <v>214</v>
      </c>
      <c r="E815" s="77" t="s">
        <v>126</v>
      </c>
      <c r="F815" s="77" t="s">
        <v>79</v>
      </c>
      <c r="G815" s="77" t="s">
        <v>3876</v>
      </c>
      <c r="H815" s="77" t="s">
        <v>3634</v>
      </c>
      <c r="I815" s="77" t="s">
        <v>3452</v>
      </c>
      <c r="J815" s="77" t="s">
        <v>3409</v>
      </c>
      <c r="K815" s="71" t="s">
        <v>67</v>
      </c>
      <c r="L815" s="74">
        <v>21563</v>
      </c>
      <c r="M815" s="74">
        <v>0</v>
      </c>
      <c r="N815" s="74">
        <v>21563</v>
      </c>
      <c r="O815" s="79">
        <v>1</v>
      </c>
      <c r="P815" s="74">
        <v>21563</v>
      </c>
      <c r="Q815" s="77" t="s">
        <v>134</v>
      </c>
      <c r="R815" s="77" t="s">
        <v>5599</v>
      </c>
      <c r="S815" s="85" t="s">
        <v>134</v>
      </c>
      <c r="T815" s="78"/>
      <c r="U815" s="85" t="s">
        <v>134</v>
      </c>
      <c r="V815" s="85" t="s">
        <v>134</v>
      </c>
    </row>
    <row r="816" spans="1:22" s="48" customFormat="1" ht="105" x14ac:dyDescent="0.25">
      <c r="A816" s="55">
        <v>13100700</v>
      </c>
      <c r="B816" s="77" t="s">
        <v>31</v>
      </c>
      <c r="C816" s="82">
        <v>4495</v>
      </c>
      <c r="D816" s="77" t="s">
        <v>214</v>
      </c>
      <c r="E816" s="77" t="s">
        <v>126</v>
      </c>
      <c r="F816" s="77" t="s">
        <v>79</v>
      </c>
      <c r="G816" s="77" t="s">
        <v>3877</v>
      </c>
      <c r="H816" s="77" t="s">
        <v>3634</v>
      </c>
      <c r="I816" s="77" t="s">
        <v>3452</v>
      </c>
      <c r="J816" s="77" t="s">
        <v>3409</v>
      </c>
      <c r="K816" s="71" t="s">
        <v>67</v>
      </c>
      <c r="L816" s="74">
        <v>67180</v>
      </c>
      <c r="M816" s="74">
        <v>0</v>
      </c>
      <c r="N816" s="74">
        <v>67180</v>
      </c>
      <c r="O816" s="79">
        <v>1</v>
      </c>
      <c r="P816" s="74">
        <v>67180</v>
      </c>
      <c r="Q816" s="77" t="s">
        <v>134</v>
      </c>
      <c r="R816" s="77" t="s">
        <v>5599</v>
      </c>
      <c r="S816" s="85" t="s">
        <v>134</v>
      </c>
      <c r="T816" s="78"/>
      <c r="U816" s="85" t="s">
        <v>134</v>
      </c>
      <c r="V816" s="85" t="s">
        <v>134</v>
      </c>
    </row>
    <row r="817" spans="1:22" s="48" customFormat="1" ht="120" x14ac:dyDescent="0.25">
      <c r="A817" s="55">
        <v>13100700</v>
      </c>
      <c r="B817" s="77" t="s">
        <v>31</v>
      </c>
      <c r="C817" s="82">
        <v>4496</v>
      </c>
      <c r="D817" s="77" t="s">
        <v>214</v>
      </c>
      <c r="E817" s="77" t="s">
        <v>126</v>
      </c>
      <c r="F817" s="77" t="s">
        <v>79</v>
      </c>
      <c r="G817" s="77" t="s">
        <v>3878</v>
      </c>
      <c r="H817" s="77" t="s">
        <v>3634</v>
      </c>
      <c r="I817" s="77" t="s">
        <v>3452</v>
      </c>
      <c r="J817" s="77" t="s">
        <v>3409</v>
      </c>
      <c r="K817" s="71" t="s">
        <v>67</v>
      </c>
      <c r="L817" s="74">
        <v>13271</v>
      </c>
      <c r="M817" s="74">
        <v>0</v>
      </c>
      <c r="N817" s="74">
        <v>13271</v>
      </c>
      <c r="O817" s="79">
        <v>1</v>
      </c>
      <c r="P817" s="74">
        <v>13271</v>
      </c>
      <c r="Q817" s="77" t="s">
        <v>134</v>
      </c>
      <c r="R817" s="77" t="s">
        <v>5599</v>
      </c>
      <c r="S817" s="85" t="s">
        <v>134</v>
      </c>
      <c r="T817" s="78"/>
      <c r="U817" s="85" t="s">
        <v>134</v>
      </c>
      <c r="V817" s="85" t="s">
        <v>134</v>
      </c>
    </row>
    <row r="818" spans="1:22" s="48" customFormat="1" ht="105" x14ac:dyDescent="0.25">
      <c r="A818" s="55">
        <v>13100700</v>
      </c>
      <c r="B818" s="77" t="s">
        <v>31</v>
      </c>
      <c r="C818" s="82">
        <v>4497</v>
      </c>
      <c r="D818" s="77" t="s">
        <v>214</v>
      </c>
      <c r="E818" s="77" t="s">
        <v>126</v>
      </c>
      <c r="F818" s="77" t="s">
        <v>79</v>
      </c>
      <c r="G818" s="77" t="s">
        <v>3879</v>
      </c>
      <c r="H818" s="77" t="s">
        <v>3634</v>
      </c>
      <c r="I818" s="77" t="s">
        <v>3452</v>
      </c>
      <c r="J818" s="77" t="s">
        <v>3409</v>
      </c>
      <c r="K818" s="71" t="s">
        <v>67</v>
      </c>
      <c r="L818" s="74">
        <v>15757</v>
      </c>
      <c r="M818" s="74">
        <v>0</v>
      </c>
      <c r="N818" s="74">
        <v>15757</v>
      </c>
      <c r="O818" s="79">
        <v>1</v>
      </c>
      <c r="P818" s="74">
        <v>15757</v>
      </c>
      <c r="Q818" s="77" t="s">
        <v>134</v>
      </c>
      <c r="R818" s="77" t="s">
        <v>5599</v>
      </c>
      <c r="S818" s="85" t="s">
        <v>134</v>
      </c>
      <c r="T818" s="78"/>
      <c r="U818" s="85" t="s">
        <v>134</v>
      </c>
      <c r="V818" s="85" t="s">
        <v>134</v>
      </c>
    </row>
    <row r="819" spans="1:22" s="48" customFormat="1" ht="105" x14ac:dyDescent="0.25">
      <c r="A819" s="55">
        <v>13100700</v>
      </c>
      <c r="B819" s="77" t="s">
        <v>31</v>
      </c>
      <c r="C819" s="82">
        <v>4498</v>
      </c>
      <c r="D819" s="77" t="s">
        <v>214</v>
      </c>
      <c r="E819" s="77" t="s">
        <v>126</v>
      </c>
      <c r="F819" s="77" t="s">
        <v>79</v>
      </c>
      <c r="G819" s="77" t="s">
        <v>3880</v>
      </c>
      <c r="H819" s="77" t="s">
        <v>3634</v>
      </c>
      <c r="I819" s="77" t="s">
        <v>3452</v>
      </c>
      <c r="J819" s="77" t="s">
        <v>3409</v>
      </c>
      <c r="K819" s="71" t="s">
        <v>67</v>
      </c>
      <c r="L819" s="74">
        <v>6635</v>
      </c>
      <c r="M819" s="74">
        <v>0</v>
      </c>
      <c r="N819" s="74">
        <v>6635</v>
      </c>
      <c r="O819" s="79">
        <v>1</v>
      </c>
      <c r="P819" s="74">
        <v>6635</v>
      </c>
      <c r="Q819" s="77" t="s">
        <v>134</v>
      </c>
      <c r="R819" s="77" t="s">
        <v>5599</v>
      </c>
      <c r="S819" s="85" t="s">
        <v>134</v>
      </c>
      <c r="T819" s="78"/>
      <c r="U819" s="85" t="s">
        <v>134</v>
      </c>
      <c r="V819" s="85" t="s">
        <v>134</v>
      </c>
    </row>
    <row r="820" spans="1:22" s="48" customFormat="1" ht="105" x14ac:dyDescent="0.25">
      <c r="A820" s="55">
        <v>13100700</v>
      </c>
      <c r="B820" s="77" t="s">
        <v>31</v>
      </c>
      <c r="C820" s="82">
        <v>4499</v>
      </c>
      <c r="D820" s="77" t="s">
        <v>214</v>
      </c>
      <c r="E820" s="77" t="s">
        <v>126</v>
      </c>
      <c r="F820" s="77" t="s">
        <v>79</v>
      </c>
      <c r="G820" s="77" t="s">
        <v>3881</v>
      </c>
      <c r="H820" s="77" t="s">
        <v>3634</v>
      </c>
      <c r="I820" s="77" t="s">
        <v>3452</v>
      </c>
      <c r="J820" s="77" t="s">
        <v>3409</v>
      </c>
      <c r="K820" s="71" t="s">
        <v>67</v>
      </c>
      <c r="L820" s="74">
        <v>37323</v>
      </c>
      <c r="M820" s="74">
        <v>0</v>
      </c>
      <c r="N820" s="74">
        <v>37323</v>
      </c>
      <c r="O820" s="79">
        <v>1</v>
      </c>
      <c r="P820" s="74">
        <v>37323</v>
      </c>
      <c r="Q820" s="77" t="s">
        <v>134</v>
      </c>
      <c r="R820" s="77" t="s">
        <v>5599</v>
      </c>
      <c r="S820" s="85" t="s">
        <v>134</v>
      </c>
      <c r="T820" s="78"/>
      <c r="U820" s="85" t="s">
        <v>134</v>
      </c>
      <c r="V820" s="85" t="s">
        <v>134</v>
      </c>
    </row>
    <row r="821" spans="1:22" s="48" customFormat="1" ht="105" x14ac:dyDescent="0.25">
      <c r="A821" s="55">
        <v>13100700</v>
      </c>
      <c r="B821" s="77" t="s">
        <v>31</v>
      </c>
      <c r="C821" s="82">
        <v>4500</v>
      </c>
      <c r="D821" s="77" t="s">
        <v>214</v>
      </c>
      <c r="E821" s="77" t="s">
        <v>126</v>
      </c>
      <c r="F821" s="77" t="s">
        <v>79</v>
      </c>
      <c r="G821" s="77" t="s">
        <v>3882</v>
      </c>
      <c r="H821" s="77" t="s">
        <v>3634</v>
      </c>
      <c r="I821" s="77" t="s">
        <v>3452</v>
      </c>
      <c r="J821" s="77" t="s">
        <v>3409</v>
      </c>
      <c r="K821" s="71" t="s">
        <v>67</v>
      </c>
      <c r="L821" s="74">
        <v>8294</v>
      </c>
      <c r="M821" s="74">
        <v>0</v>
      </c>
      <c r="N821" s="74">
        <v>8294</v>
      </c>
      <c r="O821" s="79">
        <v>1</v>
      </c>
      <c r="P821" s="74">
        <v>8294</v>
      </c>
      <c r="Q821" s="77" t="s">
        <v>134</v>
      </c>
      <c r="R821" s="77" t="s">
        <v>5599</v>
      </c>
      <c r="S821" s="85" t="s">
        <v>134</v>
      </c>
      <c r="T821" s="78"/>
      <c r="U821" s="85" t="s">
        <v>134</v>
      </c>
      <c r="V821" s="85" t="s">
        <v>134</v>
      </c>
    </row>
    <row r="822" spans="1:22" s="48" customFormat="1" ht="105" x14ac:dyDescent="0.25">
      <c r="A822" s="55">
        <v>13100700</v>
      </c>
      <c r="B822" s="77" t="s">
        <v>31</v>
      </c>
      <c r="C822" s="82">
        <v>4501</v>
      </c>
      <c r="D822" s="77" t="s">
        <v>214</v>
      </c>
      <c r="E822" s="77" t="s">
        <v>126</v>
      </c>
      <c r="F822" s="77" t="s">
        <v>79</v>
      </c>
      <c r="G822" s="77" t="s">
        <v>3883</v>
      </c>
      <c r="H822" s="77" t="s">
        <v>3634</v>
      </c>
      <c r="I822" s="77" t="s">
        <v>3452</v>
      </c>
      <c r="J822" s="77" t="s">
        <v>3409</v>
      </c>
      <c r="K822" s="71" t="s">
        <v>67</v>
      </c>
      <c r="L822" s="74">
        <v>16588</v>
      </c>
      <c r="M822" s="74">
        <v>0</v>
      </c>
      <c r="N822" s="74">
        <v>16588</v>
      </c>
      <c r="O822" s="79">
        <v>1</v>
      </c>
      <c r="P822" s="74">
        <v>16588</v>
      </c>
      <c r="Q822" s="77" t="s">
        <v>134</v>
      </c>
      <c r="R822" s="77" t="s">
        <v>5599</v>
      </c>
      <c r="S822" s="85" t="s">
        <v>134</v>
      </c>
      <c r="T822" s="78"/>
      <c r="U822" s="85" t="s">
        <v>134</v>
      </c>
      <c r="V822" s="85" t="s">
        <v>134</v>
      </c>
    </row>
    <row r="823" spans="1:22" s="48" customFormat="1" ht="105" x14ac:dyDescent="0.25">
      <c r="A823" s="55">
        <v>13100700</v>
      </c>
      <c r="B823" s="77" t="s">
        <v>31</v>
      </c>
      <c r="C823" s="82">
        <v>4502</v>
      </c>
      <c r="D823" s="77" t="s">
        <v>214</v>
      </c>
      <c r="E823" s="77" t="s">
        <v>126</v>
      </c>
      <c r="F823" s="77" t="s">
        <v>79</v>
      </c>
      <c r="G823" s="77" t="s">
        <v>3884</v>
      </c>
      <c r="H823" s="77" t="s">
        <v>3634</v>
      </c>
      <c r="I823" s="77" t="s">
        <v>3452</v>
      </c>
      <c r="J823" s="77" t="s">
        <v>3409</v>
      </c>
      <c r="K823" s="71" t="s">
        <v>67</v>
      </c>
      <c r="L823" s="74">
        <v>86257</v>
      </c>
      <c r="M823" s="74">
        <v>0</v>
      </c>
      <c r="N823" s="74">
        <v>86257</v>
      </c>
      <c r="O823" s="79">
        <v>1</v>
      </c>
      <c r="P823" s="74">
        <v>86257</v>
      </c>
      <c r="Q823" s="77" t="s">
        <v>134</v>
      </c>
      <c r="R823" s="77" t="s">
        <v>5599</v>
      </c>
      <c r="S823" s="85" t="s">
        <v>134</v>
      </c>
      <c r="T823" s="78"/>
      <c r="U823" s="85" t="s">
        <v>134</v>
      </c>
      <c r="V823" s="85" t="s">
        <v>134</v>
      </c>
    </row>
    <row r="824" spans="1:22" s="48" customFormat="1" ht="105" x14ac:dyDescent="0.25">
      <c r="A824" s="55">
        <v>13100700</v>
      </c>
      <c r="B824" s="77" t="s">
        <v>31</v>
      </c>
      <c r="C824" s="82">
        <v>4503</v>
      </c>
      <c r="D824" s="77" t="s">
        <v>214</v>
      </c>
      <c r="E824" s="77" t="s">
        <v>126</v>
      </c>
      <c r="F824" s="77" t="s">
        <v>79</v>
      </c>
      <c r="G824" s="77" t="s">
        <v>3885</v>
      </c>
      <c r="H824" s="77" t="s">
        <v>3634</v>
      </c>
      <c r="I824" s="77" t="s">
        <v>3452</v>
      </c>
      <c r="J824" s="77" t="s">
        <v>3409</v>
      </c>
      <c r="K824" s="71" t="s">
        <v>67</v>
      </c>
      <c r="L824" s="74">
        <v>22394</v>
      </c>
      <c r="M824" s="74">
        <v>0</v>
      </c>
      <c r="N824" s="74">
        <v>22394</v>
      </c>
      <c r="O824" s="79">
        <v>1</v>
      </c>
      <c r="P824" s="74">
        <v>22394</v>
      </c>
      <c r="Q824" s="77" t="s">
        <v>134</v>
      </c>
      <c r="R824" s="77" t="s">
        <v>5599</v>
      </c>
      <c r="S824" s="85" t="s">
        <v>134</v>
      </c>
      <c r="T824" s="78"/>
      <c r="U824" s="85" t="s">
        <v>134</v>
      </c>
      <c r="V824" s="85" t="s">
        <v>134</v>
      </c>
    </row>
    <row r="825" spans="1:22" s="48" customFormat="1" ht="105" x14ac:dyDescent="0.25">
      <c r="A825" s="55">
        <v>13100700</v>
      </c>
      <c r="B825" s="77" t="s">
        <v>31</v>
      </c>
      <c r="C825" s="82">
        <v>4504</v>
      </c>
      <c r="D825" s="77" t="s">
        <v>214</v>
      </c>
      <c r="E825" s="77" t="s">
        <v>126</v>
      </c>
      <c r="F825" s="77" t="s">
        <v>79</v>
      </c>
      <c r="G825" s="77" t="s">
        <v>3886</v>
      </c>
      <c r="H825" s="77" t="s">
        <v>3634</v>
      </c>
      <c r="I825" s="77" t="s">
        <v>3452</v>
      </c>
      <c r="J825" s="77" t="s">
        <v>3409</v>
      </c>
      <c r="K825" s="71" t="s">
        <v>67</v>
      </c>
      <c r="L825" s="74">
        <v>15757</v>
      </c>
      <c r="M825" s="74">
        <v>0</v>
      </c>
      <c r="N825" s="74">
        <v>15757</v>
      </c>
      <c r="O825" s="79">
        <v>1</v>
      </c>
      <c r="P825" s="74">
        <v>15757</v>
      </c>
      <c r="Q825" s="77" t="s">
        <v>134</v>
      </c>
      <c r="R825" s="77" t="s">
        <v>5599</v>
      </c>
      <c r="S825" s="85" t="s">
        <v>134</v>
      </c>
      <c r="T825" s="78"/>
      <c r="U825" s="85" t="s">
        <v>134</v>
      </c>
      <c r="V825" s="85" t="s">
        <v>134</v>
      </c>
    </row>
    <row r="826" spans="1:22" s="48" customFormat="1" ht="105" x14ac:dyDescent="0.25">
      <c r="A826" s="55">
        <v>13100700</v>
      </c>
      <c r="B826" s="77" t="s">
        <v>31</v>
      </c>
      <c r="C826" s="82">
        <v>4505</v>
      </c>
      <c r="D826" s="77" t="s">
        <v>214</v>
      </c>
      <c r="E826" s="77" t="s">
        <v>126</v>
      </c>
      <c r="F826" s="77" t="s">
        <v>79</v>
      </c>
      <c r="G826" s="77" t="s">
        <v>3887</v>
      </c>
      <c r="H826" s="77" t="s">
        <v>3634</v>
      </c>
      <c r="I826" s="77" t="s">
        <v>3452</v>
      </c>
      <c r="J826" s="77" t="s">
        <v>3409</v>
      </c>
      <c r="K826" s="71" t="s">
        <v>67</v>
      </c>
      <c r="L826" s="74">
        <v>46446</v>
      </c>
      <c r="M826" s="74">
        <v>0</v>
      </c>
      <c r="N826" s="74">
        <v>46446</v>
      </c>
      <c r="O826" s="79">
        <v>1</v>
      </c>
      <c r="P826" s="74">
        <v>46446</v>
      </c>
      <c r="Q826" s="77" t="s">
        <v>134</v>
      </c>
      <c r="R826" s="77" t="s">
        <v>5599</v>
      </c>
      <c r="S826" s="85" t="s">
        <v>134</v>
      </c>
      <c r="T826" s="78"/>
      <c r="U826" s="85" t="s">
        <v>134</v>
      </c>
      <c r="V826" s="85" t="s">
        <v>134</v>
      </c>
    </row>
    <row r="827" spans="1:22" s="48" customFormat="1" ht="105" x14ac:dyDescent="0.25">
      <c r="A827" s="55">
        <v>13100700</v>
      </c>
      <c r="B827" s="77" t="s">
        <v>31</v>
      </c>
      <c r="C827" s="82">
        <v>4506</v>
      </c>
      <c r="D827" s="77" t="s">
        <v>214</v>
      </c>
      <c r="E827" s="77" t="s">
        <v>126</v>
      </c>
      <c r="F827" s="77" t="s">
        <v>79</v>
      </c>
      <c r="G827" s="77" t="s">
        <v>3888</v>
      </c>
      <c r="H827" s="77" t="s">
        <v>3634</v>
      </c>
      <c r="I827" s="77" t="s">
        <v>3452</v>
      </c>
      <c r="J827" s="77" t="s">
        <v>3409</v>
      </c>
      <c r="K827" s="71" t="s">
        <v>67</v>
      </c>
      <c r="L827" s="74">
        <v>14100</v>
      </c>
      <c r="M827" s="74">
        <v>0</v>
      </c>
      <c r="N827" s="74">
        <v>14100</v>
      </c>
      <c r="O827" s="79">
        <v>1</v>
      </c>
      <c r="P827" s="74">
        <v>14100</v>
      </c>
      <c r="Q827" s="77" t="s">
        <v>134</v>
      </c>
      <c r="R827" s="77" t="s">
        <v>5599</v>
      </c>
      <c r="S827" s="85" t="s">
        <v>134</v>
      </c>
      <c r="T827" s="78"/>
      <c r="U827" s="85" t="s">
        <v>134</v>
      </c>
      <c r="V827" s="85" t="s">
        <v>134</v>
      </c>
    </row>
    <row r="828" spans="1:22" s="48" customFormat="1" ht="105" x14ac:dyDescent="0.25">
      <c r="A828" s="55">
        <v>13100700</v>
      </c>
      <c r="B828" s="77" t="s">
        <v>31</v>
      </c>
      <c r="C828" s="82">
        <v>4507</v>
      </c>
      <c r="D828" s="77" t="s">
        <v>214</v>
      </c>
      <c r="E828" s="77" t="s">
        <v>126</v>
      </c>
      <c r="F828" s="77" t="s">
        <v>79</v>
      </c>
      <c r="G828" s="77" t="s">
        <v>3889</v>
      </c>
      <c r="H828" s="77" t="s">
        <v>3634</v>
      </c>
      <c r="I828" s="77" t="s">
        <v>3452</v>
      </c>
      <c r="J828" s="77" t="s">
        <v>3409</v>
      </c>
      <c r="K828" s="71" t="s">
        <v>67</v>
      </c>
      <c r="L828" s="74">
        <v>18246</v>
      </c>
      <c r="M828" s="74">
        <v>0</v>
      </c>
      <c r="N828" s="74">
        <v>18246</v>
      </c>
      <c r="O828" s="79">
        <v>1</v>
      </c>
      <c r="P828" s="74">
        <v>18246</v>
      </c>
      <c r="Q828" s="77" t="s">
        <v>134</v>
      </c>
      <c r="R828" s="77" t="s">
        <v>5599</v>
      </c>
      <c r="S828" s="85" t="s">
        <v>134</v>
      </c>
      <c r="T828" s="78"/>
      <c r="U828" s="85" t="s">
        <v>134</v>
      </c>
      <c r="V828" s="85" t="s">
        <v>134</v>
      </c>
    </row>
    <row r="829" spans="1:22" s="48" customFormat="1" ht="105" x14ac:dyDescent="0.25">
      <c r="A829" s="55">
        <v>13100700</v>
      </c>
      <c r="B829" s="77" t="s">
        <v>31</v>
      </c>
      <c r="C829" s="82">
        <v>4508</v>
      </c>
      <c r="D829" s="77" t="s">
        <v>214</v>
      </c>
      <c r="E829" s="77" t="s">
        <v>126</v>
      </c>
      <c r="F829" s="77" t="s">
        <v>79</v>
      </c>
      <c r="G829" s="77" t="s">
        <v>3890</v>
      </c>
      <c r="H829" s="77" t="s">
        <v>3634</v>
      </c>
      <c r="I829" s="77" t="s">
        <v>3452</v>
      </c>
      <c r="J829" s="77" t="s">
        <v>3409</v>
      </c>
      <c r="K829" s="71" t="s">
        <v>67</v>
      </c>
      <c r="L829" s="74">
        <v>48106</v>
      </c>
      <c r="M829" s="74">
        <v>0</v>
      </c>
      <c r="N829" s="74">
        <v>48106</v>
      </c>
      <c r="O829" s="79">
        <v>1</v>
      </c>
      <c r="P829" s="74">
        <v>48106</v>
      </c>
      <c r="Q829" s="77" t="s">
        <v>134</v>
      </c>
      <c r="R829" s="77" t="s">
        <v>5599</v>
      </c>
      <c r="S829" s="85" t="s">
        <v>134</v>
      </c>
      <c r="T829" s="78"/>
      <c r="U829" s="85" t="s">
        <v>134</v>
      </c>
      <c r="V829" s="85" t="s">
        <v>134</v>
      </c>
    </row>
    <row r="830" spans="1:22" s="48" customFormat="1" ht="105" x14ac:dyDescent="0.25">
      <c r="A830" s="55">
        <v>13100700</v>
      </c>
      <c r="B830" s="77" t="s">
        <v>31</v>
      </c>
      <c r="C830" s="82">
        <v>4509</v>
      </c>
      <c r="D830" s="77" t="s">
        <v>214</v>
      </c>
      <c r="E830" s="77" t="s">
        <v>126</v>
      </c>
      <c r="F830" s="77" t="s">
        <v>79</v>
      </c>
      <c r="G830" s="77" t="s">
        <v>3891</v>
      </c>
      <c r="H830" s="77" t="s">
        <v>3634</v>
      </c>
      <c r="I830" s="77" t="s">
        <v>3452</v>
      </c>
      <c r="J830" s="77" t="s">
        <v>3409</v>
      </c>
      <c r="K830" s="71" t="s">
        <v>67</v>
      </c>
      <c r="L830" s="74">
        <v>87086</v>
      </c>
      <c r="M830" s="74">
        <v>0</v>
      </c>
      <c r="N830" s="74">
        <v>87086</v>
      </c>
      <c r="O830" s="79">
        <v>1</v>
      </c>
      <c r="P830" s="74">
        <v>87086</v>
      </c>
      <c r="Q830" s="77" t="s">
        <v>134</v>
      </c>
      <c r="R830" s="77" t="s">
        <v>5599</v>
      </c>
      <c r="S830" s="85" t="s">
        <v>134</v>
      </c>
      <c r="T830" s="78"/>
      <c r="U830" s="85" t="s">
        <v>134</v>
      </c>
      <c r="V830" s="85" t="s">
        <v>134</v>
      </c>
    </row>
    <row r="831" spans="1:22" s="48" customFormat="1" ht="105" x14ac:dyDescent="0.25">
      <c r="A831" s="55">
        <v>13100700</v>
      </c>
      <c r="B831" s="77" t="s">
        <v>31</v>
      </c>
      <c r="C831" s="82">
        <v>4510</v>
      </c>
      <c r="D831" s="77" t="s">
        <v>214</v>
      </c>
      <c r="E831" s="77" t="s">
        <v>126</v>
      </c>
      <c r="F831" s="77" t="s">
        <v>79</v>
      </c>
      <c r="G831" s="77" t="s">
        <v>3891</v>
      </c>
      <c r="H831" s="77" t="s">
        <v>3634</v>
      </c>
      <c r="I831" s="77" t="s">
        <v>3452</v>
      </c>
      <c r="J831" s="77" t="s">
        <v>3409</v>
      </c>
      <c r="K831" s="71" t="s">
        <v>67</v>
      </c>
      <c r="L831" s="74">
        <v>174172</v>
      </c>
      <c r="M831" s="74">
        <v>0</v>
      </c>
      <c r="N831" s="74">
        <v>174172</v>
      </c>
      <c r="O831" s="79">
        <v>1</v>
      </c>
      <c r="P831" s="74">
        <v>174172</v>
      </c>
      <c r="Q831" s="77" t="s">
        <v>134</v>
      </c>
      <c r="R831" s="77" t="s">
        <v>5599</v>
      </c>
      <c r="S831" s="85" t="s">
        <v>134</v>
      </c>
      <c r="T831" s="78"/>
      <c r="U831" s="85" t="s">
        <v>134</v>
      </c>
      <c r="V831" s="85" t="s">
        <v>134</v>
      </c>
    </row>
    <row r="832" spans="1:22" s="48" customFormat="1" ht="105" x14ac:dyDescent="0.25">
      <c r="A832" s="55">
        <v>13100700</v>
      </c>
      <c r="B832" s="77" t="s">
        <v>31</v>
      </c>
      <c r="C832" s="82">
        <v>4511</v>
      </c>
      <c r="D832" s="77" t="s">
        <v>214</v>
      </c>
      <c r="E832" s="77" t="s">
        <v>126</v>
      </c>
      <c r="F832" s="77" t="s">
        <v>79</v>
      </c>
      <c r="G832" s="77" t="s">
        <v>3892</v>
      </c>
      <c r="H832" s="77" t="s">
        <v>3634</v>
      </c>
      <c r="I832" s="77" t="s">
        <v>3452</v>
      </c>
      <c r="J832" s="77" t="s">
        <v>3409</v>
      </c>
      <c r="K832" s="71" t="s">
        <v>67</v>
      </c>
      <c r="L832" s="74">
        <v>29029</v>
      </c>
      <c r="M832" s="74">
        <v>0</v>
      </c>
      <c r="N832" s="74">
        <v>29029</v>
      </c>
      <c r="O832" s="79">
        <v>1</v>
      </c>
      <c r="P832" s="74">
        <v>29029</v>
      </c>
      <c r="Q832" s="77" t="s">
        <v>134</v>
      </c>
      <c r="R832" s="77" t="s">
        <v>5599</v>
      </c>
      <c r="S832" s="85" t="s">
        <v>134</v>
      </c>
      <c r="T832" s="78"/>
      <c r="U832" s="85" t="s">
        <v>134</v>
      </c>
      <c r="V832" s="85" t="s">
        <v>134</v>
      </c>
    </row>
    <row r="833" spans="1:22" s="48" customFormat="1" ht="60" x14ac:dyDescent="0.25">
      <c r="A833" s="55">
        <v>131077</v>
      </c>
      <c r="B833" s="77" t="s">
        <v>31</v>
      </c>
      <c r="C833" s="82">
        <v>1</v>
      </c>
      <c r="D833" s="77" t="s">
        <v>63</v>
      </c>
      <c r="E833" s="77" t="s">
        <v>126</v>
      </c>
      <c r="F833" s="77" t="s">
        <v>124</v>
      </c>
      <c r="G833" s="77" t="s">
        <v>4002</v>
      </c>
      <c r="H833" s="77" t="s">
        <v>4003</v>
      </c>
      <c r="I833" s="77" t="s">
        <v>1039</v>
      </c>
      <c r="J833" s="77" t="s">
        <v>3942</v>
      </c>
      <c r="K833" s="71" t="s">
        <v>67</v>
      </c>
      <c r="L833" s="143">
        <v>700000</v>
      </c>
      <c r="M833" s="143" t="s">
        <v>126</v>
      </c>
      <c r="N833" s="143">
        <v>700000</v>
      </c>
      <c r="O833" s="144">
        <v>1</v>
      </c>
      <c r="P833" s="143">
        <v>700000</v>
      </c>
      <c r="Q833" s="145" t="s">
        <v>84</v>
      </c>
      <c r="R833" s="145" t="s">
        <v>5871</v>
      </c>
      <c r="S833" s="85" t="s">
        <v>68</v>
      </c>
      <c r="T833" s="120" t="s">
        <v>5807</v>
      </c>
      <c r="U833" s="85" t="s">
        <v>134</v>
      </c>
      <c r="V833" s="85" t="s">
        <v>134</v>
      </c>
    </row>
    <row r="834" spans="1:22" s="48" customFormat="1" ht="60" x14ac:dyDescent="0.25">
      <c r="A834" s="55">
        <v>131077</v>
      </c>
      <c r="B834" s="77" t="s">
        <v>31</v>
      </c>
      <c r="C834" s="82">
        <v>2</v>
      </c>
      <c r="D834" s="77" t="s">
        <v>63</v>
      </c>
      <c r="E834" s="77" t="s">
        <v>126</v>
      </c>
      <c r="F834" s="77" t="s">
        <v>124</v>
      </c>
      <c r="G834" s="77" t="s">
        <v>4004</v>
      </c>
      <c r="H834" s="77" t="s">
        <v>4003</v>
      </c>
      <c r="I834" s="77" t="s">
        <v>1039</v>
      </c>
      <c r="J834" s="77" t="s">
        <v>3942</v>
      </c>
      <c r="K834" s="71" t="s">
        <v>67</v>
      </c>
      <c r="L834" s="143">
        <v>650000</v>
      </c>
      <c r="M834" s="143" t="s">
        <v>126</v>
      </c>
      <c r="N834" s="143">
        <v>650000</v>
      </c>
      <c r="O834" s="144">
        <v>1</v>
      </c>
      <c r="P834" s="143">
        <v>650000</v>
      </c>
      <c r="Q834" s="145" t="s">
        <v>84</v>
      </c>
      <c r="R834" s="145" t="s">
        <v>5871</v>
      </c>
      <c r="S834" s="85" t="s">
        <v>68</v>
      </c>
      <c r="T834" s="120" t="s">
        <v>5807</v>
      </c>
      <c r="U834" s="85" t="s">
        <v>134</v>
      </c>
      <c r="V834" s="85" t="s">
        <v>134</v>
      </c>
    </row>
    <row r="835" spans="1:22" s="48" customFormat="1" ht="90" x14ac:dyDescent="0.25">
      <c r="A835" s="55">
        <v>131077</v>
      </c>
      <c r="B835" s="77" t="s">
        <v>31</v>
      </c>
      <c r="C835" s="82">
        <v>3</v>
      </c>
      <c r="D835" s="77" t="s">
        <v>63</v>
      </c>
      <c r="E835" s="77" t="s">
        <v>126</v>
      </c>
      <c r="F835" s="77" t="s">
        <v>124</v>
      </c>
      <c r="G835" s="145" t="s">
        <v>5872</v>
      </c>
      <c r="H835" s="145" t="s">
        <v>5873</v>
      </c>
      <c r="I835" s="145" t="s">
        <v>5874</v>
      </c>
      <c r="J835" s="77" t="s">
        <v>3942</v>
      </c>
      <c r="K835" s="71" t="s">
        <v>67</v>
      </c>
      <c r="L835" s="143">
        <v>2850000</v>
      </c>
      <c r="M835" s="143" t="s">
        <v>126</v>
      </c>
      <c r="N835" s="143">
        <v>2850000</v>
      </c>
      <c r="O835" s="144">
        <v>1</v>
      </c>
      <c r="P835" s="143">
        <v>2850000</v>
      </c>
      <c r="Q835" s="145" t="s">
        <v>84</v>
      </c>
      <c r="R835" s="145" t="s">
        <v>5871</v>
      </c>
      <c r="S835" s="85" t="s">
        <v>68</v>
      </c>
      <c r="T835" s="120" t="s">
        <v>5807</v>
      </c>
      <c r="U835" s="85" t="s">
        <v>134</v>
      </c>
      <c r="V835" s="85" t="s">
        <v>134</v>
      </c>
    </row>
    <row r="836" spans="1:22" s="48" customFormat="1" ht="60" x14ac:dyDescent="0.25">
      <c r="A836" s="55">
        <v>131077</v>
      </c>
      <c r="B836" s="77" t="s">
        <v>31</v>
      </c>
      <c r="C836" s="82">
        <v>4</v>
      </c>
      <c r="D836" s="77" t="s">
        <v>63</v>
      </c>
      <c r="E836" s="77" t="s">
        <v>126</v>
      </c>
      <c r="F836" s="77" t="s">
        <v>124</v>
      </c>
      <c r="G836" s="77" t="s">
        <v>4005</v>
      </c>
      <c r="H836" s="77" t="s">
        <v>4003</v>
      </c>
      <c r="I836" s="77" t="s">
        <v>1039</v>
      </c>
      <c r="J836" s="77" t="s">
        <v>3942</v>
      </c>
      <c r="K836" s="71" t="s">
        <v>67</v>
      </c>
      <c r="L836" s="143">
        <v>30000</v>
      </c>
      <c r="M836" s="143" t="s">
        <v>126</v>
      </c>
      <c r="N836" s="143">
        <v>30000</v>
      </c>
      <c r="O836" s="144">
        <v>1</v>
      </c>
      <c r="P836" s="143">
        <v>30000</v>
      </c>
      <c r="Q836" s="145" t="s">
        <v>84</v>
      </c>
      <c r="R836" s="145" t="s">
        <v>5871</v>
      </c>
      <c r="S836" s="85" t="s">
        <v>68</v>
      </c>
      <c r="T836" s="120" t="s">
        <v>5807</v>
      </c>
      <c r="U836" s="85" t="s">
        <v>134</v>
      </c>
      <c r="V836" s="85" t="s">
        <v>134</v>
      </c>
    </row>
    <row r="837" spans="1:22" s="48" customFormat="1" ht="60" x14ac:dyDescent="0.25">
      <c r="A837" s="55">
        <v>131077</v>
      </c>
      <c r="B837" s="77" t="s">
        <v>31</v>
      </c>
      <c r="C837" s="82">
        <v>5</v>
      </c>
      <c r="D837" s="77" t="s">
        <v>63</v>
      </c>
      <c r="E837" s="77" t="s">
        <v>126</v>
      </c>
      <c r="F837" s="77" t="s">
        <v>124</v>
      </c>
      <c r="G837" s="77" t="s">
        <v>4006</v>
      </c>
      <c r="H837" s="77" t="s">
        <v>4003</v>
      </c>
      <c r="I837" s="77" t="s">
        <v>1039</v>
      </c>
      <c r="J837" s="77" t="s">
        <v>3942</v>
      </c>
      <c r="K837" s="71" t="s">
        <v>67</v>
      </c>
      <c r="L837" s="143">
        <v>20000</v>
      </c>
      <c r="M837" s="143" t="s">
        <v>126</v>
      </c>
      <c r="N837" s="143">
        <v>20000</v>
      </c>
      <c r="O837" s="144">
        <v>1</v>
      </c>
      <c r="P837" s="143">
        <v>20000</v>
      </c>
      <c r="Q837" s="145" t="s">
        <v>84</v>
      </c>
      <c r="R837" s="145" t="s">
        <v>5871</v>
      </c>
      <c r="S837" s="85" t="s">
        <v>68</v>
      </c>
      <c r="T837" s="120" t="s">
        <v>5807</v>
      </c>
      <c r="U837" s="85" t="s">
        <v>134</v>
      </c>
      <c r="V837" s="85" t="s">
        <v>134</v>
      </c>
    </row>
    <row r="838" spans="1:22" s="48" customFormat="1" ht="90" x14ac:dyDescent="0.25">
      <c r="A838" s="55">
        <v>131077</v>
      </c>
      <c r="B838" s="77" t="s">
        <v>31</v>
      </c>
      <c r="C838" s="82">
        <v>6</v>
      </c>
      <c r="D838" s="77" t="s">
        <v>63</v>
      </c>
      <c r="E838" s="77" t="s">
        <v>126</v>
      </c>
      <c r="F838" s="77" t="s">
        <v>124</v>
      </c>
      <c r="G838" s="77" t="s">
        <v>4007</v>
      </c>
      <c r="H838" s="77" t="s">
        <v>4008</v>
      </c>
      <c r="I838" s="77" t="s">
        <v>4009</v>
      </c>
      <c r="J838" s="77" t="s">
        <v>3942</v>
      </c>
      <c r="K838" s="71" t="s">
        <v>67</v>
      </c>
      <c r="L838" s="74">
        <v>517500</v>
      </c>
      <c r="M838" s="74" t="s">
        <v>126</v>
      </c>
      <c r="N838" s="74">
        <v>517500</v>
      </c>
      <c r="O838" s="79">
        <v>1</v>
      </c>
      <c r="P838" s="74">
        <v>517500</v>
      </c>
      <c r="Q838" s="77" t="s">
        <v>134</v>
      </c>
      <c r="R838" s="78" t="s">
        <v>5804</v>
      </c>
      <c r="S838" s="85" t="s">
        <v>134</v>
      </c>
      <c r="T838" s="120"/>
      <c r="U838" s="85" t="s">
        <v>134</v>
      </c>
      <c r="V838" s="85" t="s">
        <v>134</v>
      </c>
    </row>
    <row r="839" spans="1:22" s="48" customFormat="1" ht="60" x14ac:dyDescent="0.25">
      <c r="A839" s="55">
        <v>131077</v>
      </c>
      <c r="B839" s="77" t="s">
        <v>31</v>
      </c>
      <c r="C839" s="82">
        <v>7</v>
      </c>
      <c r="D839" s="77" t="s">
        <v>63</v>
      </c>
      <c r="E839" s="77" t="s">
        <v>126</v>
      </c>
      <c r="F839" s="77" t="s">
        <v>124</v>
      </c>
      <c r="G839" s="77" t="s">
        <v>4010</v>
      </c>
      <c r="H839" s="77" t="s">
        <v>4011</v>
      </c>
      <c r="I839" s="77" t="s">
        <v>4012</v>
      </c>
      <c r="J839" s="77" t="s">
        <v>3942</v>
      </c>
      <c r="K839" s="71" t="s">
        <v>67</v>
      </c>
      <c r="L839" s="143">
        <v>300000</v>
      </c>
      <c r="M839" s="143" t="s">
        <v>126</v>
      </c>
      <c r="N839" s="143">
        <v>300000</v>
      </c>
      <c r="O839" s="144">
        <v>1</v>
      </c>
      <c r="P839" s="143">
        <v>300000</v>
      </c>
      <c r="Q839" s="145" t="s">
        <v>134</v>
      </c>
      <c r="R839" s="145" t="s">
        <v>5871</v>
      </c>
      <c r="S839" s="85" t="s">
        <v>68</v>
      </c>
      <c r="T839" s="120" t="s">
        <v>5807</v>
      </c>
      <c r="U839" s="85" t="s">
        <v>134</v>
      </c>
      <c r="V839" s="85" t="s">
        <v>134</v>
      </c>
    </row>
    <row r="840" spans="1:22" s="48" customFormat="1" ht="90" x14ac:dyDescent="0.25">
      <c r="A840" s="77">
        <v>13100094</v>
      </c>
      <c r="B840" s="77" t="s">
        <v>31</v>
      </c>
      <c r="C840" s="82" t="s">
        <v>4291</v>
      </c>
      <c r="D840" s="77" t="s">
        <v>63</v>
      </c>
      <c r="E840" s="77"/>
      <c r="F840" s="77" t="s">
        <v>123</v>
      </c>
      <c r="G840" s="77" t="s">
        <v>4292</v>
      </c>
      <c r="H840" s="77" t="s">
        <v>4293</v>
      </c>
      <c r="I840" s="77" t="s">
        <v>4294</v>
      </c>
      <c r="J840" s="77" t="s">
        <v>4039</v>
      </c>
      <c r="K840" s="71" t="s">
        <v>67</v>
      </c>
      <c r="L840" s="74">
        <v>15000</v>
      </c>
      <c r="M840" s="74">
        <v>0</v>
      </c>
      <c r="N840" s="74">
        <v>15000</v>
      </c>
      <c r="O840" s="79">
        <v>1</v>
      </c>
      <c r="P840" s="74">
        <f t="shared" ref="P840" si="2">N840*O840</f>
        <v>15000</v>
      </c>
      <c r="Q840" s="77" t="s">
        <v>84</v>
      </c>
      <c r="R840" s="77" t="s">
        <v>4295</v>
      </c>
      <c r="S840" s="85" t="s">
        <v>68</v>
      </c>
      <c r="T840" s="120" t="s">
        <v>5877</v>
      </c>
      <c r="U840" s="85" t="s">
        <v>68</v>
      </c>
      <c r="V840" s="85" t="s">
        <v>68</v>
      </c>
    </row>
    <row r="841" spans="1:22" s="48" customFormat="1" ht="135" x14ac:dyDescent="0.25">
      <c r="A841" s="77">
        <v>131</v>
      </c>
      <c r="B841" s="77" t="s">
        <v>31</v>
      </c>
      <c r="C841" s="82">
        <v>29</v>
      </c>
      <c r="D841" s="77" t="s">
        <v>63</v>
      </c>
      <c r="E841" s="77"/>
      <c r="F841" s="77"/>
      <c r="G841" s="77" t="s">
        <v>4452</v>
      </c>
      <c r="H841" s="77" t="s">
        <v>4453</v>
      </c>
      <c r="I841" s="69" t="s">
        <v>188</v>
      </c>
      <c r="J841" s="77" t="s">
        <v>189</v>
      </c>
      <c r="K841" s="71" t="s">
        <v>67</v>
      </c>
      <c r="L841" s="74">
        <v>4700000</v>
      </c>
      <c r="M841" s="74" t="s">
        <v>126</v>
      </c>
      <c r="N841" s="74">
        <v>4700000</v>
      </c>
      <c r="O841" s="79">
        <v>1</v>
      </c>
      <c r="P841" s="74">
        <v>4700000</v>
      </c>
      <c r="Q841" s="77" t="s">
        <v>134</v>
      </c>
      <c r="R841" s="77" t="s">
        <v>199</v>
      </c>
      <c r="S841" s="85" t="s">
        <v>68</v>
      </c>
      <c r="T841" s="78" t="s">
        <v>4454</v>
      </c>
      <c r="U841" s="85" t="s">
        <v>134</v>
      </c>
      <c r="V841" s="85" t="s">
        <v>134</v>
      </c>
    </row>
    <row r="842" spans="1:22" s="48" customFormat="1" ht="90" x14ac:dyDescent="0.25">
      <c r="A842" s="77">
        <v>131</v>
      </c>
      <c r="B842" s="77" t="s">
        <v>31</v>
      </c>
      <c r="C842" s="82">
        <v>30</v>
      </c>
      <c r="D842" s="77" t="s">
        <v>63</v>
      </c>
      <c r="E842" s="77"/>
      <c r="F842" s="77"/>
      <c r="G842" s="77" t="s">
        <v>4455</v>
      </c>
      <c r="H842" s="77" t="s">
        <v>4456</v>
      </c>
      <c r="I842" s="77" t="s">
        <v>4457</v>
      </c>
      <c r="J842" s="77" t="s">
        <v>189</v>
      </c>
      <c r="K842" s="71" t="s">
        <v>67</v>
      </c>
      <c r="L842" s="74">
        <v>3200000</v>
      </c>
      <c r="M842" s="74" t="s">
        <v>126</v>
      </c>
      <c r="N842" s="74">
        <v>3200000</v>
      </c>
      <c r="O842" s="79">
        <v>1</v>
      </c>
      <c r="P842" s="74">
        <v>3200000</v>
      </c>
      <c r="Q842" s="77" t="s">
        <v>134</v>
      </c>
      <c r="R842" s="77" t="s">
        <v>199</v>
      </c>
      <c r="S842" s="85" t="s">
        <v>68</v>
      </c>
      <c r="T842" s="78" t="s">
        <v>4454</v>
      </c>
      <c r="U842" s="85" t="s">
        <v>134</v>
      </c>
      <c r="V842" s="85" t="s">
        <v>134</v>
      </c>
    </row>
    <row r="843" spans="1:22" s="48" customFormat="1" ht="45" x14ac:dyDescent="0.25">
      <c r="A843" s="77">
        <v>131</v>
      </c>
      <c r="B843" s="77" t="s">
        <v>31</v>
      </c>
      <c r="C843" s="82">
        <v>31</v>
      </c>
      <c r="D843" s="77" t="s">
        <v>63</v>
      </c>
      <c r="E843" s="77" t="s">
        <v>150</v>
      </c>
      <c r="F843" s="77" t="s">
        <v>4458</v>
      </c>
      <c r="G843" s="77" t="s">
        <v>206</v>
      </c>
      <c r="H843" s="77" t="s">
        <v>207</v>
      </c>
      <c r="I843" s="77" t="s">
        <v>4459</v>
      </c>
      <c r="J843" s="77" t="s">
        <v>337</v>
      </c>
      <c r="K843" s="71" t="s">
        <v>67</v>
      </c>
      <c r="L843" s="74">
        <v>145000</v>
      </c>
      <c r="M843" s="74"/>
      <c r="N843" s="74">
        <v>145000</v>
      </c>
      <c r="O843" s="79">
        <v>1</v>
      </c>
      <c r="P843" s="74">
        <f t="shared" ref="P843:P864" si="3">N843*O843</f>
        <v>145000</v>
      </c>
      <c r="Q843" s="77" t="s">
        <v>84</v>
      </c>
      <c r="R843" s="77" t="s">
        <v>203</v>
      </c>
      <c r="S843" s="85" t="s">
        <v>68</v>
      </c>
      <c r="T843" s="120" t="s">
        <v>4460</v>
      </c>
      <c r="U843" s="85" t="s">
        <v>68</v>
      </c>
      <c r="V843" s="85" t="s">
        <v>134</v>
      </c>
    </row>
    <row r="844" spans="1:22" s="48" customFormat="1" ht="60" x14ac:dyDescent="0.25">
      <c r="A844" s="77">
        <v>131</v>
      </c>
      <c r="B844" s="77" t="s">
        <v>31</v>
      </c>
      <c r="C844" s="82">
        <v>32</v>
      </c>
      <c r="D844" s="77" t="s">
        <v>63</v>
      </c>
      <c r="E844" s="77" t="s">
        <v>150</v>
      </c>
      <c r="F844" s="77" t="s">
        <v>338</v>
      </c>
      <c r="G844" s="77" t="s">
        <v>4461</v>
      </c>
      <c r="H844" s="77" t="s">
        <v>207</v>
      </c>
      <c r="I844" s="77" t="s">
        <v>4462</v>
      </c>
      <c r="J844" s="77" t="s">
        <v>337</v>
      </c>
      <c r="K844" s="71" t="s">
        <v>67</v>
      </c>
      <c r="L844" s="74">
        <v>1025000</v>
      </c>
      <c r="M844" s="74"/>
      <c r="N844" s="74">
        <v>1025000</v>
      </c>
      <c r="O844" s="79">
        <v>1</v>
      </c>
      <c r="P844" s="74">
        <f t="shared" si="3"/>
        <v>1025000</v>
      </c>
      <c r="Q844" s="77" t="s">
        <v>84</v>
      </c>
      <c r="R844" s="77" t="s">
        <v>203</v>
      </c>
      <c r="S844" s="85" t="s">
        <v>68</v>
      </c>
      <c r="T844" s="120" t="s">
        <v>4460</v>
      </c>
      <c r="U844" s="85" t="s">
        <v>68</v>
      </c>
      <c r="V844" s="85" t="s">
        <v>134</v>
      </c>
    </row>
    <row r="845" spans="1:22" s="48" customFormat="1" ht="60" x14ac:dyDescent="0.25">
      <c r="A845" s="77">
        <v>131</v>
      </c>
      <c r="B845" s="77" t="s">
        <v>31</v>
      </c>
      <c r="C845" s="82">
        <v>33</v>
      </c>
      <c r="D845" s="77" t="s">
        <v>63</v>
      </c>
      <c r="E845" s="77" t="s">
        <v>150</v>
      </c>
      <c r="F845" s="77" t="s">
        <v>155</v>
      </c>
      <c r="G845" s="77" t="s">
        <v>4463</v>
      </c>
      <c r="H845" s="77" t="s">
        <v>207</v>
      </c>
      <c r="I845" s="77" t="s">
        <v>4464</v>
      </c>
      <c r="J845" s="77" t="s">
        <v>337</v>
      </c>
      <c r="K845" s="71" t="s">
        <v>67</v>
      </c>
      <c r="L845" s="74">
        <v>2140000</v>
      </c>
      <c r="M845" s="74"/>
      <c r="N845" s="74">
        <v>2140000</v>
      </c>
      <c r="O845" s="79">
        <v>1</v>
      </c>
      <c r="P845" s="74">
        <f t="shared" si="3"/>
        <v>2140000</v>
      </c>
      <c r="Q845" s="77" t="s">
        <v>84</v>
      </c>
      <c r="R845" s="77" t="s">
        <v>203</v>
      </c>
      <c r="S845" s="85" t="s">
        <v>68</v>
      </c>
      <c r="T845" s="120" t="s">
        <v>4460</v>
      </c>
      <c r="U845" s="85" t="s">
        <v>68</v>
      </c>
      <c r="V845" s="85" t="s">
        <v>134</v>
      </c>
    </row>
    <row r="846" spans="1:22" s="48" customFormat="1" ht="45" x14ac:dyDescent="0.25">
      <c r="A846" s="77">
        <v>131</v>
      </c>
      <c r="B846" s="77" t="s">
        <v>31</v>
      </c>
      <c r="C846" s="82">
        <v>34</v>
      </c>
      <c r="D846" s="77" t="s">
        <v>63</v>
      </c>
      <c r="E846" s="77" t="s">
        <v>150</v>
      </c>
      <c r="F846" s="77" t="s">
        <v>4465</v>
      </c>
      <c r="G846" s="77" t="s">
        <v>206</v>
      </c>
      <c r="H846" s="77" t="s">
        <v>207</v>
      </c>
      <c r="I846" s="77" t="s">
        <v>211</v>
      </c>
      <c r="J846" s="77" t="s">
        <v>337</v>
      </c>
      <c r="K846" s="71" t="s">
        <v>67</v>
      </c>
      <c r="L846" s="74">
        <v>1250000</v>
      </c>
      <c r="M846" s="74"/>
      <c r="N846" s="74">
        <v>1250000</v>
      </c>
      <c r="O846" s="79">
        <v>1</v>
      </c>
      <c r="P846" s="74">
        <f t="shared" si="3"/>
        <v>1250000</v>
      </c>
      <c r="Q846" s="77" t="s">
        <v>84</v>
      </c>
      <c r="R846" s="77" t="s">
        <v>203</v>
      </c>
      <c r="S846" s="85" t="s">
        <v>68</v>
      </c>
      <c r="T846" s="120" t="s">
        <v>4460</v>
      </c>
      <c r="U846" s="85" t="s">
        <v>68</v>
      </c>
      <c r="V846" s="85" t="s">
        <v>134</v>
      </c>
    </row>
    <row r="847" spans="1:22" s="48" customFormat="1" ht="45" x14ac:dyDescent="0.25">
      <c r="A847" s="77">
        <v>131</v>
      </c>
      <c r="B847" s="77" t="s">
        <v>31</v>
      </c>
      <c r="C847" s="82">
        <v>35</v>
      </c>
      <c r="D847" s="77" t="s">
        <v>63</v>
      </c>
      <c r="E847" s="77" t="s">
        <v>150</v>
      </c>
      <c r="F847" s="77" t="s">
        <v>4466</v>
      </c>
      <c r="G847" s="77" t="s">
        <v>206</v>
      </c>
      <c r="H847" s="77" t="s">
        <v>207</v>
      </c>
      <c r="I847" s="77" t="s">
        <v>211</v>
      </c>
      <c r="J847" s="77" t="s">
        <v>337</v>
      </c>
      <c r="K847" s="71" t="s">
        <v>67</v>
      </c>
      <c r="L847" s="74">
        <v>1260000</v>
      </c>
      <c r="M847" s="74"/>
      <c r="N847" s="74">
        <v>1260000</v>
      </c>
      <c r="O847" s="79">
        <v>1</v>
      </c>
      <c r="P847" s="74">
        <f t="shared" si="3"/>
        <v>1260000</v>
      </c>
      <c r="Q847" s="77" t="s">
        <v>84</v>
      </c>
      <c r="R847" s="77" t="s">
        <v>203</v>
      </c>
      <c r="S847" s="85" t="s">
        <v>68</v>
      </c>
      <c r="T847" s="120" t="s">
        <v>4460</v>
      </c>
      <c r="U847" s="85" t="s">
        <v>68</v>
      </c>
      <c r="V847" s="85" t="s">
        <v>134</v>
      </c>
    </row>
    <row r="848" spans="1:22" s="48" customFormat="1" ht="45" x14ac:dyDescent="0.25">
      <c r="A848" s="77">
        <v>131</v>
      </c>
      <c r="B848" s="77" t="s">
        <v>31</v>
      </c>
      <c r="C848" s="82">
        <v>36</v>
      </c>
      <c r="D848" s="77" t="s">
        <v>63</v>
      </c>
      <c r="E848" s="77" t="s">
        <v>150</v>
      </c>
      <c r="F848" s="77" t="s">
        <v>4467</v>
      </c>
      <c r="G848" s="77" t="s">
        <v>206</v>
      </c>
      <c r="H848" s="77" t="s">
        <v>207</v>
      </c>
      <c r="I848" s="77" t="s">
        <v>4464</v>
      </c>
      <c r="J848" s="77" t="s">
        <v>337</v>
      </c>
      <c r="K848" s="71" t="s">
        <v>67</v>
      </c>
      <c r="L848" s="74">
        <v>900000</v>
      </c>
      <c r="M848" s="74"/>
      <c r="N848" s="74">
        <v>900000</v>
      </c>
      <c r="O848" s="79">
        <v>1</v>
      </c>
      <c r="P848" s="74">
        <f t="shared" si="3"/>
        <v>900000</v>
      </c>
      <c r="Q848" s="77" t="s">
        <v>84</v>
      </c>
      <c r="R848" s="77" t="s">
        <v>203</v>
      </c>
      <c r="S848" s="85" t="s">
        <v>68</v>
      </c>
      <c r="T848" s="120" t="s">
        <v>4460</v>
      </c>
      <c r="U848" s="85" t="s">
        <v>68</v>
      </c>
      <c r="V848" s="85" t="s">
        <v>134</v>
      </c>
    </row>
    <row r="849" spans="1:22" s="48" customFormat="1" ht="45" x14ac:dyDescent="0.25">
      <c r="A849" s="77">
        <v>131</v>
      </c>
      <c r="B849" s="77" t="s">
        <v>31</v>
      </c>
      <c r="C849" s="82">
        <v>37</v>
      </c>
      <c r="D849" s="77" t="s">
        <v>63</v>
      </c>
      <c r="E849" s="77" t="s">
        <v>156</v>
      </c>
      <c r="F849" s="77" t="s">
        <v>4468</v>
      </c>
      <c r="G849" s="77" t="s">
        <v>206</v>
      </c>
      <c r="H849" s="77" t="s">
        <v>207</v>
      </c>
      <c r="I849" s="77" t="s">
        <v>4464</v>
      </c>
      <c r="J849" s="77" t="s">
        <v>337</v>
      </c>
      <c r="K849" s="71" t="s">
        <v>67</v>
      </c>
      <c r="L849" s="74">
        <v>1195000</v>
      </c>
      <c r="M849" s="74"/>
      <c r="N849" s="74">
        <v>1195000</v>
      </c>
      <c r="O849" s="79">
        <v>1</v>
      </c>
      <c r="P849" s="74">
        <f t="shared" si="3"/>
        <v>1195000</v>
      </c>
      <c r="Q849" s="77" t="s">
        <v>84</v>
      </c>
      <c r="R849" s="77" t="s">
        <v>203</v>
      </c>
      <c r="S849" s="85" t="s">
        <v>68</v>
      </c>
      <c r="T849" s="120" t="s">
        <v>4460</v>
      </c>
      <c r="U849" s="85" t="s">
        <v>68</v>
      </c>
      <c r="V849" s="85" t="s">
        <v>134</v>
      </c>
    </row>
    <row r="850" spans="1:22" s="48" customFormat="1" ht="60" x14ac:dyDescent="0.25">
      <c r="A850" s="77">
        <v>131</v>
      </c>
      <c r="B850" s="77" t="s">
        <v>31</v>
      </c>
      <c r="C850" s="82">
        <v>38</v>
      </c>
      <c r="D850" s="77" t="s">
        <v>63</v>
      </c>
      <c r="E850" s="77" t="s">
        <v>156</v>
      </c>
      <c r="F850" s="77" t="s">
        <v>342</v>
      </c>
      <c r="G850" s="77" t="s">
        <v>4469</v>
      </c>
      <c r="H850" s="77" t="s">
        <v>207</v>
      </c>
      <c r="I850" s="77" t="s">
        <v>211</v>
      </c>
      <c r="J850" s="77" t="s">
        <v>337</v>
      </c>
      <c r="K850" s="71" t="s">
        <v>67</v>
      </c>
      <c r="L850" s="74">
        <v>1400000</v>
      </c>
      <c r="M850" s="74"/>
      <c r="N850" s="74">
        <v>1400000</v>
      </c>
      <c r="O850" s="79">
        <v>1</v>
      </c>
      <c r="P850" s="74">
        <f t="shared" si="3"/>
        <v>1400000</v>
      </c>
      <c r="Q850" s="77" t="s">
        <v>84</v>
      </c>
      <c r="R850" s="77" t="s">
        <v>203</v>
      </c>
      <c r="S850" s="85" t="s">
        <v>68</v>
      </c>
      <c r="T850" s="120" t="s">
        <v>4460</v>
      </c>
      <c r="U850" s="85" t="s">
        <v>68</v>
      </c>
      <c r="V850" s="85" t="s">
        <v>134</v>
      </c>
    </row>
    <row r="851" spans="1:22" s="48" customFormat="1" ht="45" x14ac:dyDescent="0.25">
      <c r="A851" s="77">
        <v>131</v>
      </c>
      <c r="B851" s="77" t="s">
        <v>31</v>
      </c>
      <c r="C851" s="82">
        <v>39</v>
      </c>
      <c r="D851" s="77" t="s">
        <v>63</v>
      </c>
      <c r="E851" s="77" t="s">
        <v>156</v>
      </c>
      <c r="F851" s="77" t="s">
        <v>4470</v>
      </c>
      <c r="G851" s="77" t="s">
        <v>206</v>
      </c>
      <c r="H851" s="77" t="s">
        <v>207</v>
      </c>
      <c r="I851" s="77" t="s">
        <v>211</v>
      </c>
      <c r="J851" s="77" t="s">
        <v>337</v>
      </c>
      <c r="K851" s="71" t="s">
        <v>67</v>
      </c>
      <c r="L851" s="74">
        <v>770000</v>
      </c>
      <c r="M851" s="74"/>
      <c r="N851" s="74">
        <v>770000</v>
      </c>
      <c r="O851" s="79">
        <v>1</v>
      </c>
      <c r="P851" s="74">
        <f t="shared" si="3"/>
        <v>770000</v>
      </c>
      <c r="Q851" s="77" t="s">
        <v>84</v>
      </c>
      <c r="R851" s="77" t="s">
        <v>203</v>
      </c>
      <c r="S851" s="85" t="s">
        <v>68</v>
      </c>
      <c r="T851" s="120" t="s">
        <v>4460</v>
      </c>
      <c r="U851" s="85" t="s">
        <v>68</v>
      </c>
      <c r="V851" s="85" t="s">
        <v>134</v>
      </c>
    </row>
    <row r="852" spans="1:22" s="48" customFormat="1" ht="45" x14ac:dyDescent="0.25">
      <c r="A852" s="77">
        <v>131</v>
      </c>
      <c r="B852" s="77" t="s">
        <v>31</v>
      </c>
      <c r="C852" s="82">
        <v>40</v>
      </c>
      <c r="D852" s="77" t="s">
        <v>63</v>
      </c>
      <c r="E852" s="77" t="s">
        <v>156</v>
      </c>
      <c r="F852" s="77" t="s">
        <v>4471</v>
      </c>
      <c r="G852" s="77" t="s">
        <v>206</v>
      </c>
      <c r="H852" s="77" t="s">
        <v>207</v>
      </c>
      <c r="I852" s="77" t="s">
        <v>211</v>
      </c>
      <c r="J852" s="77" t="s">
        <v>337</v>
      </c>
      <c r="K852" s="71" t="s">
        <v>67</v>
      </c>
      <c r="L852" s="74">
        <v>1380000</v>
      </c>
      <c r="M852" s="74"/>
      <c r="N852" s="74">
        <v>1380000</v>
      </c>
      <c r="O852" s="79">
        <v>1</v>
      </c>
      <c r="P852" s="74">
        <f t="shared" si="3"/>
        <v>1380000</v>
      </c>
      <c r="Q852" s="77" t="s">
        <v>84</v>
      </c>
      <c r="R852" s="77" t="s">
        <v>203</v>
      </c>
      <c r="S852" s="85" t="s">
        <v>68</v>
      </c>
      <c r="T852" s="120" t="s">
        <v>4460</v>
      </c>
      <c r="U852" s="85" t="s">
        <v>68</v>
      </c>
      <c r="V852" s="85" t="s">
        <v>134</v>
      </c>
    </row>
    <row r="853" spans="1:22" s="48" customFormat="1" ht="45" x14ac:dyDescent="0.25">
      <c r="A853" s="77">
        <v>131</v>
      </c>
      <c r="B853" s="77" t="s">
        <v>31</v>
      </c>
      <c r="C853" s="82">
        <v>41</v>
      </c>
      <c r="D853" s="77" t="s">
        <v>63</v>
      </c>
      <c r="E853" s="77" t="s">
        <v>156</v>
      </c>
      <c r="F853" s="77" t="s">
        <v>4472</v>
      </c>
      <c r="G853" s="77" t="s">
        <v>206</v>
      </c>
      <c r="H853" s="77" t="s">
        <v>207</v>
      </c>
      <c r="I853" s="77" t="s">
        <v>211</v>
      </c>
      <c r="J853" s="77" t="s">
        <v>337</v>
      </c>
      <c r="K853" s="71" t="s">
        <v>67</v>
      </c>
      <c r="L853" s="74">
        <v>1285000</v>
      </c>
      <c r="M853" s="74"/>
      <c r="N853" s="74">
        <v>1285000</v>
      </c>
      <c r="O853" s="79">
        <v>1</v>
      </c>
      <c r="P853" s="74">
        <f t="shared" si="3"/>
        <v>1285000</v>
      </c>
      <c r="Q853" s="77" t="s">
        <v>84</v>
      </c>
      <c r="R853" s="77" t="s">
        <v>203</v>
      </c>
      <c r="S853" s="85" t="s">
        <v>68</v>
      </c>
      <c r="T853" s="120" t="s">
        <v>4460</v>
      </c>
      <c r="U853" s="85" t="s">
        <v>68</v>
      </c>
      <c r="V853" s="85" t="s">
        <v>134</v>
      </c>
    </row>
    <row r="854" spans="1:22" s="48" customFormat="1" ht="45" x14ac:dyDescent="0.25">
      <c r="A854" s="77">
        <v>131</v>
      </c>
      <c r="B854" s="77" t="s">
        <v>31</v>
      </c>
      <c r="C854" s="82">
        <v>42</v>
      </c>
      <c r="D854" s="77" t="s">
        <v>63</v>
      </c>
      <c r="E854" s="77" t="s">
        <v>156</v>
      </c>
      <c r="F854" s="77" t="s">
        <v>4473</v>
      </c>
      <c r="G854" s="77" t="s">
        <v>4474</v>
      </c>
      <c r="H854" s="77" t="s">
        <v>207</v>
      </c>
      <c r="I854" s="77" t="s">
        <v>211</v>
      </c>
      <c r="J854" s="77" t="s">
        <v>337</v>
      </c>
      <c r="K854" s="71" t="s">
        <v>67</v>
      </c>
      <c r="L854" s="74">
        <v>1180000</v>
      </c>
      <c r="M854" s="74"/>
      <c r="N854" s="74">
        <v>1180000</v>
      </c>
      <c r="O854" s="79">
        <v>1</v>
      </c>
      <c r="P854" s="74">
        <f t="shared" si="3"/>
        <v>1180000</v>
      </c>
      <c r="Q854" s="77" t="s">
        <v>84</v>
      </c>
      <c r="R854" s="77" t="s">
        <v>203</v>
      </c>
      <c r="S854" s="85" t="s">
        <v>68</v>
      </c>
      <c r="T854" s="120" t="s">
        <v>4460</v>
      </c>
      <c r="U854" s="85" t="s">
        <v>68</v>
      </c>
      <c r="V854" s="85" t="s">
        <v>134</v>
      </c>
    </row>
    <row r="855" spans="1:22" s="48" customFormat="1" ht="45" x14ac:dyDescent="0.25">
      <c r="A855" s="77">
        <v>131</v>
      </c>
      <c r="B855" s="77" t="s">
        <v>31</v>
      </c>
      <c r="C855" s="82">
        <v>43</v>
      </c>
      <c r="D855" s="77" t="s">
        <v>63</v>
      </c>
      <c r="E855" s="77" t="s">
        <v>156</v>
      </c>
      <c r="F855" s="77" t="s">
        <v>4475</v>
      </c>
      <c r="G855" s="77" t="s">
        <v>4474</v>
      </c>
      <c r="H855" s="77" t="s">
        <v>207</v>
      </c>
      <c r="I855" s="77" t="s">
        <v>211</v>
      </c>
      <c r="J855" s="77" t="s">
        <v>337</v>
      </c>
      <c r="K855" s="71" t="s">
        <v>67</v>
      </c>
      <c r="L855" s="74">
        <v>685000</v>
      </c>
      <c r="M855" s="74"/>
      <c r="N855" s="74">
        <v>685000</v>
      </c>
      <c r="O855" s="79">
        <v>1</v>
      </c>
      <c r="P855" s="74">
        <f t="shared" si="3"/>
        <v>685000</v>
      </c>
      <c r="Q855" s="77" t="s">
        <v>84</v>
      </c>
      <c r="R855" s="77" t="s">
        <v>203</v>
      </c>
      <c r="S855" s="85" t="s">
        <v>68</v>
      </c>
      <c r="T855" s="120" t="s">
        <v>4460</v>
      </c>
      <c r="U855" s="85" t="s">
        <v>68</v>
      </c>
      <c r="V855" s="85" t="s">
        <v>134</v>
      </c>
    </row>
    <row r="856" spans="1:22" s="48" customFormat="1" ht="45" x14ac:dyDescent="0.25">
      <c r="A856" s="77">
        <v>131</v>
      </c>
      <c r="B856" s="77" t="s">
        <v>31</v>
      </c>
      <c r="C856" s="82">
        <v>44</v>
      </c>
      <c r="D856" s="77" t="s">
        <v>63</v>
      </c>
      <c r="E856" s="77" t="s">
        <v>156</v>
      </c>
      <c r="F856" s="77" t="s">
        <v>4476</v>
      </c>
      <c r="G856" s="77" t="s">
        <v>4474</v>
      </c>
      <c r="H856" s="77" t="s">
        <v>207</v>
      </c>
      <c r="I856" s="77" t="s">
        <v>211</v>
      </c>
      <c r="J856" s="77" t="s">
        <v>337</v>
      </c>
      <c r="K856" s="71" t="s">
        <v>67</v>
      </c>
      <c r="L856" s="74">
        <v>315000</v>
      </c>
      <c r="M856" s="74"/>
      <c r="N856" s="74">
        <v>315000</v>
      </c>
      <c r="O856" s="79">
        <v>1</v>
      </c>
      <c r="P856" s="74">
        <f t="shared" si="3"/>
        <v>315000</v>
      </c>
      <c r="Q856" s="77" t="s">
        <v>84</v>
      </c>
      <c r="R856" s="77" t="s">
        <v>203</v>
      </c>
      <c r="S856" s="85" t="s">
        <v>68</v>
      </c>
      <c r="T856" s="120" t="s">
        <v>4460</v>
      </c>
      <c r="U856" s="85" t="s">
        <v>68</v>
      </c>
      <c r="V856" s="85" t="s">
        <v>134</v>
      </c>
    </row>
    <row r="857" spans="1:22" s="48" customFormat="1" ht="45" x14ac:dyDescent="0.25">
      <c r="A857" s="77">
        <v>131</v>
      </c>
      <c r="B857" s="77" t="s">
        <v>31</v>
      </c>
      <c r="C857" s="82">
        <v>45</v>
      </c>
      <c r="D857" s="77" t="s">
        <v>63</v>
      </c>
      <c r="E857" s="77" t="s">
        <v>156</v>
      </c>
      <c r="F857" s="77" t="s">
        <v>4477</v>
      </c>
      <c r="G857" s="77" t="s">
        <v>4474</v>
      </c>
      <c r="H857" s="77" t="s">
        <v>207</v>
      </c>
      <c r="I857" s="77" t="s">
        <v>211</v>
      </c>
      <c r="J857" s="77" t="s">
        <v>337</v>
      </c>
      <c r="K857" s="71" t="s">
        <v>67</v>
      </c>
      <c r="L857" s="74">
        <v>1290000</v>
      </c>
      <c r="M857" s="74"/>
      <c r="N857" s="74">
        <v>1290000</v>
      </c>
      <c r="O857" s="79">
        <v>1</v>
      </c>
      <c r="P857" s="74">
        <f t="shared" si="3"/>
        <v>1290000</v>
      </c>
      <c r="Q857" s="77" t="s">
        <v>84</v>
      </c>
      <c r="R857" s="77" t="s">
        <v>203</v>
      </c>
      <c r="S857" s="85" t="s">
        <v>68</v>
      </c>
      <c r="T857" s="120" t="s">
        <v>4460</v>
      </c>
      <c r="U857" s="85" t="s">
        <v>68</v>
      </c>
      <c r="V857" s="85" t="s">
        <v>134</v>
      </c>
    </row>
    <row r="858" spans="1:22" s="48" customFormat="1" ht="45" x14ac:dyDescent="0.25">
      <c r="A858" s="77">
        <v>131</v>
      </c>
      <c r="B858" s="77" t="s">
        <v>31</v>
      </c>
      <c r="C858" s="82">
        <v>46</v>
      </c>
      <c r="D858" s="77" t="s">
        <v>63</v>
      </c>
      <c r="E858" s="77" t="s">
        <v>156</v>
      </c>
      <c r="F858" s="77" t="s">
        <v>4478</v>
      </c>
      <c r="G858" s="77" t="s">
        <v>4474</v>
      </c>
      <c r="H858" s="77" t="s">
        <v>207</v>
      </c>
      <c r="I858" s="77" t="s">
        <v>211</v>
      </c>
      <c r="J858" s="77" t="s">
        <v>337</v>
      </c>
      <c r="K858" s="71" t="s">
        <v>67</v>
      </c>
      <c r="L858" s="74">
        <v>810000</v>
      </c>
      <c r="M858" s="74"/>
      <c r="N858" s="74">
        <v>810000</v>
      </c>
      <c r="O858" s="79">
        <v>1</v>
      </c>
      <c r="P858" s="74">
        <f t="shared" si="3"/>
        <v>810000</v>
      </c>
      <c r="Q858" s="77" t="s">
        <v>84</v>
      </c>
      <c r="R858" s="77" t="s">
        <v>203</v>
      </c>
      <c r="S858" s="85" t="s">
        <v>68</v>
      </c>
      <c r="T858" s="120" t="s">
        <v>4460</v>
      </c>
      <c r="U858" s="85" t="s">
        <v>68</v>
      </c>
      <c r="V858" s="85" t="s">
        <v>134</v>
      </c>
    </row>
    <row r="859" spans="1:22" s="48" customFormat="1" ht="45" x14ac:dyDescent="0.25">
      <c r="A859" s="77">
        <v>131</v>
      </c>
      <c r="B859" s="77" t="s">
        <v>31</v>
      </c>
      <c r="C859" s="82">
        <v>47</v>
      </c>
      <c r="D859" s="77" t="s">
        <v>63</v>
      </c>
      <c r="E859" s="77" t="s">
        <v>156</v>
      </c>
      <c r="F859" s="77" t="s">
        <v>4479</v>
      </c>
      <c r="G859" s="77" t="s">
        <v>4474</v>
      </c>
      <c r="H859" s="77" t="s">
        <v>207</v>
      </c>
      <c r="I859" s="77" t="s">
        <v>211</v>
      </c>
      <c r="J859" s="77" t="s">
        <v>337</v>
      </c>
      <c r="K859" s="71" t="s">
        <v>67</v>
      </c>
      <c r="L859" s="74">
        <v>1070000</v>
      </c>
      <c r="M859" s="74"/>
      <c r="N859" s="74">
        <v>1070000</v>
      </c>
      <c r="O859" s="79">
        <v>1</v>
      </c>
      <c r="P859" s="74">
        <f t="shared" si="3"/>
        <v>1070000</v>
      </c>
      <c r="Q859" s="77" t="s">
        <v>84</v>
      </c>
      <c r="R859" s="77" t="s">
        <v>203</v>
      </c>
      <c r="S859" s="85" t="s">
        <v>68</v>
      </c>
      <c r="T859" s="120" t="s">
        <v>4460</v>
      </c>
      <c r="U859" s="85" t="s">
        <v>68</v>
      </c>
      <c r="V859" s="85" t="s">
        <v>134</v>
      </c>
    </row>
    <row r="860" spans="1:22" s="48" customFormat="1" ht="75" x14ac:dyDescent="0.25">
      <c r="A860" s="77">
        <v>131</v>
      </c>
      <c r="B860" s="77" t="s">
        <v>31</v>
      </c>
      <c r="C860" s="82">
        <v>48</v>
      </c>
      <c r="D860" s="77" t="s">
        <v>63</v>
      </c>
      <c r="E860" s="77" t="s">
        <v>156</v>
      </c>
      <c r="F860" s="77" t="s">
        <v>158</v>
      </c>
      <c r="G860" s="77" t="s">
        <v>4474</v>
      </c>
      <c r="H860" s="77" t="s">
        <v>4480</v>
      </c>
      <c r="I860" s="77" t="s">
        <v>211</v>
      </c>
      <c r="J860" s="77" t="s">
        <v>337</v>
      </c>
      <c r="K860" s="71" t="s">
        <v>67</v>
      </c>
      <c r="L860" s="74">
        <v>2195000</v>
      </c>
      <c r="M860" s="74"/>
      <c r="N860" s="74">
        <v>2195000</v>
      </c>
      <c r="O860" s="79">
        <v>1</v>
      </c>
      <c r="P860" s="74">
        <f t="shared" si="3"/>
        <v>2195000</v>
      </c>
      <c r="Q860" s="77" t="s">
        <v>84</v>
      </c>
      <c r="R860" s="77" t="s">
        <v>203</v>
      </c>
      <c r="S860" s="85" t="s">
        <v>68</v>
      </c>
      <c r="T860" s="120" t="s">
        <v>4460</v>
      </c>
      <c r="U860" s="85" t="s">
        <v>68</v>
      </c>
      <c r="V860" s="85" t="s">
        <v>134</v>
      </c>
    </row>
    <row r="861" spans="1:22" s="48" customFormat="1" ht="60" x14ac:dyDescent="0.25">
      <c r="A861" s="77">
        <v>131</v>
      </c>
      <c r="B861" s="77" t="s">
        <v>31</v>
      </c>
      <c r="C861" s="82">
        <v>49</v>
      </c>
      <c r="D861" s="77" t="s">
        <v>63</v>
      </c>
      <c r="E861" s="77" t="s">
        <v>204</v>
      </c>
      <c r="F861" s="77" t="s">
        <v>4481</v>
      </c>
      <c r="G861" s="77" t="s">
        <v>4482</v>
      </c>
      <c r="H861" s="77" t="s">
        <v>4483</v>
      </c>
      <c r="I861" s="77" t="s">
        <v>4484</v>
      </c>
      <c r="J861" s="77" t="s">
        <v>337</v>
      </c>
      <c r="K861" s="71" t="s">
        <v>67</v>
      </c>
      <c r="L861" s="74">
        <v>80000</v>
      </c>
      <c r="M861" s="74"/>
      <c r="N861" s="74">
        <v>80000</v>
      </c>
      <c r="O861" s="79">
        <v>1</v>
      </c>
      <c r="P861" s="74">
        <f t="shared" si="3"/>
        <v>80000</v>
      </c>
      <c r="Q861" s="77" t="s">
        <v>84</v>
      </c>
      <c r="R861" s="77" t="s">
        <v>203</v>
      </c>
      <c r="S861" s="85" t="s">
        <v>68</v>
      </c>
      <c r="T861" s="78" t="s">
        <v>4485</v>
      </c>
      <c r="U861" s="85" t="s">
        <v>68</v>
      </c>
      <c r="V861" s="85" t="s">
        <v>134</v>
      </c>
    </row>
    <row r="862" spans="1:22" s="48" customFormat="1" ht="60" x14ac:dyDescent="0.25">
      <c r="A862" s="77">
        <v>131</v>
      </c>
      <c r="B862" s="77" t="s">
        <v>31</v>
      </c>
      <c r="C862" s="82">
        <v>50</v>
      </c>
      <c r="D862" s="77" t="s">
        <v>63</v>
      </c>
      <c r="E862" s="77" t="s">
        <v>150</v>
      </c>
      <c r="F862" s="77" t="s">
        <v>552</v>
      </c>
      <c r="G862" s="77" t="s">
        <v>4486</v>
      </c>
      <c r="H862" s="77" t="s">
        <v>4487</v>
      </c>
      <c r="I862" s="77" t="s">
        <v>4488</v>
      </c>
      <c r="J862" s="77" t="s">
        <v>337</v>
      </c>
      <c r="K862" s="71" t="s">
        <v>67</v>
      </c>
      <c r="L862" s="74">
        <v>280000</v>
      </c>
      <c r="M862" s="74"/>
      <c r="N862" s="74">
        <v>280000</v>
      </c>
      <c r="O862" s="79">
        <v>1</v>
      </c>
      <c r="P862" s="74">
        <f t="shared" si="3"/>
        <v>280000</v>
      </c>
      <c r="Q862" s="77" t="s">
        <v>84</v>
      </c>
      <c r="R862" s="77" t="s">
        <v>203</v>
      </c>
      <c r="S862" s="85" t="s">
        <v>68</v>
      </c>
      <c r="T862" s="78" t="s">
        <v>4489</v>
      </c>
      <c r="U862" s="85" t="s">
        <v>68</v>
      </c>
      <c r="V862" s="85" t="s">
        <v>134</v>
      </c>
    </row>
    <row r="863" spans="1:22" s="48" customFormat="1" ht="45" x14ac:dyDescent="0.25">
      <c r="A863" s="77">
        <v>131</v>
      </c>
      <c r="B863" s="77" t="s">
        <v>31</v>
      </c>
      <c r="C863" s="82">
        <v>51</v>
      </c>
      <c r="D863" s="77" t="s">
        <v>63</v>
      </c>
      <c r="E863" s="77" t="s">
        <v>156</v>
      </c>
      <c r="F863" s="77" t="s">
        <v>342</v>
      </c>
      <c r="G863" s="77" t="s">
        <v>4490</v>
      </c>
      <c r="H863" s="77" t="s">
        <v>4491</v>
      </c>
      <c r="I863" s="77" t="s">
        <v>4492</v>
      </c>
      <c r="J863" s="77" t="s">
        <v>337</v>
      </c>
      <c r="K863" s="71" t="s">
        <v>67</v>
      </c>
      <c r="L863" s="74">
        <v>60000</v>
      </c>
      <c r="M863" s="74"/>
      <c r="N863" s="74">
        <v>60000</v>
      </c>
      <c r="O863" s="79">
        <v>1</v>
      </c>
      <c r="P863" s="74">
        <f t="shared" si="3"/>
        <v>60000</v>
      </c>
      <c r="Q863" s="77" t="s">
        <v>84</v>
      </c>
      <c r="R863" s="77" t="s">
        <v>203</v>
      </c>
      <c r="S863" s="85" t="s">
        <v>68</v>
      </c>
      <c r="T863" s="78" t="s">
        <v>4493</v>
      </c>
      <c r="U863" s="85" t="s">
        <v>68</v>
      </c>
      <c r="V863" s="85" t="s">
        <v>134</v>
      </c>
    </row>
    <row r="864" spans="1:22" s="48" customFormat="1" ht="90" x14ac:dyDescent="0.25">
      <c r="A864" s="55">
        <v>13101</v>
      </c>
      <c r="B864" s="77" t="s">
        <v>31</v>
      </c>
      <c r="C864" s="82">
        <v>11</v>
      </c>
      <c r="D864" s="77" t="s">
        <v>63</v>
      </c>
      <c r="E864" s="77" t="s">
        <v>150</v>
      </c>
      <c r="F864" s="77" t="s">
        <v>689</v>
      </c>
      <c r="G864" s="77" t="s">
        <v>4664</v>
      </c>
      <c r="H864" s="77"/>
      <c r="I864" s="77" t="s">
        <v>4665</v>
      </c>
      <c r="J864" s="77" t="s">
        <v>4666</v>
      </c>
      <c r="K864" s="71" t="s">
        <v>67</v>
      </c>
      <c r="L864" s="74">
        <v>1000000</v>
      </c>
      <c r="M864" s="74"/>
      <c r="N864" s="74">
        <f t="shared" ref="N864" si="4">L864-M864</f>
        <v>1000000</v>
      </c>
      <c r="O864" s="79">
        <v>1</v>
      </c>
      <c r="P864" s="74">
        <f t="shared" si="3"/>
        <v>1000000</v>
      </c>
      <c r="Q864" s="77" t="s">
        <v>84</v>
      </c>
      <c r="R864" s="77" t="s">
        <v>4342</v>
      </c>
      <c r="S864" s="85" t="s">
        <v>68</v>
      </c>
      <c r="T864" s="78" t="s">
        <v>4667</v>
      </c>
      <c r="U864" s="85" t="s">
        <v>134</v>
      </c>
      <c r="V864" s="85" t="s">
        <v>134</v>
      </c>
    </row>
    <row r="865" spans="1:22" s="48" customFormat="1" ht="225" x14ac:dyDescent="0.25">
      <c r="A865" s="131" t="s">
        <v>4882</v>
      </c>
      <c r="B865" s="77" t="s">
        <v>31</v>
      </c>
      <c r="C865" s="77" t="s">
        <v>5087</v>
      </c>
      <c r="D865" s="77" t="s">
        <v>214</v>
      </c>
      <c r="E865" s="77" t="s">
        <v>156</v>
      </c>
      <c r="F865" s="77" t="s">
        <v>1748</v>
      </c>
      <c r="G865" s="77" t="s">
        <v>5088</v>
      </c>
      <c r="H865" s="77" t="s">
        <v>5069</v>
      </c>
      <c r="I865" s="77" t="s">
        <v>5070</v>
      </c>
      <c r="J865" s="77" t="s">
        <v>1747</v>
      </c>
      <c r="K865" s="77" t="s">
        <v>4380</v>
      </c>
      <c r="L865" s="111">
        <v>0</v>
      </c>
      <c r="M865" s="111">
        <v>0</v>
      </c>
      <c r="N865" s="111">
        <v>0</v>
      </c>
      <c r="O865" s="126">
        <v>1</v>
      </c>
      <c r="P865" s="111">
        <v>0</v>
      </c>
      <c r="Q865" s="77" t="s">
        <v>134</v>
      </c>
      <c r="R865" s="77" t="s">
        <v>4853</v>
      </c>
      <c r="S865" s="77" t="s">
        <v>68</v>
      </c>
      <c r="T865" s="78" t="s">
        <v>5127</v>
      </c>
      <c r="U865" s="77" t="s">
        <v>134</v>
      </c>
      <c r="V865" s="77" t="s">
        <v>134</v>
      </c>
    </row>
    <row r="866" spans="1:22" s="48" customFormat="1" ht="120" x14ac:dyDescent="0.25">
      <c r="A866" s="131" t="s">
        <v>4870</v>
      </c>
      <c r="B866" s="77" t="s">
        <v>31</v>
      </c>
      <c r="C866" s="77" t="s">
        <v>5089</v>
      </c>
      <c r="D866" s="77" t="s">
        <v>214</v>
      </c>
      <c r="E866" s="77" t="s">
        <v>156</v>
      </c>
      <c r="F866" s="77" t="s">
        <v>5090</v>
      </c>
      <c r="G866" s="77" t="s">
        <v>5091</v>
      </c>
      <c r="H866" s="77" t="s">
        <v>5128</v>
      </c>
      <c r="I866" s="77" t="s">
        <v>5129</v>
      </c>
      <c r="J866" s="77" t="s">
        <v>1882</v>
      </c>
      <c r="K866" s="77" t="s">
        <v>67</v>
      </c>
      <c r="L866" s="111">
        <v>45239043</v>
      </c>
      <c r="M866" s="111">
        <v>0</v>
      </c>
      <c r="N866" s="111">
        <v>45239043</v>
      </c>
      <c r="O866" s="126">
        <v>1</v>
      </c>
      <c r="P866" s="111">
        <v>45239043</v>
      </c>
      <c r="Q866" s="77" t="s">
        <v>134</v>
      </c>
      <c r="R866" s="77" t="s">
        <v>5078</v>
      </c>
      <c r="S866" s="77" t="s">
        <v>68</v>
      </c>
      <c r="T866" s="78" t="s">
        <v>5130</v>
      </c>
      <c r="U866" s="77" t="s">
        <v>68</v>
      </c>
      <c r="V866" s="77" t="s">
        <v>134</v>
      </c>
    </row>
    <row r="867" spans="1:22" s="48" customFormat="1" ht="210" x14ac:dyDescent="0.25">
      <c r="A867" s="131" t="s">
        <v>4870</v>
      </c>
      <c r="B867" s="77" t="s">
        <v>31</v>
      </c>
      <c r="C867" s="77" t="s">
        <v>5092</v>
      </c>
      <c r="D867" s="77" t="s">
        <v>214</v>
      </c>
      <c r="E867" s="77" t="s">
        <v>156</v>
      </c>
      <c r="F867" s="77" t="s">
        <v>5093</v>
      </c>
      <c r="G867" s="77" t="s">
        <v>5094</v>
      </c>
      <c r="H867" s="77" t="s">
        <v>5131</v>
      </c>
      <c r="I867" s="77" t="s">
        <v>5129</v>
      </c>
      <c r="J867" s="77" t="s">
        <v>1882</v>
      </c>
      <c r="K867" s="77" t="s">
        <v>67</v>
      </c>
      <c r="L867" s="111">
        <v>3048384</v>
      </c>
      <c r="M867" s="111">
        <v>0</v>
      </c>
      <c r="N867" s="111">
        <v>3048384</v>
      </c>
      <c r="O867" s="126">
        <v>1</v>
      </c>
      <c r="P867" s="111">
        <v>3048384</v>
      </c>
      <c r="Q867" s="77" t="s">
        <v>134</v>
      </c>
      <c r="R867" s="77" t="s">
        <v>5078</v>
      </c>
      <c r="S867" s="77" t="s">
        <v>68</v>
      </c>
      <c r="T867" s="78" t="s">
        <v>5132</v>
      </c>
      <c r="U867" s="77" t="s">
        <v>68</v>
      </c>
      <c r="V867" s="77" t="s">
        <v>134</v>
      </c>
    </row>
    <row r="868" spans="1:22" s="48" customFormat="1" ht="105" x14ac:dyDescent="0.25">
      <c r="A868" s="131" t="s">
        <v>4870</v>
      </c>
      <c r="B868" s="77" t="s">
        <v>31</v>
      </c>
      <c r="C868" s="77" t="s">
        <v>5095</v>
      </c>
      <c r="D868" s="77" t="s">
        <v>214</v>
      </c>
      <c r="E868" s="77" t="s">
        <v>156</v>
      </c>
      <c r="F868" s="77" t="s">
        <v>1883</v>
      </c>
      <c r="G868" s="77" t="s">
        <v>5096</v>
      </c>
      <c r="H868" s="77" t="s">
        <v>939</v>
      </c>
      <c r="I868" s="77" t="s">
        <v>5133</v>
      </c>
      <c r="J868" s="77" t="s">
        <v>1882</v>
      </c>
      <c r="K868" s="77" t="s">
        <v>67</v>
      </c>
      <c r="L868" s="111">
        <v>16969999</v>
      </c>
      <c r="M868" s="111">
        <v>0</v>
      </c>
      <c r="N868" s="111">
        <v>16969999</v>
      </c>
      <c r="O868" s="126">
        <v>1</v>
      </c>
      <c r="P868" s="111">
        <v>16969999</v>
      </c>
      <c r="Q868" s="77" t="s">
        <v>134</v>
      </c>
      <c r="R868" s="77" t="s">
        <v>5073</v>
      </c>
      <c r="S868" s="77" t="s">
        <v>68</v>
      </c>
      <c r="T868" s="78" t="s">
        <v>5134</v>
      </c>
      <c r="U868" s="77" t="s">
        <v>134</v>
      </c>
      <c r="V868" s="77" t="s">
        <v>134</v>
      </c>
    </row>
    <row r="869" spans="1:22" s="48" customFormat="1" ht="120" x14ac:dyDescent="0.25">
      <c r="A869" s="131" t="s">
        <v>4886</v>
      </c>
      <c r="B869" s="77" t="s">
        <v>31</v>
      </c>
      <c r="C869" s="77" t="s">
        <v>5097</v>
      </c>
      <c r="D869" s="77" t="s">
        <v>214</v>
      </c>
      <c r="E869" s="77" t="s">
        <v>156</v>
      </c>
      <c r="F869" s="77" t="s">
        <v>1130</v>
      </c>
      <c r="G869" s="77" t="s">
        <v>5098</v>
      </c>
      <c r="H869" s="77" t="s">
        <v>5135</v>
      </c>
      <c r="I869" s="77" t="s">
        <v>5136</v>
      </c>
      <c r="J869" s="77" t="s">
        <v>1132</v>
      </c>
      <c r="K869" s="77" t="s">
        <v>67</v>
      </c>
      <c r="L869" s="111">
        <v>117581</v>
      </c>
      <c r="M869" s="111">
        <v>0</v>
      </c>
      <c r="N869" s="111">
        <v>117581</v>
      </c>
      <c r="O869" s="126">
        <v>1</v>
      </c>
      <c r="P869" s="111">
        <v>117581</v>
      </c>
      <c r="Q869" s="77" t="s">
        <v>134</v>
      </c>
      <c r="R869" s="77" t="s">
        <v>4980</v>
      </c>
      <c r="S869" s="77" t="s">
        <v>68</v>
      </c>
      <c r="T869" s="78" t="s">
        <v>4419</v>
      </c>
      <c r="U869" s="77" t="s">
        <v>134</v>
      </c>
      <c r="V869" s="77" t="s">
        <v>134</v>
      </c>
    </row>
    <row r="870" spans="1:22" s="48" customFormat="1" ht="105" x14ac:dyDescent="0.25">
      <c r="A870" s="131" t="s">
        <v>4882</v>
      </c>
      <c r="B870" s="77" t="s">
        <v>31</v>
      </c>
      <c r="C870" s="77" t="s">
        <v>5099</v>
      </c>
      <c r="D870" s="77" t="s">
        <v>214</v>
      </c>
      <c r="E870" s="77" t="s">
        <v>156</v>
      </c>
      <c r="F870" s="77" t="s">
        <v>1779</v>
      </c>
      <c r="G870" s="77" t="s">
        <v>1780</v>
      </c>
      <c r="H870" s="77" t="s">
        <v>1781</v>
      </c>
      <c r="I870" s="77" t="s">
        <v>954</v>
      </c>
      <c r="J870" s="77" t="s">
        <v>1747</v>
      </c>
      <c r="K870" s="77" t="s">
        <v>73</v>
      </c>
      <c r="L870" s="111">
        <v>12834614</v>
      </c>
      <c r="M870" s="111">
        <v>0</v>
      </c>
      <c r="N870" s="111">
        <v>12834614</v>
      </c>
      <c r="O870" s="126">
        <v>1</v>
      </c>
      <c r="P870" s="111">
        <v>12834614</v>
      </c>
      <c r="Q870" s="77" t="s">
        <v>134</v>
      </c>
      <c r="R870" s="77" t="s">
        <v>4724</v>
      </c>
      <c r="S870" s="77" t="s">
        <v>68</v>
      </c>
      <c r="T870" s="78" t="s">
        <v>5137</v>
      </c>
      <c r="U870" s="77" t="s">
        <v>134</v>
      </c>
      <c r="V870" s="77" t="s">
        <v>134</v>
      </c>
    </row>
    <row r="871" spans="1:22" s="48" customFormat="1" ht="105" x14ac:dyDescent="0.25">
      <c r="A871" s="131" t="s">
        <v>4931</v>
      </c>
      <c r="B871" s="77" t="s">
        <v>31</v>
      </c>
      <c r="C871" s="77" t="s">
        <v>5100</v>
      </c>
      <c r="D871" s="77" t="s">
        <v>214</v>
      </c>
      <c r="E871" s="77" t="s">
        <v>156</v>
      </c>
      <c r="F871" s="77" t="s">
        <v>1276</v>
      </c>
      <c r="G871" s="77" t="s">
        <v>1277</v>
      </c>
      <c r="H871" s="77" t="s">
        <v>1278</v>
      </c>
      <c r="I871" s="77" t="s">
        <v>954</v>
      </c>
      <c r="J871" s="77" t="s">
        <v>1227</v>
      </c>
      <c r="K871" s="77" t="s">
        <v>73</v>
      </c>
      <c r="L871" s="111">
        <v>3739741</v>
      </c>
      <c r="M871" s="111">
        <v>0</v>
      </c>
      <c r="N871" s="111">
        <v>3739741</v>
      </c>
      <c r="O871" s="126">
        <v>1</v>
      </c>
      <c r="P871" s="111">
        <v>3739741</v>
      </c>
      <c r="Q871" s="77" t="s">
        <v>134</v>
      </c>
      <c r="R871" s="77" t="s">
        <v>4724</v>
      </c>
      <c r="S871" s="77" t="s">
        <v>68</v>
      </c>
      <c r="T871" s="78" t="s">
        <v>5138</v>
      </c>
      <c r="U871" s="77" t="s">
        <v>134</v>
      </c>
      <c r="V871" s="77" t="s">
        <v>134</v>
      </c>
    </row>
    <row r="872" spans="1:22" s="48" customFormat="1" ht="105" x14ac:dyDescent="0.25">
      <c r="A872" s="131" t="s">
        <v>4922</v>
      </c>
      <c r="B872" s="77" t="s">
        <v>31</v>
      </c>
      <c r="C872" s="77" t="s">
        <v>5101</v>
      </c>
      <c r="D872" s="77" t="s">
        <v>214</v>
      </c>
      <c r="E872" s="77" t="s">
        <v>156</v>
      </c>
      <c r="F872" s="77" t="s">
        <v>1472</v>
      </c>
      <c r="G872" s="77" t="s">
        <v>1473</v>
      </c>
      <c r="H872" s="77" t="s">
        <v>1474</v>
      </c>
      <c r="I872" s="77" t="s">
        <v>954</v>
      </c>
      <c r="J872" s="77" t="s">
        <v>1461</v>
      </c>
      <c r="K872" s="77" t="s">
        <v>67</v>
      </c>
      <c r="L872" s="111">
        <v>11993726</v>
      </c>
      <c r="M872" s="111">
        <v>0</v>
      </c>
      <c r="N872" s="111">
        <v>11993726</v>
      </c>
      <c r="O872" s="126">
        <v>1</v>
      </c>
      <c r="P872" s="111">
        <v>11993726</v>
      </c>
      <c r="Q872" s="77" t="s">
        <v>68</v>
      </c>
      <c r="R872" s="77" t="s">
        <v>4724</v>
      </c>
      <c r="S872" s="77" t="s">
        <v>68</v>
      </c>
      <c r="T872" s="78" t="s">
        <v>5139</v>
      </c>
      <c r="U872" s="77" t="s">
        <v>134</v>
      </c>
      <c r="V872" s="77" t="s">
        <v>134</v>
      </c>
    </row>
    <row r="873" spans="1:22" s="48" customFormat="1" ht="105" x14ac:dyDescent="0.25">
      <c r="A873" s="131" t="s">
        <v>4863</v>
      </c>
      <c r="B873" s="77" t="s">
        <v>31</v>
      </c>
      <c r="C873" s="77" t="s">
        <v>5102</v>
      </c>
      <c r="D873" s="77" t="s">
        <v>214</v>
      </c>
      <c r="E873" s="77" t="s">
        <v>156</v>
      </c>
      <c r="F873" s="77" t="s">
        <v>951</v>
      </c>
      <c r="G873" s="77" t="s">
        <v>952</v>
      </c>
      <c r="H873" s="77" t="s">
        <v>953</v>
      </c>
      <c r="I873" s="77" t="s">
        <v>954</v>
      </c>
      <c r="J873" s="77" t="s">
        <v>934</v>
      </c>
      <c r="K873" s="77" t="s">
        <v>73</v>
      </c>
      <c r="L873" s="111">
        <v>4647015</v>
      </c>
      <c r="M873" s="111">
        <v>0</v>
      </c>
      <c r="N873" s="111">
        <v>4647015</v>
      </c>
      <c r="O873" s="126">
        <v>1</v>
      </c>
      <c r="P873" s="111">
        <v>4647015</v>
      </c>
      <c r="Q873" s="77" t="s">
        <v>134</v>
      </c>
      <c r="R873" s="77" t="s">
        <v>4724</v>
      </c>
      <c r="S873" s="77" t="s">
        <v>68</v>
      </c>
      <c r="T873" s="78" t="s">
        <v>5140</v>
      </c>
      <c r="U873" s="77" t="s">
        <v>134</v>
      </c>
      <c r="V873" s="77" t="s">
        <v>134</v>
      </c>
    </row>
    <row r="874" spans="1:22" s="48" customFormat="1" ht="105" x14ac:dyDescent="0.25">
      <c r="A874" s="131" t="s">
        <v>5041</v>
      </c>
      <c r="B874" s="77" t="s">
        <v>31</v>
      </c>
      <c r="C874" s="77" t="s">
        <v>5103</v>
      </c>
      <c r="D874" s="77" t="s">
        <v>214</v>
      </c>
      <c r="E874" s="77" t="s">
        <v>156</v>
      </c>
      <c r="F874" s="77" t="s">
        <v>1065</v>
      </c>
      <c r="G874" s="77" t="s">
        <v>1066</v>
      </c>
      <c r="H874" s="77" t="s">
        <v>1067</v>
      </c>
      <c r="I874" s="77" t="s">
        <v>954</v>
      </c>
      <c r="J874" s="77" t="s">
        <v>1058</v>
      </c>
      <c r="K874" s="77" t="s">
        <v>67</v>
      </c>
      <c r="L874" s="111">
        <v>1991578</v>
      </c>
      <c r="M874" s="111">
        <v>0</v>
      </c>
      <c r="N874" s="111">
        <v>1991578</v>
      </c>
      <c r="O874" s="126">
        <v>1</v>
      </c>
      <c r="P874" s="111">
        <v>1991578</v>
      </c>
      <c r="Q874" s="77" t="s">
        <v>134</v>
      </c>
      <c r="R874" s="77" t="s">
        <v>4724</v>
      </c>
      <c r="S874" s="77" t="s">
        <v>68</v>
      </c>
      <c r="T874" s="78" t="s">
        <v>5141</v>
      </c>
      <c r="U874" s="77" t="s">
        <v>134</v>
      </c>
      <c r="V874" s="77" t="s">
        <v>134</v>
      </c>
    </row>
    <row r="875" spans="1:22" s="48" customFormat="1" ht="105" x14ac:dyDescent="0.25">
      <c r="A875" s="131" t="s">
        <v>4903</v>
      </c>
      <c r="B875" s="77" t="s">
        <v>31</v>
      </c>
      <c r="C875" s="77" t="s">
        <v>5104</v>
      </c>
      <c r="D875" s="77" t="s">
        <v>214</v>
      </c>
      <c r="E875" s="77" t="s">
        <v>156</v>
      </c>
      <c r="F875" s="77" t="s">
        <v>1607</v>
      </c>
      <c r="G875" s="77" t="s">
        <v>1627</v>
      </c>
      <c r="H875" s="77" t="s">
        <v>1628</v>
      </c>
      <c r="I875" s="77" t="s">
        <v>954</v>
      </c>
      <c r="J875" s="77" t="s">
        <v>1611</v>
      </c>
      <c r="K875" s="77" t="s">
        <v>73</v>
      </c>
      <c r="L875" s="111">
        <v>3761870</v>
      </c>
      <c r="M875" s="111">
        <v>0</v>
      </c>
      <c r="N875" s="111">
        <v>3761870</v>
      </c>
      <c r="O875" s="126">
        <v>1</v>
      </c>
      <c r="P875" s="111">
        <v>3761870</v>
      </c>
      <c r="Q875" s="77" t="s">
        <v>134</v>
      </c>
      <c r="R875" s="77" t="s">
        <v>4724</v>
      </c>
      <c r="S875" s="77" t="s">
        <v>68</v>
      </c>
      <c r="T875" s="78" t="s">
        <v>5142</v>
      </c>
      <c r="U875" s="77" t="s">
        <v>134</v>
      </c>
      <c r="V875" s="77" t="s">
        <v>134</v>
      </c>
    </row>
    <row r="876" spans="1:22" s="48" customFormat="1" ht="105" x14ac:dyDescent="0.25">
      <c r="A876" s="131" t="s">
        <v>4886</v>
      </c>
      <c r="B876" s="77" t="s">
        <v>31</v>
      </c>
      <c r="C876" s="77" t="s">
        <v>5105</v>
      </c>
      <c r="D876" s="77" t="s">
        <v>214</v>
      </c>
      <c r="E876" s="77" t="s">
        <v>156</v>
      </c>
      <c r="F876" s="77" t="s">
        <v>1130</v>
      </c>
      <c r="G876" s="77" t="s">
        <v>1146</v>
      </c>
      <c r="H876" s="77" t="s">
        <v>1147</v>
      </c>
      <c r="I876" s="77" t="s">
        <v>954</v>
      </c>
      <c r="J876" s="77" t="s">
        <v>5143</v>
      </c>
      <c r="K876" s="77" t="s">
        <v>73</v>
      </c>
      <c r="L876" s="111">
        <v>1482619</v>
      </c>
      <c r="M876" s="111">
        <v>0</v>
      </c>
      <c r="N876" s="111">
        <v>1482619</v>
      </c>
      <c r="O876" s="126">
        <v>1</v>
      </c>
      <c r="P876" s="111">
        <v>1482619</v>
      </c>
      <c r="Q876" s="77" t="s">
        <v>68</v>
      </c>
      <c r="R876" s="77" t="s">
        <v>4724</v>
      </c>
      <c r="S876" s="77" t="s">
        <v>68</v>
      </c>
      <c r="T876" s="78" t="s">
        <v>5144</v>
      </c>
      <c r="U876" s="77" t="s">
        <v>134</v>
      </c>
      <c r="V876" s="77" t="s">
        <v>134</v>
      </c>
    </row>
    <row r="877" spans="1:22" s="48" customFormat="1" ht="120" x14ac:dyDescent="0.25">
      <c r="A877" s="131" t="s">
        <v>4870</v>
      </c>
      <c r="B877" s="77" t="s">
        <v>31</v>
      </c>
      <c r="C877" s="77" t="s">
        <v>5106</v>
      </c>
      <c r="D877" s="77" t="s">
        <v>214</v>
      </c>
      <c r="E877" s="77" t="s">
        <v>156</v>
      </c>
      <c r="F877" s="77" t="s">
        <v>5107</v>
      </c>
      <c r="G877" s="77" t="s">
        <v>5108</v>
      </c>
      <c r="H877" s="77" t="s">
        <v>5145</v>
      </c>
      <c r="I877" s="77" t="s">
        <v>1903</v>
      </c>
      <c r="J877" s="77" t="s">
        <v>1882</v>
      </c>
      <c r="K877" s="77" t="s">
        <v>67</v>
      </c>
      <c r="L877" s="111">
        <v>7915551</v>
      </c>
      <c r="M877" s="111">
        <v>0</v>
      </c>
      <c r="N877" s="111">
        <v>7915551</v>
      </c>
      <c r="O877" s="126">
        <v>1</v>
      </c>
      <c r="P877" s="111">
        <v>7915551</v>
      </c>
      <c r="Q877" s="77" t="s">
        <v>68</v>
      </c>
      <c r="R877" s="77" t="s">
        <v>5078</v>
      </c>
      <c r="S877" s="77" t="s">
        <v>68</v>
      </c>
      <c r="T877" s="78" t="s">
        <v>5146</v>
      </c>
      <c r="U877" s="77" t="s">
        <v>68</v>
      </c>
      <c r="V877" s="77" t="s">
        <v>134</v>
      </c>
    </row>
    <row r="878" spans="1:22" s="48" customFormat="1" ht="105" x14ac:dyDescent="0.25">
      <c r="A878" s="131" t="s">
        <v>4870</v>
      </c>
      <c r="B878" s="77" t="s">
        <v>31</v>
      </c>
      <c r="C878" s="77" t="s">
        <v>5109</v>
      </c>
      <c r="D878" s="77" t="s">
        <v>214</v>
      </c>
      <c r="E878" s="77" t="s">
        <v>156</v>
      </c>
      <c r="F878" s="77" t="s">
        <v>5110</v>
      </c>
      <c r="G878" s="77" t="s">
        <v>5111</v>
      </c>
      <c r="H878" s="77" t="s">
        <v>5147</v>
      </c>
      <c r="I878" s="77" t="s">
        <v>1903</v>
      </c>
      <c r="J878" s="77" t="s">
        <v>1882</v>
      </c>
      <c r="K878" s="77" t="s">
        <v>67</v>
      </c>
      <c r="L878" s="111">
        <v>6429787</v>
      </c>
      <c r="M878" s="111">
        <v>0</v>
      </c>
      <c r="N878" s="111">
        <v>6429787</v>
      </c>
      <c r="O878" s="126">
        <v>1</v>
      </c>
      <c r="P878" s="111">
        <v>6429787</v>
      </c>
      <c r="Q878" s="77" t="s">
        <v>134</v>
      </c>
      <c r="R878" s="77" t="s">
        <v>5078</v>
      </c>
      <c r="S878" s="77" t="s">
        <v>68</v>
      </c>
      <c r="T878" s="78" t="s">
        <v>5148</v>
      </c>
      <c r="U878" s="77" t="s">
        <v>68</v>
      </c>
      <c r="V878" s="77" t="s">
        <v>134</v>
      </c>
    </row>
    <row r="879" spans="1:22" s="48" customFormat="1" ht="105" x14ac:dyDescent="0.25">
      <c r="A879" s="131" t="s">
        <v>4870</v>
      </c>
      <c r="B879" s="77" t="s">
        <v>31</v>
      </c>
      <c r="C879" s="77" t="s">
        <v>5112</v>
      </c>
      <c r="D879" s="77" t="s">
        <v>214</v>
      </c>
      <c r="E879" s="77" t="s">
        <v>156</v>
      </c>
      <c r="F879" s="77" t="s">
        <v>5113</v>
      </c>
      <c r="G879" s="77" t="s">
        <v>5114</v>
      </c>
      <c r="H879" s="77" t="s">
        <v>5149</v>
      </c>
      <c r="I879" s="77" t="s">
        <v>1903</v>
      </c>
      <c r="J879" s="77" t="s">
        <v>5150</v>
      </c>
      <c r="K879" s="77" t="s">
        <v>67</v>
      </c>
      <c r="L879" s="111">
        <v>10246669</v>
      </c>
      <c r="M879" s="111">
        <v>0</v>
      </c>
      <c r="N879" s="111">
        <v>10246669</v>
      </c>
      <c r="O879" s="126">
        <v>1</v>
      </c>
      <c r="P879" s="111">
        <v>10246669</v>
      </c>
      <c r="Q879" s="77" t="s">
        <v>134</v>
      </c>
      <c r="R879" s="77" t="s">
        <v>5078</v>
      </c>
      <c r="S879" s="77" t="s">
        <v>68</v>
      </c>
      <c r="T879" s="78" t="s">
        <v>5151</v>
      </c>
      <c r="U879" s="77" t="s">
        <v>68</v>
      </c>
      <c r="V879" s="77" t="s">
        <v>134</v>
      </c>
    </row>
    <row r="880" spans="1:22" s="48" customFormat="1" ht="135" x14ac:dyDescent="0.25">
      <c r="A880" s="131" t="s">
        <v>4870</v>
      </c>
      <c r="B880" s="77" t="s">
        <v>31</v>
      </c>
      <c r="C880" s="77" t="s">
        <v>5115</v>
      </c>
      <c r="D880" s="77" t="s">
        <v>214</v>
      </c>
      <c r="E880" s="77" t="s">
        <v>156</v>
      </c>
      <c r="F880" s="77" t="s">
        <v>5116</v>
      </c>
      <c r="G880" s="77" t="s">
        <v>5943</v>
      </c>
      <c r="H880" s="77" t="s">
        <v>5944</v>
      </c>
      <c r="I880" s="77" t="s">
        <v>5945</v>
      </c>
      <c r="J880" s="77" t="s">
        <v>5150</v>
      </c>
      <c r="K880" s="77" t="s">
        <v>67</v>
      </c>
      <c r="L880" s="111">
        <v>63661094</v>
      </c>
      <c r="M880" s="111">
        <v>0</v>
      </c>
      <c r="N880" s="111">
        <v>63661094</v>
      </c>
      <c r="O880" s="126">
        <v>1</v>
      </c>
      <c r="P880" s="111">
        <v>63661094</v>
      </c>
      <c r="Q880" s="77" t="s">
        <v>134</v>
      </c>
      <c r="R880" s="77" t="s">
        <v>5078</v>
      </c>
      <c r="S880" s="77" t="s">
        <v>68</v>
      </c>
      <c r="T880" s="78" t="s">
        <v>5875</v>
      </c>
      <c r="U880" s="77" t="s">
        <v>68</v>
      </c>
      <c r="V880" s="77" t="s">
        <v>134</v>
      </c>
    </row>
    <row r="881" spans="1:22" s="48" customFormat="1" ht="90" x14ac:dyDescent="0.25">
      <c r="A881" s="131" t="s">
        <v>4870</v>
      </c>
      <c r="B881" s="77" t="s">
        <v>31</v>
      </c>
      <c r="C881" s="77" t="s">
        <v>5117</v>
      </c>
      <c r="D881" s="77" t="s">
        <v>214</v>
      </c>
      <c r="E881" s="77" t="s">
        <v>156</v>
      </c>
      <c r="F881" s="77" t="s">
        <v>5118</v>
      </c>
      <c r="G881" s="77" t="s">
        <v>5119</v>
      </c>
      <c r="H881" s="77" t="s">
        <v>5152</v>
      </c>
      <c r="I881" s="77" t="s">
        <v>5153</v>
      </c>
      <c r="J881" s="77" t="s">
        <v>1882</v>
      </c>
      <c r="K881" s="77" t="s">
        <v>67</v>
      </c>
      <c r="L881" s="111">
        <v>6884481</v>
      </c>
      <c r="M881" s="111">
        <v>0</v>
      </c>
      <c r="N881" s="111">
        <v>6884481</v>
      </c>
      <c r="O881" s="126">
        <v>1</v>
      </c>
      <c r="P881" s="111">
        <v>6884481</v>
      </c>
      <c r="Q881" s="77" t="s">
        <v>68</v>
      </c>
      <c r="R881" s="77" t="s">
        <v>5078</v>
      </c>
      <c r="S881" s="77" t="s">
        <v>68</v>
      </c>
      <c r="T881" s="78" t="s">
        <v>5154</v>
      </c>
      <c r="U881" s="77" t="s">
        <v>134</v>
      </c>
      <c r="V881" s="77" t="s">
        <v>134</v>
      </c>
    </row>
    <row r="882" spans="1:22" s="48" customFormat="1" ht="150" x14ac:dyDescent="0.25">
      <c r="A882" s="131" t="s">
        <v>4870</v>
      </c>
      <c r="B882" s="77" t="s">
        <v>31</v>
      </c>
      <c r="C882" s="77" t="s">
        <v>5120</v>
      </c>
      <c r="D882" s="77" t="s">
        <v>214</v>
      </c>
      <c r="E882" s="77" t="s">
        <v>156</v>
      </c>
      <c r="F882" s="77" t="s">
        <v>5121</v>
      </c>
      <c r="G882" s="77" t="s">
        <v>5122</v>
      </c>
      <c r="H882" s="77" t="s">
        <v>5155</v>
      </c>
      <c r="I882" s="77" t="s">
        <v>5156</v>
      </c>
      <c r="J882" s="77" t="s">
        <v>5150</v>
      </c>
      <c r="K882" s="77" t="s">
        <v>67</v>
      </c>
      <c r="L882" s="111">
        <v>15267391</v>
      </c>
      <c r="M882" s="111">
        <v>0</v>
      </c>
      <c r="N882" s="111">
        <v>15267391</v>
      </c>
      <c r="O882" s="126">
        <v>1</v>
      </c>
      <c r="P882" s="111">
        <v>15267391</v>
      </c>
      <c r="Q882" s="77" t="s">
        <v>68</v>
      </c>
      <c r="R882" s="77" t="s">
        <v>5073</v>
      </c>
      <c r="S882" s="77" t="s">
        <v>68</v>
      </c>
      <c r="T882" s="78" t="s">
        <v>5157</v>
      </c>
      <c r="U882" s="77" t="s">
        <v>68</v>
      </c>
      <c r="V882" s="77" t="s">
        <v>134</v>
      </c>
    </row>
    <row r="883" spans="1:22" s="48" customFormat="1" ht="105" x14ac:dyDescent="0.25">
      <c r="A883" s="131" t="s">
        <v>4870</v>
      </c>
      <c r="B883" s="77" t="s">
        <v>31</v>
      </c>
      <c r="C883" s="77" t="s">
        <v>5123</v>
      </c>
      <c r="D883" s="77" t="s">
        <v>214</v>
      </c>
      <c r="E883" s="77" t="s">
        <v>156</v>
      </c>
      <c r="F883" s="77" t="s">
        <v>1949</v>
      </c>
      <c r="G883" s="77" t="s">
        <v>5124</v>
      </c>
      <c r="H883" s="77" t="s">
        <v>5158</v>
      </c>
      <c r="I883" s="77" t="s">
        <v>5159</v>
      </c>
      <c r="J883" s="77" t="s">
        <v>5160</v>
      </c>
      <c r="K883" s="77" t="s">
        <v>67</v>
      </c>
      <c r="L883" s="111">
        <v>200000</v>
      </c>
      <c r="M883" s="111">
        <v>0</v>
      </c>
      <c r="N883" s="111">
        <v>200000</v>
      </c>
      <c r="O883" s="126">
        <v>1</v>
      </c>
      <c r="P883" s="111">
        <v>200000</v>
      </c>
      <c r="Q883" s="77" t="s">
        <v>134</v>
      </c>
      <c r="R883" s="77" t="s">
        <v>5073</v>
      </c>
      <c r="S883" s="77" t="s">
        <v>68</v>
      </c>
      <c r="T883" s="78" t="s">
        <v>4419</v>
      </c>
      <c r="U883" s="77" t="s">
        <v>134</v>
      </c>
      <c r="V883" s="77" t="s">
        <v>134</v>
      </c>
    </row>
    <row r="884" spans="1:22" s="48" customFormat="1" ht="105" x14ac:dyDescent="0.25">
      <c r="A884" s="131" t="s">
        <v>5050</v>
      </c>
      <c r="B884" s="77" t="s">
        <v>31</v>
      </c>
      <c r="C884" s="77" t="s">
        <v>5125</v>
      </c>
      <c r="D884" s="77" t="s">
        <v>214</v>
      </c>
      <c r="E884" s="77" t="s">
        <v>156</v>
      </c>
      <c r="F884" s="77" t="s">
        <v>821</v>
      </c>
      <c r="G884" s="77" t="s">
        <v>5126</v>
      </c>
      <c r="H884" s="77" t="s">
        <v>720</v>
      </c>
      <c r="I884" s="77" t="s">
        <v>5161</v>
      </c>
      <c r="J884" s="77" t="s">
        <v>824</v>
      </c>
      <c r="K884" s="77" t="s">
        <v>67</v>
      </c>
      <c r="L884" s="111">
        <v>74970</v>
      </c>
      <c r="M884" s="111">
        <v>0</v>
      </c>
      <c r="N884" s="111">
        <v>74970</v>
      </c>
      <c r="O884" s="126">
        <v>1</v>
      </c>
      <c r="P884" s="111">
        <v>74970</v>
      </c>
      <c r="Q884" s="77" t="s">
        <v>68</v>
      </c>
      <c r="R884" s="77" t="s">
        <v>4719</v>
      </c>
      <c r="S884" s="77" t="s">
        <v>68</v>
      </c>
      <c r="T884" s="78" t="s">
        <v>4419</v>
      </c>
      <c r="U884" s="77" t="s">
        <v>134</v>
      </c>
      <c r="V884" s="77" t="s">
        <v>134</v>
      </c>
    </row>
    <row r="885" spans="1:22" s="48" customFormat="1" ht="75" x14ac:dyDescent="0.25">
      <c r="A885" s="55">
        <v>13100700</v>
      </c>
      <c r="B885" s="77" t="s">
        <v>31</v>
      </c>
      <c r="C885" s="82">
        <v>3264</v>
      </c>
      <c r="D885" s="77" t="s">
        <v>214</v>
      </c>
      <c r="E885" s="77" t="s">
        <v>5633</v>
      </c>
      <c r="F885" s="77" t="s">
        <v>79</v>
      </c>
      <c r="G885" s="78" t="s">
        <v>5634</v>
      </c>
      <c r="H885" s="133" t="s">
        <v>3128</v>
      </c>
      <c r="I885" s="78" t="s">
        <v>5635</v>
      </c>
      <c r="J885" s="77" t="s">
        <v>3126</v>
      </c>
      <c r="K885" s="71" t="s">
        <v>67</v>
      </c>
      <c r="L885" s="74">
        <v>3107401</v>
      </c>
      <c r="M885" s="74">
        <v>0</v>
      </c>
      <c r="N885" s="74">
        <v>3107401</v>
      </c>
      <c r="O885" s="79">
        <v>1</v>
      </c>
      <c r="P885" s="74">
        <v>3107401</v>
      </c>
      <c r="Q885" s="77" t="s">
        <v>68</v>
      </c>
      <c r="R885" s="77" t="s">
        <v>5558</v>
      </c>
      <c r="S885" s="85" t="s">
        <v>68</v>
      </c>
      <c r="T885" s="78" t="s">
        <v>5636</v>
      </c>
      <c r="U885" s="85" t="s">
        <v>134</v>
      </c>
      <c r="V885" s="85" t="s">
        <v>134</v>
      </c>
    </row>
    <row r="886" spans="1:22" s="48" customFormat="1" ht="120" x14ac:dyDescent="0.25">
      <c r="A886" s="55">
        <v>13100700</v>
      </c>
      <c r="B886" s="77" t="s">
        <v>31</v>
      </c>
      <c r="C886" s="82">
        <v>3265</v>
      </c>
      <c r="D886" s="77" t="s">
        <v>214</v>
      </c>
      <c r="E886" s="77" t="s">
        <v>5633</v>
      </c>
      <c r="F886" s="77" t="s">
        <v>79</v>
      </c>
      <c r="G886" s="146" t="s">
        <v>5637</v>
      </c>
      <c r="H886" s="77" t="s">
        <v>3179</v>
      </c>
      <c r="I886" s="77" t="s">
        <v>3180</v>
      </c>
      <c r="J886" s="77" t="s">
        <v>3126</v>
      </c>
      <c r="K886" s="71" t="s">
        <v>67</v>
      </c>
      <c r="L886" s="74">
        <v>4751417</v>
      </c>
      <c r="M886" s="74">
        <v>0</v>
      </c>
      <c r="N886" s="74">
        <v>4751417</v>
      </c>
      <c r="O886" s="79">
        <v>1</v>
      </c>
      <c r="P886" s="74">
        <v>4751417</v>
      </c>
      <c r="Q886" s="77" t="s">
        <v>134</v>
      </c>
      <c r="R886" s="77" t="s">
        <v>5558</v>
      </c>
      <c r="S886" s="85" t="s">
        <v>68</v>
      </c>
      <c r="T886" s="78" t="s">
        <v>5638</v>
      </c>
      <c r="U886" s="85" t="s">
        <v>134</v>
      </c>
      <c r="V886" s="85" t="s">
        <v>134</v>
      </c>
    </row>
    <row r="887" spans="1:22" s="48" customFormat="1" ht="120" x14ac:dyDescent="0.25">
      <c r="A887" s="55">
        <v>13100700</v>
      </c>
      <c r="B887" s="77" t="s">
        <v>31</v>
      </c>
      <c r="C887" s="82">
        <v>3266</v>
      </c>
      <c r="D887" s="77" t="s">
        <v>214</v>
      </c>
      <c r="E887" s="77" t="s">
        <v>5633</v>
      </c>
      <c r="F887" s="77" t="s">
        <v>79</v>
      </c>
      <c r="G887" s="146" t="s">
        <v>5639</v>
      </c>
      <c r="H887" s="77" t="s">
        <v>3179</v>
      </c>
      <c r="I887" s="77" t="s">
        <v>3180</v>
      </c>
      <c r="J887" s="77" t="s">
        <v>3126</v>
      </c>
      <c r="K887" s="71" t="s">
        <v>67</v>
      </c>
      <c r="L887" s="74">
        <v>2504314</v>
      </c>
      <c r="M887" s="74">
        <v>0</v>
      </c>
      <c r="N887" s="74">
        <v>2504314</v>
      </c>
      <c r="O887" s="79">
        <v>1</v>
      </c>
      <c r="P887" s="74">
        <v>2504314</v>
      </c>
      <c r="Q887" s="77" t="s">
        <v>134</v>
      </c>
      <c r="R887" s="77" t="s">
        <v>5558</v>
      </c>
      <c r="S887" s="85" t="s">
        <v>68</v>
      </c>
      <c r="T887" s="78" t="s">
        <v>5640</v>
      </c>
      <c r="U887" s="85" t="s">
        <v>134</v>
      </c>
      <c r="V887" s="85" t="s">
        <v>134</v>
      </c>
    </row>
    <row r="888" spans="1:22" s="48" customFormat="1" ht="105" x14ac:dyDescent="0.25">
      <c r="A888" s="55">
        <v>13100700</v>
      </c>
      <c r="B888" s="77" t="s">
        <v>31</v>
      </c>
      <c r="C888" s="82">
        <v>3267</v>
      </c>
      <c r="D888" s="77" t="s">
        <v>214</v>
      </c>
      <c r="E888" s="77" t="s">
        <v>5633</v>
      </c>
      <c r="F888" s="77" t="s">
        <v>79</v>
      </c>
      <c r="G888" s="146" t="s">
        <v>5641</v>
      </c>
      <c r="H888" s="77" t="s">
        <v>3179</v>
      </c>
      <c r="I888" s="77" t="s">
        <v>3180</v>
      </c>
      <c r="J888" s="77" t="s">
        <v>3126</v>
      </c>
      <c r="K888" s="71" t="s">
        <v>67</v>
      </c>
      <c r="L888" s="74">
        <v>4374574</v>
      </c>
      <c r="M888" s="74">
        <v>0</v>
      </c>
      <c r="N888" s="74">
        <v>4374574</v>
      </c>
      <c r="O888" s="79">
        <v>1</v>
      </c>
      <c r="P888" s="74">
        <v>4374574</v>
      </c>
      <c r="Q888" s="77" t="s">
        <v>134</v>
      </c>
      <c r="R888" s="77" t="s">
        <v>5558</v>
      </c>
      <c r="S888" s="85" t="s">
        <v>68</v>
      </c>
      <c r="T888" s="78" t="s">
        <v>5642</v>
      </c>
      <c r="U888" s="85" t="s">
        <v>134</v>
      </c>
      <c r="V888" s="85" t="s">
        <v>134</v>
      </c>
    </row>
    <row r="889" spans="1:22" s="48" customFormat="1" ht="75" x14ac:dyDescent="0.25">
      <c r="A889" s="55">
        <v>13100700</v>
      </c>
      <c r="B889" s="77" t="s">
        <v>31</v>
      </c>
      <c r="C889" s="82">
        <v>3268</v>
      </c>
      <c r="D889" s="77" t="s">
        <v>214</v>
      </c>
      <c r="E889" s="77" t="s">
        <v>5633</v>
      </c>
      <c r="F889" s="77" t="s">
        <v>79</v>
      </c>
      <c r="G889" s="146" t="s">
        <v>5643</v>
      </c>
      <c r="H889" s="77" t="s">
        <v>3179</v>
      </c>
      <c r="I889" s="77" t="s">
        <v>3180</v>
      </c>
      <c r="J889" s="77" t="s">
        <v>3126</v>
      </c>
      <c r="K889" s="71" t="s">
        <v>67</v>
      </c>
      <c r="L889" s="74">
        <v>725773</v>
      </c>
      <c r="M889" s="74">
        <v>0</v>
      </c>
      <c r="N889" s="74">
        <v>725773</v>
      </c>
      <c r="O889" s="79">
        <v>1</v>
      </c>
      <c r="P889" s="74">
        <v>725773</v>
      </c>
      <c r="Q889" s="77" t="s">
        <v>134</v>
      </c>
      <c r="R889" s="77" t="s">
        <v>5558</v>
      </c>
      <c r="S889" s="85" t="s">
        <v>68</v>
      </c>
      <c r="T889" s="78" t="s">
        <v>5644</v>
      </c>
      <c r="U889" s="85" t="s">
        <v>134</v>
      </c>
      <c r="V889" s="85" t="s">
        <v>134</v>
      </c>
    </row>
    <row r="890" spans="1:22" s="48" customFormat="1" ht="75" x14ac:dyDescent="0.25">
      <c r="A890" s="55">
        <v>13100700</v>
      </c>
      <c r="B890" s="77" t="s">
        <v>31</v>
      </c>
      <c r="C890" s="82">
        <v>3269</v>
      </c>
      <c r="D890" s="77" t="s">
        <v>214</v>
      </c>
      <c r="E890" s="77" t="s">
        <v>5633</v>
      </c>
      <c r="F890" s="77" t="s">
        <v>79</v>
      </c>
      <c r="G890" s="146" t="s">
        <v>5645</v>
      </c>
      <c r="H890" s="77" t="s">
        <v>3179</v>
      </c>
      <c r="I890" s="77" t="s">
        <v>3180</v>
      </c>
      <c r="J890" s="77" t="s">
        <v>3126</v>
      </c>
      <c r="K890" s="71" t="s">
        <v>67</v>
      </c>
      <c r="L890" s="74">
        <v>1565861</v>
      </c>
      <c r="M890" s="74">
        <v>0</v>
      </c>
      <c r="N890" s="74">
        <v>1565861</v>
      </c>
      <c r="O890" s="79">
        <v>1</v>
      </c>
      <c r="P890" s="74">
        <v>1565861</v>
      </c>
      <c r="Q890" s="77" t="s">
        <v>134</v>
      </c>
      <c r="R890" s="77" t="s">
        <v>5558</v>
      </c>
      <c r="S890" s="85" t="s">
        <v>68</v>
      </c>
      <c r="T890" s="78" t="s">
        <v>5644</v>
      </c>
      <c r="U890" s="85" t="s">
        <v>134</v>
      </c>
      <c r="V890" s="85" t="s">
        <v>134</v>
      </c>
    </row>
    <row r="891" spans="1:22" s="48" customFormat="1" ht="75" x14ac:dyDescent="0.25">
      <c r="A891" s="55">
        <v>13100700</v>
      </c>
      <c r="B891" s="77" t="s">
        <v>31</v>
      </c>
      <c r="C891" s="82">
        <v>3270</v>
      </c>
      <c r="D891" s="77" t="s">
        <v>214</v>
      </c>
      <c r="E891" s="77" t="s">
        <v>5633</v>
      </c>
      <c r="F891" s="77" t="s">
        <v>79</v>
      </c>
      <c r="G891" s="146" t="s">
        <v>5646</v>
      </c>
      <c r="H891" s="77" t="s">
        <v>3179</v>
      </c>
      <c r="I891" s="77" t="s">
        <v>3180</v>
      </c>
      <c r="J891" s="77" t="s">
        <v>3126</v>
      </c>
      <c r="K891" s="71" t="s">
        <v>67</v>
      </c>
      <c r="L891" s="74">
        <v>3131721</v>
      </c>
      <c r="M891" s="74">
        <v>0</v>
      </c>
      <c r="N891" s="74">
        <v>3131721</v>
      </c>
      <c r="O891" s="79">
        <v>1</v>
      </c>
      <c r="P891" s="74">
        <v>3131721</v>
      </c>
      <c r="Q891" s="77" t="s">
        <v>134</v>
      </c>
      <c r="R891" s="77" t="s">
        <v>5558</v>
      </c>
      <c r="S891" s="85" t="s">
        <v>68</v>
      </c>
      <c r="T891" s="78" t="s">
        <v>5644</v>
      </c>
      <c r="U891" s="85" t="s">
        <v>134</v>
      </c>
      <c r="V891" s="85" t="s">
        <v>134</v>
      </c>
    </row>
    <row r="892" spans="1:22" s="48" customFormat="1" ht="75" x14ac:dyDescent="0.25">
      <c r="A892" s="55">
        <v>13100700</v>
      </c>
      <c r="B892" s="77" t="s">
        <v>31</v>
      </c>
      <c r="C892" s="82">
        <v>3271</v>
      </c>
      <c r="D892" s="77" t="s">
        <v>214</v>
      </c>
      <c r="E892" s="77" t="s">
        <v>5633</v>
      </c>
      <c r="F892" s="77" t="s">
        <v>79</v>
      </c>
      <c r="G892" s="78" t="s">
        <v>5647</v>
      </c>
      <c r="H892" s="77" t="s">
        <v>3179</v>
      </c>
      <c r="I892" s="77" t="s">
        <v>3180</v>
      </c>
      <c r="J892" s="77" t="s">
        <v>3126</v>
      </c>
      <c r="K892" s="71" t="s">
        <v>67</v>
      </c>
      <c r="L892" s="74">
        <v>2557484</v>
      </c>
      <c r="M892" s="74">
        <v>0</v>
      </c>
      <c r="N892" s="74">
        <v>2557484</v>
      </c>
      <c r="O892" s="79">
        <v>1</v>
      </c>
      <c r="P892" s="74">
        <v>2557484</v>
      </c>
      <c r="Q892" s="77" t="s">
        <v>134</v>
      </c>
      <c r="R892" s="77" t="s">
        <v>5558</v>
      </c>
      <c r="S892" s="85" t="s">
        <v>68</v>
      </c>
      <c r="T892" s="78" t="s">
        <v>5648</v>
      </c>
      <c r="U892" s="85" t="s">
        <v>134</v>
      </c>
      <c r="V892" s="85" t="s">
        <v>134</v>
      </c>
    </row>
    <row r="893" spans="1:22" s="48" customFormat="1" ht="75" x14ac:dyDescent="0.25">
      <c r="A893" s="55">
        <v>13100700</v>
      </c>
      <c r="B893" s="77" t="s">
        <v>31</v>
      </c>
      <c r="C893" s="82">
        <v>3272</v>
      </c>
      <c r="D893" s="77" t="s">
        <v>214</v>
      </c>
      <c r="E893" s="77" t="s">
        <v>5633</v>
      </c>
      <c r="F893" s="77" t="s">
        <v>79</v>
      </c>
      <c r="G893" s="78" t="s">
        <v>5649</v>
      </c>
      <c r="H893" s="77" t="s">
        <v>3179</v>
      </c>
      <c r="I893" s="77" t="s">
        <v>3180</v>
      </c>
      <c r="J893" s="77" t="s">
        <v>3126</v>
      </c>
      <c r="K893" s="71" t="s">
        <v>67</v>
      </c>
      <c r="L893" s="74">
        <v>2754214</v>
      </c>
      <c r="M893" s="74">
        <v>0</v>
      </c>
      <c r="N893" s="74">
        <v>2754214</v>
      </c>
      <c r="O893" s="79">
        <v>1</v>
      </c>
      <c r="P893" s="74">
        <v>2754214</v>
      </c>
      <c r="Q893" s="77" t="s">
        <v>134</v>
      </c>
      <c r="R893" s="77" t="s">
        <v>5558</v>
      </c>
      <c r="S893" s="85" t="s">
        <v>68</v>
      </c>
      <c r="T893" s="78" t="s">
        <v>5648</v>
      </c>
      <c r="U893" s="85" t="s">
        <v>134</v>
      </c>
      <c r="V893" s="85" t="s">
        <v>134</v>
      </c>
    </row>
    <row r="894" spans="1:22" s="48" customFormat="1" ht="90" x14ac:dyDescent="0.25">
      <c r="A894" s="55">
        <v>13100700</v>
      </c>
      <c r="B894" s="77" t="s">
        <v>31</v>
      </c>
      <c r="C894" s="82">
        <v>3273</v>
      </c>
      <c r="D894" s="77" t="s">
        <v>214</v>
      </c>
      <c r="E894" s="77" t="s">
        <v>5633</v>
      </c>
      <c r="F894" s="77" t="s">
        <v>79</v>
      </c>
      <c r="G894" s="78" t="s">
        <v>5650</v>
      </c>
      <c r="H894" s="77" t="s">
        <v>3179</v>
      </c>
      <c r="I894" s="77" t="s">
        <v>3180</v>
      </c>
      <c r="J894" s="77" t="s">
        <v>3126</v>
      </c>
      <c r="K894" s="71" t="s">
        <v>67</v>
      </c>
      <c r="L894" s="74">
        <v>732377</v>
      </c>
      <c r="M894" s="74">
        <v>0</v>
      </c>
      <c r="N894" s="74">
        <v>732377</v>
      </c>
      <c r="O894" s="79">
        <v>1</v>
      </c>
      <c r="P894" s="74">
        <v>732377</v>
      </c>
      <c r="Q894" s="77" t="s">
        <v>134</v>
      </c>
      <c r="R894" s="77" t="s">
        <v>5558</v>
      </c>
      <c r="S894" s="85" t="s">
        <v>68</v>
      </c>
      <c r="T894" s="78" t="s">
        <v>5651</v>
      </c>
      <c r="U894" s="85" t="s">
        <v>134</v>
      </c>
      <c r="V894" s="85" t="s">
        <v>134</v>
      </c>
    </row>
    <row r="895" spans="1:22" s="48" customFormat="1" ht="75" x14ac:dyDescent="0.25">
      <c r="A895" s="55">
        <v>13100700</v>
      </c>
      <c r="B895" s="77" t="s">
        <v>31</v>
      </c>
      <c r="C895" s="82">
        <v>3274</v>
      </c>
      <c r="D895" s="77" t="s">
        <v>214</v>
      </c>
      <c r="E895" s="77" t="s">
        <v>5633</v>
      </c>
      <c r="F895" s="77" t="s">
        <v>79</v>
      </c>
      <c r="G895" s="78" t="s">
        <v>5652</v>
      </c>
      <c r="H895" s="77" t="s">
        <v>3179</v>
      </c>
      <c r="I895" s="77" t="s">
        <v>3180</v>
      </c>
      <c r="J895" s="77" t="s">
        <v>3126</v>
      </c>
      <c r="K895" s="71" t="s">
        <v>67</v>
      </c>
      <c r="L895" s="74">
        <v>1220629</v>
      </c>
      <c r="M895" s="74">
        <v>0</v>
      </c>
      <c r="N895" s="74">
        <v>1220629</v>
      </c>
      <c r="O895" s="79">
        <v>1</v>
      </c>
      <c r="P895" s="74">
        <v>1220629</v>
      </c>
      <c r="Q895" s="77" t="s">
        <v>134</v>
      </c>
      <c r="R895" s="77" t="s">
        <v>5558</v>
      </c>
      <c r="S895" s="85" t="s">
        <v>68</v>
      </c>
      <c r="T895" s="78" t="s">
        <v>5651</v>
      </c>
      <c r="U895" s="85" t="s">
        <v>134</v>
      </c>
      <c r="V895" s="85" t="s">
        <v>134</v>
      </c>
    </row>
    <row r="896" spans="1:22" s="48" customFormat="1" ht="75" x14ac:dyDescent="0.25">
      <c r="A896" s="55">
        <v>13100700</v>
      </c>
      <c r="B896" s="77" t="s">
        <v>31</v>
      </c>
      <c r="C896" s="82">
        <v>3275</v>
      </c>
      <c r="D896" s="77" t="s">
        <v>214</v>
      </c>
      <c r="E896" s="77" t="s">
        <v>5633</v>
      </c>
      <c r="F896" s="77" t="s">
        <v>79</v>
      </c>
      <c r="G896" s="78" t="s">
        <v>5653</v>
      </c>
      <c r="H896" s="77" t="s">
        <v>3179</v>
      </c>
      <c r="I896" s="77" t="s">
        <v>3180</v>
      </c>
      <c r="J896" s="77" t="s">
        <v>3126</v>
      </c>
      <c r="K896" s="71" t="s">
        <v>67</v>
      </c>
      <c r="L896" s="74">
        <v>1953006</v>
      </c>
      <c r="M896" s="74">
        <v>0</v>
      </c>
      <c r="N896" s="74">
        <v>1953006</v>
      </c>
      <c r="O896" s="79">
        <v>1</v>
      </c>
      <c r="P896" s="74">
        <v>1953006</v>
      </c>
      <c r="Q896" s="77" t="s">
        <v>134</v>
      </c>
      <c r="R896" s="77" t="s">
        <v>5558</v>
      </c>
      <c r="S896" s="85" t="s">
        <v>68</v>
      </c>
      <c r="T896" s="78" t="s">
        <v>5651</v>
      </c>
      <c r="U896" s="85" t="s">
        <v>134</v>
      </c>
      <c r="V896" s="85" t="s">
        <v>134</v>
      </c>
    </row>
    <row r="897" spans="1:22" s="48" customFormat="1" ht="75" x14ac:dyDescent="0.25">
      <c r="A897" s="55">
        <v>13100700</v>
      </c>
      <c r="B897" s="77" t="s">
        <v>31</v>
      </c>
      <c r="C897" s="82">
        <v>3276</v>
      </c>
      <c r="D897" s="77" t="s">
        <v>214</v>
      </c>
      <c r="E897" s="77" t="s">
        <v>5633</v>
      </c>
      <c r="F897" s="77" t="s">
        <v>79</v>
      </c>
      <c r="G897" s="78" t="s">
        <v>5654</v>
      </c>
      <c r="H897" s="77" t="s">
        <v>3179</v>
      </c>
      <c r="I897" s="77" t="s">
        <v>3180</v>
      </c>
      <c r="J897" s="77" t="s">
        <v>3126</v>
      </c>
      <c r="K897" s="71" t="s">
        <v>67</v>
      </c>
      <c r="L897" s="74">
        <v>977666</v>
      </c>
      <c r="M897" s="74">
        <v>0</v>
      </c>
      <c r="N897" s="74">
        <v>977666</v>
      </c>
      <c r="O897" s="79">
        <v>1</v>
      </c>
      <c r="P897" s="74">
        <v>977666</v>
      </c>
      <c r="Q897" s="77" t="s">
        <v>134</v>
      </c>
      <c r="R897" s="77" t="s">
        <v>5558</v>
      </c>
      <c r="S897" s="85" t="s">
        <v>68</v>
      </c>
      <c r="T897" s="78" t="s">
        <v>5655</v>
      </c>
      <c r="U897" s="85" t="s">
        <v>134</v>
      </c>
      <c r="V897" s="85" t="s">
        <v>134</v>
      </c>
    </row>
    <row r="898" spans="1:22" s="48" customFormat="1" ht="75" x14ac:dyDescent="0.25">
      <c r="A898" s="55">
        <v>13100700</v>
      </c>
      <c r="B898" s="77" t="s">
        <v>31</v>
      </c>
      <c r="C898" s="82">
        <v>3277</v>
      </c>
      <c r="D898" s="77" t="s">
        <v>214</v>
      </c>
      <c r="E898" s="77" t="s">
        <v>5633</v>
      </c>
      <c r="F898" s="77" t="s">
        <v>79</v>
      </c>
      <c r="G898" s="78" t="s">
        <v>5656</v>
      </c>
      <c r="H898" s="77" t="s">
        <v>3179</v>
      </c>
      <c r="I898" s="77" t="s">
        <v>3180</v>
      </c>
      <c r="J898" s="77" t="s">
        <v>3126</v>
      </c>
      <c r="K898" s="71" t="s">
        <v>67</v>
      </c>
      <c r="L898" s="74">
        <v>1955332</v>
      </c>
      <c r="M898" s="74">
        <v>0</v>
      </c>
      <c r="N898" s="74">
        <v>1955332</v>
      </c>
      <c r="O898" s="79">
        <v>1</v>
      </c>
      <c r="P898" s="74">
        <v>1955332</v>
      </c>
      <c r="Q898" s="77" t="s">
        <v>134</v>
      </c>
      <c r="R898" s="77" t="s">
        <v>5558</v>
      </c>
      <c r="S898" s="85" t="s">
        <v>68</v>
      </c>
      <c r="T898" s="78" t="s">
        <v>5655</v>
      </c>
      <c r="U898" s="85" t="s">
        <v>134</v>
      </c>
      <c r="V898" s="85" t="s">
        <v>134</v>
      </c>
    </row>
    <row r="899" spans="1:22" s="48" customFormat="1" ht="75" x14ac:dyDescent="0.25">
      <c r="A899" s="55">
        <v>13100700</v>
      </c>
      <c r="B899" s="77" t="s">
        <v>31</v>
      </c>
      <c r="C899" s="82">
        <v>3278</v>
      </c>
      <c r="D899" s="77" t="s">
        <v>214</v>
      </c>
      <c r="E899" s="77" t="s">
        <v>5633</v>
      </c>
      <c r="F899" s="77" t="s">
        <v>79</v>
      </c>
      <c r="G899" s="78" t="s">
        <v>5657</v>
      </c>
      <c r="H899" s="77" t="s">
        <v>3179</v>
      </c>
      <c r="I899" s="77" t="s">
        <v>3180</v>
      </c>
      <c r="J899" s="77" t="s">
        <v>3126</v>
      </c>
      <c r="K899" s="71" t="s">
        <v>67</v>
      </c>
      <c r="L899" s="74">
        <v>441878</v>
      </c>
      <c r="M899" s="74">
        <v>0</v>
      </c>
      <c r="N899" s="74">
        <v>441878</v>
      </c>
      <c r="O899" s="79">
        <v>1</v>
      </c>
      <c r="P899" s="74">
        <v>441878</v>
      </c>
      <c r="Q899" s="77" t="s">
        <v>134</v>
      </c>
      <c r="R899" s="77" t="s">
        <v>5558</v>
      </c>
      <c r="S899" s="85" t="s">
        <v>68</v>
      </c>
      <c r="T899" s="78" t="s">
        <v>5658</v>
      </c>
      <c r="U899" s="85" t="s">
        <v>134</v>
      </c>
      <c r="V899" s="85" t="s">
        <v>134</v>
      </c>
    </row>
    <row r="900" spans="1:22" s="48" customFormat="1" ht="75" x14ac:dyDescent="0.25">
      <c r="A900" s="55">
        <v>13100700</v>
      </c>
      <c r="B900" s="77" t="s">
        <v>31</v>
      </c>
      <c r="C900" s="82">
        <v>3279</v>
      </c>
      <c r="D900" s="77" t="s">
        <v>214</v>
      </c>
      <c r="E900" s="77" t="s">
        <v>5633</v>
      </c>
      <c r="F900" s="77" t="s">
        <v>79</v>
      </c>
      <c r="G900" s="78" t="s">
        <v>5659</v>
      </c>
      <c r="H900" s="77" t="s">
        <v>3179</v>
      </c>
      <c r="I900" s="77" t="s">
        <v>3180</v>
      </c>
      <c r="J900" s="77" t="s">
        <v>3126</v>
      </c>
      <c r="K900" s="71" t="s">
        <v>67</v>
      </c>
      <c r="L900" s="74">
        <v>794328</v>
      </c>
      <c r="M900" s="74">
        <v>0</v>
      </c>
      <c r="N900" s="74">
        <v>794328</v>
      </c>
      <c r="O900" s="79">
        <v>1</v>
      </c>
      <c r="P900" s="74">
        <v>794328</v>
      </c>
      <c r="Q900" s="77" t="s">
        <v>134</v>
      </c>
      <c r="R900" s="77" t="s">
        <v>5558</v>
      </c>
      <c r="S900" s="85" t="s">
        <v>68</v>
      </c>
      <c r="T900" s="78" t="s">
        <v>5658</v>
      </c>
      <c r="U900" s="85" t="s">
        <v>134</v>
      </c>
      <c r="V900" s="85" t="s">
        <v>134</v>
      </c>
    </row>
    <row r="901" spans="1:22" s="48" customFormat="1" ht="75" x14ac:dyDescent="0.25">
      <c r="A901" s="55">
        <v>13100700</v>
      </c>
      <c r="B901" s="77" t="s">
        <v>31</v>
      </c>
      <c r="C901" s="82">
        <v>3280</v>
      </c>
      <c r="D901" s="77" t="s">
        <v>214</v>
      </c>
      <c r="E901" s="77" t="s">
        <v>5633</v>
      </c>
      <c r="F901" s="77" t="s">
        <v>79</v>
      </c>
      <c r="G901" s="78" t="s">
        <v>5660</v>
      </c>
      <c r="H901" s="77" t="s">
        <v>3179</v>
      </c>
      <c r="I901" s="77" t="s">
        <v>3180</v>
      </c>
      <c r="J901" s="77" t="s">
        <v>3126</v>
      </c>
      <c r="K901" s="71" t="s">
        <v>67</v>
      </c>
      <c r="L901" s="74">
        <v>1959320</v>
      </c>
      <c r="M901" s="74">
        <v>0</v>
      </c>
      <c r="N901" s="74">
        <v>1959320</v>
      </c>
      <c r="O901" s="79">
        <v>1</v>
      </c>
      <c r="P901" s="74">
        <v>1959320</v>
      </c>
      <c r="Q901" s="77" t="s">
        <v>134</v>
      </c>
      <c r="R901" s="77" t="s">
        <v>5558</v>
      </c>
      <c r="S901" s="85" t="s">
        <v>68</v>
      </c>
      <c r="T901" s="78" t="s">
        <v>5661</v>
      </c>
      <c r="U901" s="85" t="s">
        <v>134</v>
      </c>
      <c r="V901" s="85" t="s">
        <v>134</v>
      </c>
    </row>
    <row r="902" spans="1:22" s="48" customFormat="1" ht="75" x14ac:dyDescent="0.25">
      <c r="A902" s="55">
        <v>13100700</v>
      </c>
      <c r="B902" s="77" t="s">
        <v>31</v>
      </c>
      <c r="C902" s="82">
        <v>3281</v>
      </c>
      <c r="D902" s="77" t="s">
        <v>214</v>
      </c>
      <c r="E902" s="77" t="s">
        <v>5633</v>
      </c>
      <c r="F902" s="77" t="s">
        <v>79</v>
      </c>
      <c r="G902" s="78" t="s">
        <v>5662</v>
      </c>
      <c r="H902" s="77" t="s">
        <v>3179</v>
      </c>
      <c r="I902" s="77" t="s">
        <v>3180</v>
      </c>
      <c r="J902" s="77" t="s">
        <v>3126</v>
      </c>
      <c r="K902" s="71" t="s">
        <v>67</v>
      </c>
      <c r="L902" s="74">
        <v>2315560</v>
      </c>
      <c r="M902" s="74">
        <v>0</v>
      </c>
      <c r="N902" s="74">
        <v>2315560</v>
      </c>
      <c r="O902" s="79">
        <v>1</v>
      </c>
      <c r="P902" s="74">
        <v>2315560</v>
      </c>
      <c r="Q902" s="77" t="s">
        <v>134</v>
      </c>
      <c r="R902" s="77" t="s">
        <v>5558</v>
      </c>
      <c r="S902" s="85" t="s">
        <v>68</v>
      </c>
      <c r="T902" s="78" t="s">
        <v>5661</v>
      </c>
      <c r="U902" s="85" t="s">
        <v>134</v>
      </c>
      <c r="V902" s="85" t="s">
        <v>134</v>
      </c>
    </row>
    <row r="903" spans="1:22" s="48" customFormat="1" ht="75" x14ac:dyDescent="0.25">
      <c r="A903" s="55">
        <v>13100700</v>
      </c>
      <c r="B903" s="77" t="s">
        <v>31</v>
      </c>
      <c r="C903" s="82">
        <v>3282</v>
      </c>
      <c r="D903" s="77" t="s">
        <v>214</v>
      </c>
      <c r="E903" s="77" t="s">
        <v>5633</v>
      </c>
      <c r="F903" s="77" t="s">
        <v>79</v>
      </c>
      <c r="G903" s="78" t="s">
        <v>5663</v>
      </c>
      <c r="H903" s="77" t="s">
        <v>3179</v>
      </c>
      <c r="I903" s="77" t="s">
        <v>3180</v>
      </c>
      <c r="J903" s="77" t="s">
        <v>3126</v>
      </c>
      <c r="K903" s="71" t="s">
        <v>67</v>
      </c>
      <c r="L903" s="74">
        <v>442641</v>
      </c>
      <c r="M903" s="74">
        <v>0</v>
      </c>
      <c r="N903" s="74">
        <v>442641</v>
      </c>
      <c r="O903" s="79">
        <v>1</v>
      </c>
      <c r="P903" s="74">
        <v>442641</v>
      </c>
      <c r="Q903" s="77" t="s">
        <v>134</v>
      </c>
      <c r="R903" s="77" t="s">
        <v>5558</v>
      </c>
      <c r="S903" s="85" t="s">
        <v>68</v>
      </c>
      <c r="T903" s="78" t="s">
        <v>5664</v>
      </c>
      <c r="U903" s="85" t="s">
        <v>134</v>
      </c>
      <c r="V903" s="85" t="s">
        <v>134</v>
      </c>
    </row>
    <row r="904" spans="1:22" s="48" customFormat="1" ht="75" x14ac:dyDescent="0.25">
      <c r="A904" s="55">
        <v>13100700</v>
      </c>
      <c r="B904" s="77" t="s">
        <v>31</v>
      </c>
      <c r="C904" s="82">
        <v>3283</v>
      </c>
      <c r="D904" s="77" t="s">
        <v>214</v>
      </c>
      <c r="E904" s="77" t="s">
        <v>5633</v>
      </c>
      <c r="F904" s="77" t="s">
        <v>79</v>
      </c>
      <c r="G904" s="78" t="s">
        <v>5665</v>
      </c>
      <c r="H904" s="77" t="s">
        <v>3179</v>
      </c>
      <c r="I904" s="77" t="s">
        <v>3180</v>
      </c>
      <c r="J904" s="77" t="s">
        <v>3126</v>
      </c>
      <c r="K904" s="71" t="s">
        <v>67</v>
      </c>
      <c r="L904" s="74">
        <v>737736</v>
      </c>
      <c r="M904" s="74">
        <v>0</v>
      </c>
      <c r="N904" s="74">
        <v>737736</v>
      </c>
      <c r="O904" s="79">
        <v>1</v>
      </c>
      <c r="P904" s="74">
        <v>737736</v>
      </c>
      <c r="Q904" s="77" t="s">
        <v>134</v>
      </c>
      <c r="R904" s="77" t="s">
        <v>5558</v>
      </c>
      <c r="S904" s="85" t="s">
        <v>68</v>
      </c>
      <c r="T904" s="78" t="s">
        <v>5664</v>
      </c>
      <c r="U904" s="85" t="s">
        <v>134</v>
      </c>
      <c r="V904" s="85" t="s">
        <v>134</v>
      </c>
    </row>
    <row r="905" spans="1:22" s="48" customFormat="1" ht="75" x14ac:dyDescent="0.25">
      <c r="A905" s="55">
        <v>13100700</v>
      </c>
      <c r="B905" s="77" t="s">
        <v>31</v>
      </c>
      <c r="C905" s="82">
        <v>3284</v>
      </c>
      <c r="D905" s="77" t="s">
        <v>214</v>
      </c>
      <c r="E905" s="77" t="s">
        <v>5633</v>
      </c>
      <c r="F905" s="77" t="s">
        <v>79</v>
      </c>
      <c r="G905" s="78" t="s">
        <v>5666</v>
      </c>
      <c r="H905" s="77" t="s">
        <v>3179</v>
      </c>
      <c r="I905" s="77" t="s">
        <v>3180</v>
      </c>
      <c r="J905" s="77" t="s">
        <v>3126</v>
      </c>
      <c r="K905" s="71" t="s">
        <v>67</v>
      </c>
      <c r="L905" s="74">
        <v>1520168</v>
      </c>
      <c r="M905" s="74">
        <v>0</v>
      </c>
      <c r="N905" s="74">
        <v>1520168</v>
      </c>
      <c r="O905" s="79">
        <v>1</v>
      </c>
      <c r="P905" s="74">
        <v>1520168</v>
      </c>
      <c r="Q905" s="77" t="s">
        <v>134</v>
      </c>
      <c r="R905" s="77" t="s">
        <v>5558</v>
      </c>
      <c r="S905" s="85" t="s">
        <v>68</v>
      </c>
      <c r="T905" s="78" t="s">
        <v>5667</v>
      </c>
      <c r="U905" s="85" t="s">
        <v>134</v>
      </c>
      <c r="V905" s="85" t="s">
        <v>134</v>
      </c>
    </row>
    <row r="906" spans="1:22" s="48" customFormat="1" ht="75" x14ac:dyDescent="0.25">
      <c r="A906" s="55">
        <v>13100700</v>
      </c>
      <c r="B906" s="77" t="s">
        <v>31</v>
      </c>
      <c r="C906" s="82">
        <v>3285</v>
      </c>
      <c r="D906" s="77" t="s">
        <v>214</v>
      </c>
      <c r="E906" s="77" t="s">
        <v>5633</v>
      </c>
      <c r="F906" s="77" t="s">
        <v>79</v>
      </c>
      <c r="G906" s="78" t="s">
        <v>5668</v>
      </c>
      <c r="H906" s="77" t="s">
        <v>3179</v>
      </c>
      <c r="I906" s="77" t="s">
        <v>3180</v>
      </c>
      <c r="J906" s="77" t="s">
        <v>3126</v>
      </c>
      <c r="K906" s="71" t="s">
        <v>67</v>
      </c>
      <c r="L906" s="74">
        <v>1085834</v>
      </c>
      <c r="M906" s="74">
        <v>0</v>
      </c>
      <c r="N906" s="74">
        <v>1085834</v>
      </c>
      <c r="O906" s="79">
        <v>1</v>
      </c>
      <c r="P906" s="74">
        <v>1085834</v>
      </c>
      <c r="Q906" s="77" t="s">
        <v>134</v>
      </c>
      <c r="R906" s="77" t="s">
        <v>5558</v>
      </c>
      <c r="S906" s="85" t="s">
        <v>68</v>
      </c>
      <c r="T906" s="78" t="s">
        <v>5667</v>
      </c>
      <c r="U906" s="85" t="s">
        <v>134</v>
      </c>
      <c r="V906" s="85" t="s">
        <v>134</v>
      </c>
    </row>
    <row r="907" spans="1:22" s="48" customFormat="1" ht="75" x14ac:dyDescent="0.25">
      <c r="A907" s="55">
        <v>13100700</v>
      </c>
      <c r="B907" s="77" t="s">
        <v>31</v>
      </c>
      <c r="C907" s="82">
        <v>3286</v>
      </c>
      <c r="D907" s="77" t="s">
        <v>214</v>
      </c>
      <c r="E907" s="77" t="s">
        <v>5633</v>
      </c>
      <c r="F907" s="77" t="s">
        <v>79</v>
      </c>
      <c r="G907" s="78" t="s">
        <v>5669</v>
      </c>
      <c r="H907" s="77" t="s">
        <v>3179</v>
      </c>
      <c r="I907" s="77" t="s">
        <v>3180</v>
      </c>
      <c r="J907" s="77" t="s">
        <v>3126</v>
      </c>
      <c r="K907" s="71" t="s">
        <v>67</v>
      </c>
      <c r="L907" s="74">
        <v>480525</v>
      </c>
      <c r="M907" s="74">
        <v>0</v>
      </c>
      <c r="N907" s="74">
        <v>480525</v>
      </c>
      <c r="O907" s="79">
        <v>1</v>
      </c>
      <c r="P907" s="74">
        <v>480525</v>
      </c>
      <c r="Q907" s="77" t="s">
        <v>134</v>
      </c>
      <c r="R907" s="77" t="s">
        <v>5558</v>
      </c>
      <c r="S907" s="85" t="s">
        <v>68</v>
      </c>
      <c r="T907" s="78" t="s">
        <v>5670</v>
      </c>
      <c r="U907" s="85" t="s">
        <v>134</v>
      </c>
      <c r="V907" s="85" t="s">
        <v>134</v>
      </c>
    </row>
    <row r="908" spans="1:22" s="48" customFormat="1" ht="105" x14ac:dyDescent="0.25">
      <c r="A908" s="55">
        <v>13100700</v>
      </c>
      <c r="B908" s="77" t="s">
        <v>31</v>
      </c>
      <c r="C908" s="82">
        <v>3287</v>
      </c>
      <c r="D908" s="77" t="s">
        <v>214</v>
      </c>
      <c r="E908" s="77" t="s">
        <v>5633</v>
      </c>
      <c r="F908" s="77" t="s">
        <v>79</v>
      </c>
      <c r="G908" s="78" t="s">
        <v>5671</v>
      </c>
      <c r="H908" s="77" t="s">
        <v>3179</v>
      </c>
      <c r="I908" s="77" t="s">
        <v>3180</v>
      </c>
      <c r="J908" s="77" t="s">
        <v>3126</v>
      </c>
      <c r="K908" s="71" t="s">
        <v>67</v>
      </c>
      <c r="L908" s="74">
        <v>480525</v>
      </c>
      <c r="M908" s="74">
        <v>0</v>
      </c>
      <c r="N908" s="74">
        <v>480525</v>
      </c>
      <c r="O908" s="79">
        <v>1</v>
      </c>
      <c r="P908" s="74">
        <v>480525</v>
      </c>
      <c r="Q908" s="77" t="s">
        <v>134</v>
      </c>
      <c r="R908" s="77" t="s">
        <v>5558</v>
      </c>
      <c r="S908" s="85" t="s">
        <v>68</v>
      </c>
      <c r="T908" s="78" t="s">
        <v>5672</v>
      </c>
      <c r="U908" s="85" t="s">
        <v>134</v>
      </c>
      <c r="V908" s="85" t="s">
        <v>134</v>
      </c>
    </row>
    <row r="909" spans="1:22" s="48" customFormat="1" ht="75" x14ac:dyDescent="0.25">
      <c r="A909" s="55">
        <v>13100700</v>
      </c>
      <c r="B909" s="77" t="s">
        <v>31</v>
      </c>
      <c r="C909" s="82">
        <v>3288</v>
      </c>
      <c r="D909" s="77" t="s">
        <v>214</v>
      </c>
      <c r="E909" s="77" t="s">
        <v>126</v>
      </c>
      <c r="F909" s="77" t="s">
        <v>79</v>
      </c>
      <c r="G909" s="77" t="s">
        <v>5673</v>
      </c>
      <c r="H909" s="77" t="s">
        <v>3179</v>
      </c>
      <c r="I909" s="77" t="s">
        <v>3184</v>
      </c>
      <c r="J909" s="77" t="s">
        <v>3126</v>
      </c>
      <c r="K909" s="71" t="s">
        <v>67</v>
      </c>
      <c r="L909" s="74">
        <v>778128</v>
      </c>
      <c r="M909" s="74">
        <v>0</v>
      </c>
      <c r="N909" s="74">
        <v>778128</v>
      </c>
      <c r="O909" s="79">
        <v>1</v>
      </c>
      <c r="P909" s="74">
        <v>778128</v>
      </c>
      <c r="Q909" s="77" t="s">
        <v>134</v>
      </c>
      <c r="R909" s="77" t="s">
        <v>5558</v>
      </c>
      <c r="S909" s="85" t="s">
        <v>68</v>
      </c>
      <c r="T909" s="78" t="s">
        <v>5674</v>
      </c>
      <c r="U909" s="85" t="s">
        <v>134</v>
      </c>
      <c r="V909" s="85" t="s">
        <v>134</v>
      </c>
    </row>
    <row r="910" spans="1:22" s="48" customFormat="1" ht="75" x14ac:dyDescent="0.25">
      <c r="A910" s="55">
        <v>13100700</v>
      </c>
      <c r="B910" s="77" t="s">
        <v>31</v>
      </c>
      <c r="C910" s="82">
        <v>3289</v>
      </c>
      <c r="D910" s="77" t="s">
        <v>214</v>
      </c>
      <c r="E910" s="77" t="s">
        <v>126</v>
      </c>
      <c r="F910" s="77" t="s">
        <v>79</v>
      </c>
      <c r="G910" s="77" t="s">
        <v>5675</v>
      </c>
      <c r="H910" s="77" t="s">
        <v>3179</v>
      </c>
      <c r="I910" s="77" t="s">
        <v>3184</v>
      </c>
      <c r="J910" s="77" t="s">
        <v>3126</v>
      </c>
      <c r="K910" s="71" t="s">
        <v>67</v>
      </c>
      <c r="L910" s="74">
        <v>998420</v>
      </c>
      <c r="M910" s="74">
        <v>0</v>
      </c>
      <c r="N910" s="74">
        <v>998420</v>
      </c>
      <c r="O910" s="79">
        <v>1</v>
      </c>
      <c r="P910" s="74">
        <v>998420</v>
      </c>
      <c r="Q910" s="77" t="s">
        <v>134</v>
      </c>
      <c r="R910" s="77" t="s">
        <v>5558</v>
      </c>
      <c r="S910" s="85" t="s">
        <v>68</v>
      </c>
      <c r="T910" s="78" t="s">
        <v>5674</v>
      </c>
      <c r="U910" s="85" t="s">
        <v>134</v>
      </c>
      <c r="V910" s="85" t="s">
        <v>134</v>
      </c>
    </row>
    <row r="911" spans="1:22" s="48" customFormat="1" ht="75" x14ac:dyDescent="0.25">
      <c r="A911" s="55">
        <v>13100700</v>
      </c>
      <c r="B911" s="77" t="s">
        <v>31</v>
      </c>
      <c r="C911" s="82">
        <v>3290</v>
      </c>
      <c r="D911" s="77" t="s">
        <v>214</v>
      </c>
      <c r="E911" s="77" t="s">
        <v>126</v>
      </c>
      <c r="F911" s="77" t="s">
        <v>79</v>
      </c>
      <c r="G911" s="77" t="s">
        <v>5676</v>
      </c>
      <c r="H911" s="77" t="s">
        <v>3132</v>
      </c>
      <c r="I911" s="77" t="s">
        <v>3133</v>
      </c>
      <c r="J911" s="77" t="s">
        <v>3126</v>
      </c>
      <c r="K911" s="71" t="s">
        <v>73</v>
      </c>
      <c r="L911" s="74">
        <v>187898</v>
      </c>
      <c r="M911" s="74">
        <v>0</v>
      </c>
      <c r="N911" s="74">
        <v>187898</v>
      </c>
      <c r="O911" s="79">
        <v>1</v>
      </c>
      <c r="P911" s="74">
        <v>187898</v>
      </c>
      <c r="Q911" s="77" t="s">
        <v>134</v>
      </c>
      <c r="R911" s="77" t="s">
        <v>5558</v>
      </c>
      <c r="S911" s="85" t="s">
        <v>68</v>
      </c>
      <c r="T911" s="78" t="s">
        <v>5677</v>
      </c>
      <c r="U911" s="85" t="s">
        <v>134</v>
      </c>
      <c r="V911" s="85" t="s">
        <v>134</v>
      </c>
    </row>
    <row r="912" spans="1:22" s="48" customFormat="1" ht="75" x14ac:dyDescent="0.25">
      <c r="A912" s="55">
        <v>13100700</v>
      </c>
      <c r="B912" s="77" t="s">
        <v>31</v>
      </c>
      <c r="C912" s="82">
        <v>3291</v>
      </c>
      <c r="D912" s="77" t="s">
        <v>214</v>
      </c>
      <c r="E912" s="77" t="s">
        <v>126</v>
      </c>
      <c r="F912" s="77" t="s">
        <v>79</v>
      </c>
      <c r="G912" s="77" t="s">
        <v>5678</v>
      </c>
      <c r="H912" s="77" t="s">
        <v>3132</v>
      </c>
      <c r="I912" s="77" t="s">
        <v>3133</v>
      </c>
      <c r="J912" s="77" t="s">
        <v>3126</v>
      </c>
      <c r="K912" s="71" t="s">
        <v>73</v>
      </c>
      <c r="L912" s="74">
        <v>375797</v>
      </c>
      <c r="M912" s="74">
        <v>0</v>
      </c>
      <c r="N912" s="74">
        <v>375797</v>
      </c>
      <c r="O912" s="79">
        <v>1</v>
      </c>
      <c r="P912" s="74">
        <v>375797</v>
      </c>
      <c r="Q912" s="77" t="s">
        <v>134</v>
      </c>
      <c r="R912" s="77" t="s">
        <v>5558</v>
      </c>
      <c r="S912" s="85" t="s">
        <v>68</v>
      </c>
      <c r="T912" s="78" t="s">
        <v>5677</v>
      </c>
      <c r="U912" s="85" t="s">
        <v>134</v>
      </c>
      <c r="V912" s="85" t="s">
        <v>134</v>
      </c>
    </row>
    <row r="913" spans="1:22" s="48" customFormat="1" ht="105" x14ac:dyDescent="0.25">
      <c r="A913" s="55">
        <v>13100700</v>
      </c>
      <c r="B913" s="77" t="s">
        <v>31</v>
      </c>
      <c r="C913" s="82">
        <v>3292</v>
      </c>
      <c r="D913" s="77" t="s">
        <v>214</v>
      </c>
      <c r="E913" s="77" t="s">
        <v>126</v>
      </c>
      <c r="F913" s="77" t="s">
        <v>79</v>
      </c>
      <c r="G913" s="77" t="s">
        <v>5679</v>
      </c>
      <c r="H913" s="77" t="s">
        <v>5566</v>
      </c>
      <c r="I913" s="77" t="s">
        <v>3135</v>
      </c>
      <c r="J913" s="77" t="s">
        <v>3126</v>
      </c>
      <c r="K913" s="71" t="s">
        <v>73</v>
      </c>
      <c r="L913" s="74">
        <v>726233</v>
      </c>
      <c r="M913" s="74">
        <v>0</v>
      </c>
      <c r="N913" s="74">
        <v>726233</v>
      </c>
      <c r="O913" s="79">
        <v>1</v>
      </c>
      <c r="P913" s="74">
        <v>726233</v>
      </c>
      <c r="Q913" s="77" t="s">
        <v>68</v>
      </c>
      <c r="R913" s="77" t="s">
        <v>5558</v>
      </c>
      <c r="S913" s="85" t="s">
        <v>68</v>
      </c>
      <c r="T913" s="78" t="s">
        <v>5680</v>
      </c>
      <c r="U913" s="85" t="s">
        <v>134</v>
      </c>
      <c r="V913" s="85" t="s">
        <v>134</v>
      </c>
    </row>
    <row r="914" spans="1:22" s="48" customFormat="1" ht="105" x14ac:dyDescent="0.25">
      <c r="A914" s="55">
        <v>13100700</v>
      </c>
      <c r="B914" s="77" t="s">
        <v>31</v>
      </c>
      <c r="C914" s="82">
        <v>3293</v>
      </c>
      <c r="D914" s="77" t="s">
        <v>214</v>
      </c>
      <c r="E914" s="77" t="s">
        <v>126</v>
      </c>
      <c r="F914" s="77" t="s">
        <v>79</v>
      </c>
      <c r="G914" s="77" t="s">
        <v>5681</v>
      </c>
      <c r="H914" s="77" t="s">
        <v>5566</v>
      </c>
      <c r="I914" s="77" t="s">
        <v>3135</v>
      </c>
      <c r="J914" s="77" t="s">
        <v>3126</v>
      </c>
      <c r="K914" s="71" t="s">
        <v>73</v>
      </c>
      <c r="L914" s="74">
        <v>1452465</v>
      </c>
      <c r="M914" s="74">
        <v>0</v>
      </c>
      <c r="N914" s="74">
        <v>1452465</v>
      </c>
      <c r="O914" s="79">
        <v>1</v>
      </c>
      <c r="P914" s="74">
        <v>1452465</v>
      </c>
      <c r="Q914" s="77" t="s">
        <v>68</v>
      </c>
      <c r="R914" s="77" t="s">
        <v>5558</v>
      </c>
      <c r="S914" s="85" t="s">
        <v>68</v>
      </c>
      <c r="T914" s="78" t="s">
        <v>5680</v>
      </c>
      <c r="U914" s="85" t="s">
        <v>134</v>
      </c>
      <c r="V914" s="85" t="s">
        <v>134</v>
      </c>
    </row>
    <row r="915" spans="1:22" s="48" customFormat="1" ht="75" x14ac:dyDescent="0.25">
      <c r="A915" s="55">
        <v>13100700</v>
      </c>
      <c r="B915" s="77" t="s">
        <v>31</v>
      </c>
      <c r="C915" s="82">
        <v>3294</v>
      </c>
      <c r="D915" s="77" t="s">
        <v>214</v>
      </c>
      <c r="E915" s="77" t="s">
        <v>126</v>
      </c>
      <c r="F915" s="77" t="s">
        <v>79</v>
      </c>
      <c r="G915" s="77" t="s">
        <v>5682</v>
      </c>
      <c r="H915" s="77" t="s">
        <v>3139</v>
      </c>
      <c r="I915" s="77" t="s">
        <v>3140</v>
      </c>
      <c r="J915" s="77" t="s">
        <v>3126</v>
      </c>
      <c r="K915" s="71" t="s">
        <v>67</v>
      </c>
      <c r="L915" s="74">
        <v>384251</v>
      </c>
      <c r="M915" s="74">
        <v>0</v>
      </c>
      <c r="N915" s="74">
        <v>384251</v>
      </c>
      <c r="O915" s="79">
        <v>1</v>
      </c>
      <c r="P915" s="74">
        <v>384251</v>
      </c>
      <c r="Q915" s="77" t="s">
        <v>68</v>
      </c>
      <c r="R915" s="77" t="s">
        <v>5558</v>
      </c>
      <c r="S915" s="85" t="s">
        <v>68</v>
      </c>
      <c r="T915" s="78" t="s">
        <v>5683</v>
      </c>
      <c r="U915" s="85" t="s">
        <v>134</v>
      </c>
      <c r="V915" s="85" t="s">
        <v>134</v>
      </c>
    </row>
    <row r="916" spans="1:22" s="48" customFormat="1" ht="75" x14ac:dyDescent="0.25">
      <c r="A916" s="77">
        <v>13100700</v>
      </c>
      <c r="B916" s="77" t="s">
        <v>31</v>
      </c>
      <c r="C916" s="82">
        <v>3295</v>
      </c>
      <c r="D916" s="77" t="s">
        <v>214</v>
      </c>
      <c r="E916" s="77" t="s">
        <v>126</v>
      </c>
      <c r="F916" s="77" t="s">
        <v>79</v>
      </c>
      <c r="G916" s="77" t="s">
        <v>5684</v>
      </c>
      <c r="H916" s="77" t="s">
        <v>3139</v>
      </c>
      <c r="I916" s="77" t="s">
        <v>3140</v>
      </c>
      <c r="J916" s="77" t="s">
        <v>3126</v>
      </c>
      <c r="K916" s="71" t="s">
        <v>67</v>
      </c>
      <c r="L916" s="74">
        <v>768500</v>
      </c>
      <c r="M916" s="74">
        <v>0</v>
      </c>
      <c r="N916" s="74">
        <v>768500</v>
      </c>
      <c r="O916" s="79">
        <v>1</v>
      </c>
      <c r="P916" s="74">
        <v>768500</v>
      </c>
      <c r="Q916" s="77" t="s">
        <v>68</v>
      </c>
      <c r="R916" s="77" t="s">
        <v>5558</v>
      </c>
      <c r="S916" s="85" t="s">
        <v>68</v>
      </c>
      <c r="T916" s="78" t="s">
        <v>5683</v>
      </c>
      <c r="U916" s="85" t="s">
        <v>134</v>
      </c>
      <c r="V916" s="85" t="s">
        <v>134</v>
      </c>
    </row>
    <row r="917" spans="1:22" s="48" customFormat="1" ht="75" x14ac:dyDescent="0.25">
      <c r="A917" s="77">
        <v>13100700</v>
      </c>
      <c r="B917" s="77" t="s">
        <v>31</v>
      </c>
      <c r="C917" s="82">
        <v>3296</v>
      </c>
      <c r="D917" s="77" t="s">
        <v>214</v>
      </c>
      <c r="E917" s="77" t="s">
        <v>126</v>
      </c>
      <c r="F917" s="77" t="s">
        <v>79</v>
      </c>
      <c r="G917" s="77" t="s">
        <v>5685</v>
      </c>
      <c r="H917" s="77" t="s">
        <v>5563</v>
      </c>
      <c r="I917" s="77" t="s">
        <v>3130</v>
      </c>
      <c r="J917" s="77" t="s">
        <v>3126</v>
      </c>
      <c r="K917" s="71" t="s">
        <v>67</v>
      </c>
      <c r="L917" s="74">
        <v>2766600</v>
      </c>
      <c r="M917" s="74">
        <v>0</v>
      </c>
      <c r="N917" s="74">
        <v>2766600</v>
      </c>
      <c r="O917" s="79">
        <v>1</v>
      </c>
      <c r="P917" s="74">
        <v>2766600</v>
      </c>
      <c r="Q917" s="77" t="s">
        <v>68</v>
      </c>
      <c r="R917" s="77" t="s">
        <v>5558</v>
      </c>
      <c r="S917" s="85" t="s">
        <v>68</v>
      </c>
      <c r="T917" s="78" t="s">
        <v>5686</v>
      </c>
      <c r="U917" s="85" t="s">
        <v>134</v>
      </c>
      <c r="V917" s="85" t="s">
        <v>134</v>
      </c>
    </row>
    <row r="918" spans="1:22" s="48" customFormat="1" ht="75" x14ac:dyDescent="0.25">
      <c r="A918" s="77">
        <v>13100700</v>
      </c>
      <c r="B918" s="77" t="s">
        <v>31</v>
      </c>
      <c r="C918" s="82">
        <v>3297</v>
      </c>
      <c r="D918" s="77" t="s">
        <v>214</v>
      </c>
      <c r="E918" s="77" t="s">
        <v>126</v>
      </c>
      <c r="F918" s="77" t="s">
        <v>79</v>
      </c>
      <c r="G918" s="77" t="s">
        <v>5687</v>
      </c>
      <c r="H918" s="77" t="s">
        <v>5563</v>
      </c>
      <c r="I918" s="77" t="s">
        <v>3130</v>
      </c>
      <c r="J918" s="77" t="s">
        <v>3126</v>
      </c>
      <c r="K918" s="71" t="s">
        <v>67</v>
      </c>
      <c r="L918" s="74">
        <v>5533201</v>
      </c>
      <c r="M918" s="74">
        <v>0</v>
      </c>
      <c r="N918" s="74">
        <v>5533201</v>
      </c>
      <c r="O918" s="79">
        <v>1</v>
      </c>
      <c r="P918" s="74">
        <v>5533201</v>
      </c>
      <c r="Q918" s="77" t="s">
        <v>68</v>
      </c>
      <c r="R918" s="77" t="s">
        <v>5558</v>
      </c>
      <c r="S918" s="85" t="s">
        <v>68</v>
      </c>
      <c r="T918" s="78" t="s">
        <v>5686</v>
      </c>
      <c r="U918" s="85" t="s">
        <v>134</v>
      </c>
      <c r="V918" s="85" t="s">
        <v>134</v>
      </c>
    </row>
    <row r="919" spans="1:22" s="48" customFormat="1" ht="75" x14ac:dyDescent="0.25">
      <c r="A919" s="77">
        <v>13100700</v>
      </c>
      <c r="B919" s="77" t="s">
        <v>31</v>
      </c>
      <c r="C919" s="82">
        <v>3298</v>
      </c>
      <c r="D919" s="77" t="s">
        <v>214</v>
      </c>
      <c r="E919" s="77" t="s">
        <v>126</v>
      </c>
      <c r="F919" s="77" t="s">
        <v>79</v>
      </c>
      <c r="G919" s="77" t="s">
        <v>5688</v>
      </c>
      <c r="H919" s="77" t="s">
        <v>3142</v>
      </c>
      <c r="I919" s="77" t="s">
        <v>5570</v>
      </c>
      <c r="J919" s="77" t="s">
        <v>3126</v>
      </c>
      <c r="K919" s="71" t="s">
        <v>67</v>
      </c>
      <c r="L919" s="74">
        <v>1182253</v>
      </c>
      <c r="M919" s="74">
        <v>0</v>
      </c>
      <c r="N919" s="74">
        <v>1182253</v>
      </c>
      <c r="O919" s="79">
        <v>1</v>
      </c>
      <c r="P919" s="74">
        <v>1182253</v>
      </c>
      <c r="Q919" s="77" t="s">
        <v>68</v>
      </c>
      <c r="R919" s="77" t="s">
        <v>5558</v>
      </c>
      <c r="S919" s="85" t="s">
        <v>68</v>
      </c>
      <c r="T919" s="78" t="s">
        <v>5689</v>
      </c>
      <c r="U919" s="85" t="s">
        <v>134</v>
      </c>
      <c r="V919" s="85" t="s">
        <v>134</v>
      </c>
    </row>
    <row r="920" spans="1:22" s="48" customFormat="1" ht="75" x14ac:dyDescent="0.25">
      <c r="A920" s="77">
        <v>13100700</v>
      </c>
      <c r="B920" s="77" t="s">
        <v>31</v>
      </c>
      <c r="C920" s="82">
        <v>3299</v>
      </c>
      <c r="D920" s="77" t="s">
        <v>214</v>
      </c>
      <c r="E920" s="77" t="s">
        <v>126</v>
      </c>
      <c r="F920" s="77" t="s">
        <v>79</v>
      </c>
      <c r="G920" s="77" t="s">
        <v>5690</v>
      </c>
      <c r="H920" s="77" t="s">
        <v>3142</v>
      </c>
      <c r="I920" s="77" t="s">
        <v>5691</v>
      </c>
      <c r="J920" s="77" t="s">
        <v>3126</v>
      </c>
      <c r="K920" s="71" t="s">
        <v>67</v>
      </c>
      <c r="L920" s="74">
        <v>4000000</v>
      </c>
      <c r="M920" s="74">
        <v>0</v>
      </c>
      <c r="N920" s="74">
        <v>4000000</v>
      </c>
      <c r="O920" s="79">
        <v>1</v>
      </c>
      <c r="P920" s="74">
        <v>4000000</v>
      </c>
      <c r="Q920" s="77" t="s">
        <v>68</v>
      </c>
      <c r="R920" s="77" t="s">
        <v>5558</v>
      </c>
      <c r="S920" s="85" t="s">
        <v>68</v>
      </c>
      <c r="T920" s="78" t="s">
        <v>5689</v>
      </c>
      <c r="U920" s="85" t="s">
        <v>134</v>
      </c>
      <c r="V920" s="85" t="s">
        <v>134</v>
      </c>
    </row>
    <row r="921" spans="1:22" s="48" customFormat="1" ht="60" x14ac:dyDescent="0.25">
      <c r="A921" s="55">
        <v>13100700</v>
      </c>
      <c r="B921" s="77" t="s">
        <v>31</v>
      </c>
      <c r="C921" s="82">
        <v>4512</v>
      </c>
      <c r="D921" s="77" t="s">
        <v>214</v>
      </c>
      <c r="E921" s="77" t="s">
        <v>5633</v>
      </c>
      <c r="F921" s="77" t="s">
        <v>79</v>
      </c>
      <c r="G921" s="77" t="s">
        <v>5692</v>
      </c>
      <c r="H921" s="77" t="s">
        <v>5693</v>
      </c>
      <c r="I921" s="77" t="s">
        <v>272</v>
      </c>
      <c r="J921" s="77" t="s">
        <v>3409</v>
      </c>
      <c r="K921" s="71" t="s">
        <v>825</v>
      </c>
      <c r="L921" s="74">
        <v>50000</v>
      </c>
      <c r="M921" s="74">
        <v>0</v>
      </c>
      <c r="N921" s="74">
        <v>50000</v>
      </c>
      <c r="O921" s="79">
        <v>1</v>
      </c>
      <c r="P921" s="74">
        <v>50000</v>
      </c>
      <c r="Q921" s="77" t="s">
        <v>134</v>
      </c>
      <c r="R921" s="77" t="s">
        <v>5694</v>
      </c>
      <c r="S921" s="85" t="s">
        <v>68</v>
      </c>
      <c r="T921" s="78" t="s">
        <v>5695</v>
      </c>
      <c r="U921" s="85" t="s">
        <v>134</v>
      </c>
      <c r="V921" s="85" t="s">
        <v>134</v>
      </c>
    </row>
    <row r="922" spans="1:22" s="48" customFormat="1" ht="120" x14ac:dyDescent="0.25">
      <c r="A922" s="55">
        <v>13100700</v>
      </c>
      <c r="B922" s="77" t="s">
        <v>31</v>
      </c>
      <c r="C922" s="82">
        <v>4513</v>
      </c>
      <c r="D922" s="77" t="s">
        <v>214</v>
      </c>
      <c r="E922" s="77" t="s">
        <v>5633</v>
      </c>
      <c r="F922" s="77" t="s">
        <v>79</v>
      </c>
      <c r="G922" s="146" t="s">
        <v>5696</v>
      </c>
      <c r="H922" s="77" t="s">
        <v>3451</v>
      </c>
      <c r="I922" s="77" t="s">
        <v>3452</v>
      </c>
      <c r="J922" s="77" t="s">
        <v>3409</v>
      </c>
      <c r="K922" s="71" t="s">
        <v>67</v>
      </c>
      <c r="L922" s="74">
        <v>437250</v>
      </c>
      <c r="M922" s="74">
        <v>0</v>
      </c>
      <c r="N922" s="74">
        <v>437250</v>
      </c>
      <c r="O922" s="79">
        <v>1</v>
      </c>
      <c r="P922" s="74">
        <v>437250</v>
      </c>
      <c r="Q922" s="77" t="s">
        <v>134</v>
      </c>
      <c r="R922" s="77" t="s">
        <v>5599</v>
      </c>
      <c r="S922" s="85" t="s">
        <v>68</v>
      </c>
      <c r="T922" s="78" t="s">
        <v>5697</v>
      </c>
      <c r="U922" s="85" t="s">
        <v>134</v>
      </c>
      <c r="V922" s="85" t="s">
        <v>134</v>
      </c>
    </row>
    <row r="923" spans="1:22" s="48" customFormat="1" ht="120" x14ac:dyDescent="0.25">
      <c r="A923" s="55">
        <v>13100700</v>
      </c>
      <c r="B923" s="77" t="s">
        <v>31</v>
      </c>
      <c r="C923" s="82">
        <v>4514</v>
      </c>
      <c r="D923" s="77" t="s">
        <v>214</v>
      </c>
      <c r="E923" s="77" t="s">
        <v>5633</v>
      </c>
      <c r="F923" s="77" t="s">
        <v>79</v>
      </c>
      <c r="G923" s="146" t="s">
        <v>5698</v>
      </c>
      <c r="H923" s="77" t="s">
        <v>3451</v>
      </c>
      <c r="I923" s="77" t="s">
        <v>3452</v>
      </c>
      <c r="J923" s="77" t="s">
        <v>3409</v>
      </c>
      <c r="K923" s="71" t="s">
        <v>67</v>
      </c>
      <c r="L923" s="74">
        <v>246161</v>
      </c>
      <c r="M923" s="74">
        <v>0</v>
      </c>
      <c r="N923" s="74">
        <v>246161</v>
      </c>
      <c r="O923" s="79">
        <v>1</v>
      </c>
      <c r="P923" s="74">
        <v>246161</v>
      </c>
      <c r="Q923" s="77" t="s">
        <v>134</v>
      </c>
      <c r="R923" s="77" t="s">
        <v>5599</v>
      </c>
      <c r="S923" s="85" t="s">
        <v>68</v>
      </c>
      <c r="T923" s="78" t="s">
        <v>5699</v>
      </c>
      <c r="U923" s="85" t="s">
        <v>134</v>
      </c>
      <c r="V923" s="85" t="s">
        <v>134</v>
      </c>
    </row>
    <row r="924" spans="1:22" s="48" customFormat="1" ht="120" x14ac:dyDescent="0.25">
      <c r="A924" s="55">
        <v>13100700</v>
      </c>
      <c r="B924" s="77" t="s">
        <v>31</v>
      </c>
      <c r="C924" s="82">
        <v>4515</v>
      </c>
      <c r="D924" s="77" t="s">
        <v>214</v>
      </c>
      <c r="E924" s="77" t="s">
        <v>5633</v>
      </c>
      <c r="F924" s="77" t="s">
        <v>79</v>
      </c>
      <c r="G924" s="146" t="s">
        <v>5700</v>
      </c>
      <c r="H924" s="77" t="s">
        <v>3451</v>
      </c>
      <c r="I924" s="77" t="s">
        <v>3452</v>
      </c>
      <c r="J924" s="77" t="s">
        <v>3409</v>
      </c>
      <c r="K924" s="71" t="s">
        <v>67</v>
      </c>
      <c r="L924" s="74">
        <v>376213</v>
      </c>
      <c r="M924" s="74">
        <v>0</v>
      </c>
      <c r="N924" s="74">
        <v>376213</v>
      </c>
      <c r="O924" s="79">
        <v>1</v>
      </c>
      <c r="P924" s="74">
        <v>376213</v>
      </c>
      <c r="Q924" s="77" t="s">
        <v>134</v>
      </c>
      <c r="R924" s="77" t="s">
        <v>5599</v>
      </c>
      <c r="S924" s="85" t="s">
        <v>68</v>
      </c>
      <c r="T924" s="78" t="s">
        <v>5701</v>
      </c>
      <c r="U924" s="85" t="s">
        <v>134</v>
      </c>
      <c r="V924" s="85" t="s">
        <v>134</v>
      </c>
    </row>
    <row r="925" spans="1:22" s="48" customFormat="1" ht="135" x14ac:dyDescent="0.25">
      <c r="A925" s="55">
        <v>13100700</v>
      </c>
      <c r="B925" s="77" t="s">
        <v>31</v>
      </c>
      <c r="C925" s="82">
        <v>4516</v>
      </c>
      <c r="D925" s="77" t="s">
        <v>214</v>
      </c>
      <c r="E925" s="77" t="s">
        <v>5633</v>
      </c>
      <c r="F925" s="77" t="s">
        <v>79</v>
      </c>
      <c r="G925" s="146" t="s">
        <v>5702</v>
      </c>
      <c r="H925" s="77" t="s">
        <v>3451</v>
      </c>
      <c r="I925" s="77" t="s">
        <v>3452</v>
      </c>
      <c r="J925" s="77" t="s">
        <v>3409</v>
      </c>
      <c r="K925" s="71" t="s">
        <v>67</v>
      </c>
      <c r="L925" s="74">
        <v>60380</v>
      </c>
      <c r="M925" s="74">
        <v>0</v>
      </c>
      <c r="N925" s="74">
        <v>60380</v>
      </c>
      <c r="O925" s="79">
        <v>1</v>
      </c>
      <c r="P925" s="74">
        <v>60380</v>
      </c>
      <c r="Q925" s="77" t="s">
        <v>134</v>
      </c>
      <c r="R925" s="77" t="s">
        <v>5599</v>
      </c>
      <c r="S925" s="85" t="s">
        <v>68</v>
      </c>
      <c r="T925" s="78" t="s">
        <v>5703</v>
      </c>
      <c r="U925" s="85" t="s">
        <v>134</v>
      </c>
      <c r="V925" s="85" t="s">
        <v>134</v>
      </c>
    </row>
    <row r="926" spans="1:22" s="48" customFormat="1" ht="135" x14ac:dyDescent="0.25">
      <c r="A926" s="55">
        <v>13100700</v>
      </c>
      <c r="B926" s="77" t="s">
        <v>31</v>
      </c>
      <c r="C926" s="82">
        <v>4517</v>
      </c>
      <c r="D926" s="77" t="s">
        <v>214</v>
      </c>
      <c r="E926" s="77" t="s">
        <v>5633</v>
      </c>
      <c r="F926" s="77" t="s">
        <v>79</v>
      </c>
      <c r="G926" s="146" t="s">
        <v>5704</v>
      </c>
      <c r="H926" s="77" t="s">
        <v>3451</v>
      </c>
      <c r="I926" s="77" t="s">
        <v>3452</v>
      </c>
      <c r="J926" s="77" t="s">
        <v>3409</v>
      </c>
      <c r="K926" s="71" t="s">
        <v>67</v>
      </c>
      <c r="L926" s="74">
        <v>129838</v>
      </c>
      <c r="M926" s="74">
        <v>0</v>
      </c>
      <c r="N926" s="74">
        <v>129838</v>
      </c>
      <c r="O926" s="79">
        <v>1</v>
      </c>
      <c r="P926" s="74">
        <v>129838</v>
      </c>
      <c r="Q926" s="77" t="s">
        <v>134</v>
      </c>
      <c r="R926" s="77" t="s">
        <v>5599</v>
      </c>
      <c r="S926" s="85" t="s">
        <v>68</v>
      </c>
      <c r="T926" s="78" t="s">
        <v>5705</v>
      </c>
      <c r="U926" s="85" t="s">
        <v>134</v>
      </c>
      <c r="V926" s="85" t="s">
        <v>134</v>
      </c>
    </row>
    <row r="927" spans="1:22" s="48" customFormat="1" ht="135" x14ac:dyDescent="0.25">
      <c r="A927" s="55">
        <v>13100700</v>
      </c>
      <c r="B927" s="77" t="s">
        <v>31</v>
      </c>
      <c r="C927" s="82">
        <v>4518</v>
      </c>
      <c r="D927" s="77" t="s">
        <v>214</v>
      </c>
      <c r="E927" s="77" t="s">
        <v>5633</v>
      </c>
      <c r="F927" s="77" t="s">
        <v>79</v>
      </c>
      <c r="G927" s="146" t="s">
        <v>5706</v>
      </c>
      <c r="H927" s="77" t="s">
        <v>3451</v>
      </c>
      <c r="I927" s="77" t="s">
        <v>3452</v>
      </c>
      <c r="J927" s="77" t="s">
        <v>3409</v>
      </c>
      <c r="K927" s="71" t="s">
        <v>67</v>
      </c>
      <c r="L927" s="74">
        <v>260969</v>
      </c>
      <c r="M927" s="74">
        <v>0</v>
      </c>
      <c r="N927" s="74">
        <v>260969</v>
      </c>
      <c r="O927" s="79">
        <v>1</v>
      </c>
      <c r="P927" s="74">
        <v>260969</v>
      </c>
      <c r="Q927" s="77" t="s">
        <v>134</v>
      </c>
      <c r="R927" s="77" t="s">
        <v>5599</v>
      </c>
      <c r="S927" s="85" t="s">
        <v>68</v>
      </c>
      <c r="T927" s="78" t="s">
        <v>5703</v>
      </c>
      <c r="U927" s="85" t="s">
        <v>134</v>
      </c>
      <c r="V927" s="85" t="s">
        <v>134</v>
      </c>
    </row>
    <row r="928" spans="1:22" s="48" customFormat="1" ht="150" x14ac:dyDescent="0.25">
      <c r="A928" s="55">
        <v>13100700</v>
      </c>
      <c r="B928" s="77" t="s">
        <v>31</v>
      </c>
      <c r="C928" s="82">
        <v>4519</v>
      </c>
      <c r="D928" s="77" t="s">
        <v>214</v>
      </c>
      <c r="E928" s="77" t="s">
        <v>5633</v>
      </c>
      <c r="F928" s="77" t="s">
        <v>79</v>
      </c>
      <c r="G928" s="78" t="s">
        <v>5707</v>
      </c>
      <c r="H928" s="77" t="s">
        <v>3451</v>
      </c>
      <c r="I928" s="77" t="s">
        <v>3452</v>
      </c>
      <c r="J928" s="77" t="s">
        <v>3409</v>
      </c>
      <c r="K928" s="71" t="s">
        <v>67</v>
      </c>
      <c r="L928" s="74">
        <v>212766</v>
      </c>
      <c r="M928" s="74">
        <v>0</v>
      </c>
      <c r="N928" s="74">
        <v>212766</v>
      </c>
      <c r="O928" s="79">
        <v>1</v>
      </c>
      <c r="P928" s="74">
        <v>212766</v>
      </c>
      <c r="Q928" s="77" t="s">
        <v>134</v>
      </c>
      <c r="R928" s="77" t="s">
        <v>5599</v>
      </c>
      <c r="S928" s="85" t="s">
        <v>68</v>
      </c>
      <c r="T928" s="78" t="s">
        <v>5708</v>
      </c>
      <c r="U928" s="85" t="s">
        <v>134</v>
      </c>
      <c r="V928" s="85" t="s">
        <v>134</v>
      </c>
    </row>
    <row r="929" spans="1:22" s="48" customFormat="1" ht="150" x14ac:dyDescent="0.25">
      <c r="A929" s="55">
        <v>13100700</v>
      </c>
      <c r="B929" s="77" t="s">
        <v>31</v>
      </c>
      <c r="C929" s="82">
        <v>4520</v>
      </c>
      <c r="D929" s="77" t="s">
        <v>214</v>
      </c>
      <c r="E929" s="77" t="s">
        <v>5633</v>
      </c>
      <c r="F929" s="77" t="s">
        <v>79</v>
      </c>
      <c r="G929" s="78" t="s">
        <v>5709</v>
      </c>
      <c r="H929" s="77" t="s">
        <v>3451</v>
      </c>
      <c r="I929" s="77" t="s">
        <v>3452</v>
      </c>
      <c r="J929" s="77" t="s">
        <v>3409</v>
      </c>
      <c r="K929" s="71" t="s">
        <v>67</v>
      </c>
      <c r="L929" s="74">
        <v>229132</v>
      </c>
      <c r="M929" s="74">
        <v>0</v>
      </c>
      <c r="N929" s="74">
        <v>229132</v>
      </c>
      <c r="O929" s="79">
        <v>1</v>
      </c>
      <c r="P929" s="74">
        <v>229132</v>
      </c>
      <c r="Q929" s="77" t="s">
        <v>134</v>
      </c>
      <c r="R929" s="77" t="s">
        <v>5599</v>
      </c>
      <c r="S929" s="85" t="s">
        <v>68</v>
      </c>
      <c r="T929" s="78" t="s">
        <v>5710</v>
      </c>
      <c r="U929" s="85" t="s">
        <v>134</v>
      </c>
      <c r="V929" s="85" t="s">
        <v>134</v>
      </c>
    </row>
    <row r="930" spans="1:22" s="48" customFormat="1" ht="165" x14ac:dyDescent="0.25">
      <c r="A930" s="55">
        <v>13100700</v>
      </c>
      <c r="B930" s="77" t="s">
        <v>31</v>
      </c>
      <c r="C930" s="82">
        <v>4521</v>
      </c>
      <c r="D930" s="77" t="s">
        <v>214</v>
      </c>
      <c r="E930" s="77" t="s">
        <v>5633</v>
      </c>
      <c r="F930" s="77" t="s">
        <v>79</v>
      </c>
      <c r="G930" s="78" t="s">
        <v>5711</v>
      </c>
      <c r="H930" s="77" t="s">
        <v>3451</v>
      </c>
      <c r="I930" s="77" t="s">
        <v>3452</v>
      </c>
      <c r="J930" s="77" t="s">
        <v>3409</v>
      </c>
      <c r="K930" s="71" t="s">
        <v>67</v>
      </c>
      <c r="L930" s="74">
        <v>82998</v>
      </c>
      <c r="M930" s="74">
        <v>0</v>
      </c>
      <c r="N930" s="74">
        <v>82998</v>
      </c>
      <c r="O930" s="79">
        <v>1</v>
      </c>
      <c r="P930" s="74">
        <v>82998</v>
      </c>
      <c r="Q930" s="77" t="s">
        <v>134</v>
      </c>
      <c r="R930" s="77" t="s">
        <v>5599</v>
      </c>
      <c r="S930" s="85" t="s">
        <v>68</v>
      </c>
      <c r="T930" s="78" t="s">
        <v>5712</v>
      </c>
      <c r="U930" s="85" t="s">
        <v>134</v>
      </c>
      <c r="V930" s="85" t="s">
        <v>134</v>
      </c>
    </row>
    <row r="931" spans="1:22" s="48" customFormat="1" ht="150" x14ac:dyDescent="0.25">
      <c r="A931" s="55">
        <v>13100700</v>
      </c>
      <c r="B931" s="77" t="s">
        <v>31</v>
      </c>
      <c r="C931" s="82">
        <v>4522</v>
      </c>
      <c r="D931" s="77" t="s">
        <v>214</v>
      </c>
      <c r="E931" s="77" t="s">
        <v>5633</v>
      </c>
      <c r="F931" s="77" t="s">
        <v>79</v>
      </c>
      <c r="G931" s="78" t="s">
        <v>5713</v>
      </c>
      <c r="H931" s="77" t="s">
        <v>3451</v>
      </c>
      <c r="I931" s="77" t="s">
        <v>3452</v>
      </c>
      <c r="J931" s="77" t="s">
        <v>3409</v>
      </c>
      <c r="K931" s="71" t="s">
        <v>67</v>
      </c>
      <c r="L931" s="74">
        <v>138330</v>
      </c>
      <c r="M931" s="74">
        <v>0</v>
      </c>
      <c r="N931" s="74">
        <v>138330</v>
      </c>
      <c r="O931" s="79">
        <v>1</v>
      </c>
      <c r="P931" s="74">
        <v>138330</v>
      </c>
      <c r="Q931" s="77" t="s">
        <v>134</v>
      </c>
      <c r="R931" s="77" t="s">
        <v>5599</v>
      </c>
      <c r="S931" s="85" t="s">
        <v>68</v>
      </c>
      <c r="T931" s="78" t="s">
        <v>5714</v>
      </c>
      <c r="U931" s="85" t="s">
        <v>134</v>
      </c>
      <c r="V931" s="85" t="s">
        <v>134</v>
      </c>
    </row>
    <row r="932" spans="1:22" s="48" customFormat="1" ht="150" x14ac:dyDescent="0.25">
      <c r="A932" s="55">
        <v>13100700</v>
      </c>
      <c r="B932" s="77" t="s">
        <v>31</v>
      </c>
      <c r="C932" s="82">
        <v>4523</v>
      </c>
      <c r="D932" s="77" t="s">
        <v>214</v>
      </c>
      <c r="E932" s="77" t="s">
        <v>5633</v>
      </c>
      <c r="F932" s="77" t="s">
        <v>79</v>
      </c>
      <c r="G932" s="78" t="s">
        <v>5715</v>
      </c>
      <c r="H932" s="77" t="s">
        <v>3451</v>
      </c>
      <c r="I932" s="77" t="s">
        <v>3452</v>
      </c>
      <c r="J932" s="77" t="s">
        <v>3409</v>
      </c>
      <c r="K932" s="71" t="s">
        <v>67</v>
      </c>
      <c r="L932" s="74">
        <v>221328</v>
      </c>
      <c r="M932" s="74">
        <v>0</v>
      </c>
      <c r="N932" s="74">
        <v>221328</v>
      </c>
      <c r="O932" s="79">
        <v>1</v>
      </c>
      <c r="P932" s="74">
        <v>221328</v>
      </c>
      <c r="Q932" s="77" t="s">
        <v>134</v>
      </c>
      <c r="R932" s="77" t="s">
        <v>5599</v>
      </c>
      <c r="S932" s="85" t="s">
        <v>68</v>
      </c>
      <c r="T932" s="78" t="s">
        <v>5714</v>
      </c>
      <c r="U932" s="85" t="s">
        <v>134</v>
      </c>
      <c r="V932" s="85" t="s">
        <v>134</v>
      </c>
    </row>
    <row r="933" spans="1:22" s="48" customFormat="1" ht="135" x14ac:dyDescent="0.25">
      <c r="A933" s="55">
        <v>13100700</v>
      </c>
      <c r="B933" s="77" t="s">
        <v>31</v>
      </c>
      <c r="C933" s="82">
        <v>4524</v>
      </c>
      <c r="D933" s="77" t="s">
        <v>214</v>
      </c>
      <c r="E933" s="77" t="s">
        <v>5633</v>
      </c>
      <c r="F933" s="77" t="s">
        <v>79</v>
      </c>
      <c r="G933" s="78" t="s">
        <v>5716</v>
      </c>
      <c r="H933" s="77" t="s">
        <v>3451</v>
      </c>
      <c r="I933" s="77" t="s">
        <v>3452</v>
      </c>
      <c r="J933" s="77" t="s">
        <v>3409</v>
      </c>
      <c r="K933" s="71" t="s">
        <v>67</v>
      </c>
      <c r="L933" s="74">
        <v>94113</v>
      </c>
      <c r="M933" s="74">
        <v>0</v>
      </c>
      <c r="N933" s="74">
        <v>94113</v>
      </c>
      <c r="O933" s="79">
        <v>1</v>
      </c>
      <c r="P933" s="74">
        <v>94113</v>
      </c>
      <c r="Q933" s="77" t="s">
        <v>134</v>
      </c>
      <c r="R933" s="77" t="s">
        <v>5599</v>
      </c>
      <c r="S933" s="85" t="s">
        <v>68</v>
      </c>
      <c r="T933" s="78" t="s">
        <v>5717</v>
      </c>
      <c r="U933" s="85" t="s">
        <v>134</v>
      </c>
      <c r="V933" s="85" t="s">
        <v>134</v>
      </c>
    </row>
    <row r="934" spans="1:22" s="48" customFormat="1" ht="135" x14ac:dyDescent="0.25">
      <c r="A934" s="55">
        <v>13100700</v>
      </c>
      <c r="B934" s="77" t="s">
        <v>31</v>
      </c>
      <c r="C934" s="82">
        <v>4525</v>
      </c>
      <c r="D934" s="77" t="s">
        <v>214</v>
      </c>
      <c r="E934" s="77" t="s">
        <v>5633</v>
      </c>
      <c r="F934" s="77" t="s">
        <v>79</v>
      </c>
      <c r="G934" s="78" t="s">
        <v>5718</v>
      </c>
      <c r="H934" s="77" t="s">
        <v>3451</v>
      </c>
      <c r="I934" s="77" t="s">
        <v>3452</v>
      </c>
      <c r="J934" s="77" t="s">
        <v>3409</v>
      </c>
      <c r="K934" s="71" t="s">
        <v>67</v>
      </c>
      <c r="L934" s="74">
        <v>188226</v>
      </c>
      <c r="M934" s="74">
        <v>0</v>
      </c>
      <c r="N934" s="74">
        <v>188226</v>
      </c>
      <c r="O934" s="79">
        <v>1</v>
      </c>
      <c r="P934" s="74">
        <v>188226</v>
      </c>
      <c r="Q934" s="77" t="s">
        <v>134</v>
      </c>
      <c r="R934" s="77" t="s">
        <v>5599</v>
      </c>
      <c r="S934" s="85" t="s">
        <v>68</v>
      </c>
      <c r="T934" s="78" t="s">
        <v>5717</v>
      </c>
      <c r="U934" s="85" t="s">
        <v>134</v>
      </c>
      <c r="V934" s="85" t="s">
        <v>134</v>
      </c>
    </row>
    <row r="935" spans="1:22" s="48" customFormat="1" ht="150" x14ac:dyDescent="0.25">
      <c r="A935" s="55">
        <v>13100700</v>
      </c>
      <c r="B935" s="77" t="s">
        <v>31</v>
      </c>
      <c r="C935" s="82">
        <v>4526</v>
      </c>
      <c r="D935" s="77" t="s">
        <v>214</v>
      </c>
      <c r="E935" s="77" t="s">
        <v>5633</v>
      </c>
      <c r="F935" s="77" t="s">
        <v>79</v>
      </c>
      <c r="G935" s="78" t="s">
        <v>5719</v>
      </c>
      <c r="H935" s="77" t="s">
        <v>3451</v>
      </c>
      <c r="I935" s="77" t="s">
        <v>3452</v>
      </c>
      <c r="J935" s="77" t="s">
        <v>3409</v>
      </c>
      <c r="K935" s="71" t="s">
        <v>67</v>
      </c>
      <c r="L935" s="74">
        <v>62257</v>
      </c>
      <c r="M935" s="74">
        <v>0</v>
      </c>
      <c r="N935" s="74">
        <v>62257</v>
      </c>
      <c r="O935" s="79">
        <v>1</v>
      </c>
      <c r="P935" s="74">
        <v>62257</v>
      </c>
      <c r="Q935" s="77" t="s">
        <v>134</v>
      </c>
      <c r="R935" s="77" t="s">
        <v>5599</v>
      </c>
      <c r="S935" s="85" t="s">
        <v>68</v>
      </c>
      <c r="T935" s="78" t="s">
        <v>5720</v>
      </c>
      <c r="U935" s="85" t="s">
        <v>134</v>
      </c>
      <c r="V935" s="85" t="s">
        <v>134</v>
      </c>
    </row>
    <row r="936" spans="1:22" s="48" customFormat="1" ht="150" x14ac:dyDescent="0.25">
      <c r="A936" s="55">
        <v>13100700</v>
      </c>
      <c r="B936" s="77" t="s">
        <v>31</v>
      </c>
      <c r="C936" s="82">
        <v>4527</v>
      </c>
      <c r="D936" s="77" t="s">
        <v>214</v>
      </c>
      <c r="E936" s="77" t="s">
        <v>5633</v>
      </c>
      <c r="F936" s="77" t="s">
        <v>79</v>
      </c>
      <c r="G936" s="78" t="s">
        <v>5721</v>
      </c>
      <c r="H936" s="77" t="s">
        <v>3451</v>
      </c>
      <c r="I936" s="77" t="s">
        <v>3452</v>
      </c>
      <c r="J936" s="77" t="s">
        <v>3409</v>
      </c>
      <c r="K936" s="71" t="s">
        <v>67</v>
      </c>
      <c r="L936" s="74">
        <v>111915</v>
      </c>
      <c r="M936" s="74">
        <v>0</v>
      </c>
      <c r="N936" s="74">
        <v>111915</v>
      </c>
      <c r="O936" s="79">
        <v>1</v>
      </c>
      <c r="P936" s="74">
        <v>111915</v>
      </c>
      <c r="Q936" s="77" t="s">
        <v>134</v>
      </c>
      <c r="R936" s="77" t="s">
        <v>5599</v>
      </c>
      <c r="S936" s="85" t="s">
        <v>68</v>
      </c>
      <c r="T936" s="78" t="s">
        <v>5720</v>
      </c>
      <c r="U936" s="85" t="s">
        <v>134</v>
      </c>
      <c r="V936" s="85" t="s">
        <v>134</v>
      </c>
    </row>
    <row r="937" spans="1:22" s="48" customFormat="1" ht="150" x14ac:dyDescent="0.25">
      <c r="A937" s="55">
        <v>13100700</v>
      </c>
      <c r="B937" s="77" t="s">
        <v>31</v>
      </c>
      <c r="C937" s="82">
        <v>4528</v>
      </c>
      <c r="D937" s="77" t="s">
        <v>214</v>
      </c>
      <c r="E937" s="77" t="s">
        <v>5633</v>
      </c>
      <c r="F937" s="77" t="s">
        <v>79</v>
      </c>
      <c r="G937" s="78" t="s">
        <v>5722</v>
      </c>
      <c r="H937" s="77" t="s">
        <v>3451</v>
      </c>
      <c r="I937" s="77" t="s">
        <v>3452</v>
      </c>
      <c r="J937" s="77" t="s">
        <v>3409</v>
      </c>
      <c r="K937" s="71" t="s">
        <v>67</v>
      </c>
      <c r="L937" s="74">
        <v>178208</v>
      </c>
      <c r="M937" s="74">
        <v>0</v>
      </c>
      <c r="N937" s="74">
        <v>178208</v>
      </c>
      <c r="O937" s="79">
        <v>1</v>
      </c>
      <c r="P937" s="74">
        <v>178208</v>
      </c>
      <c r="Q937" s="77" t="s">
        <v>134</v>
      </c>
      <c r="R937" s="77" t="s">
        <v>5599</v>
      </c>
      <c r="S937" s="85" t="s">
        <v>68</v>
      </c>
      <c r="T937" s="78" t="s">
        <v>5723</v>
      </c>
      <c r="U937" s="85" t="s">
        <v>134</v>
      </c>
      <c r="V937" s="85" t="s">
        <v>134</v>
      </c>
    </row>
    <row r="938" spans="1:22" s="48" customFormat="1" ht="150" x14ac:dyDescent="0.25">
      <c r="A938" s="55">
        <v>13100700</v>
      </c>
      <c r="B938" s="77" t="s">
        <v>31</v>
      </c>
      <c r="C938" s="82">
        <v>4529</v>
      </c>
      <c r="D938" s="77" t="s">
        <v>214</v>
      </c>
      <c r="E938" s="77" t="s">
        <v>5633</v>
      </c>
      <c r="F938" s="77" t="s">
        <v>79</v>
      </c>
      <c r="G938" s="78" t="s">
        <v>5724</v>
      </c>
      <c r="H938" s="77" t="s">
        <v>3451</v>
      </c>
      <c r="I938" s="77" t="s">
        <v>3452</v>
      </c>
      <c r="J938" s="77" t="s">
        <v>3409</v>
      </c>
      <c r="K938" s="71" t="s">
        <v>67</v>
      </c>
      <c r="L938" s="74">
        <v>210610</v>
      </c>
      <c r="M938" s="74">
        <v>0</v>
      </c>
      <c r="N938" s="74">
        <v>210610</v>
      </c>
      <c r="O938" s="79">
        <v>1</v>
      </c>
      <c r="P938" s="74">
        <v>210610</v>
      </c>
      <c r="Q938" s="77" t="s">
        <v>134</v>
      </c>
      <c r="R938" s="77" t="s">
        <v>5599</v>
      </c>
      <c r="S938" s="85" t="s">
        <v>68</v>
      </c>
      <c r="T938" s="78" t="s">
        <v>5723</v>
      </c>
      <c r="U938" s="85" t="s">
        <v>134</v>
      </c>
      <c r="V938" s="85" t="s">
        <v>134</v>
      </c>
    </row>
    <row r="939" spans="1:22" s="48" customFormat="1" ht="135" x14ac:dyDescent="0.25">
      <c r="A939" s="55">
        <v>13100700</v>
      </c>
      <c r="B939" s="77" t="s">
        <v>31</v>
      </c>
      <c r="C939" s="82">
        <v>4530</v>
      </c>
      <c r="D939" s="77" t="s">
        <v>214</v>
      </c>
      <c r="E939" s="77" t="s">
        <v>5633</v>
      </c>
      <c r="F939" s="77" t="s">
        <v>79</v>
      </c>
      <c r="G939" s="78" t="s">
        <v>5725</v>
      </c>
      <c r="H939" s="77" t="s">
        <v>3451</v>
      </c>
      <c r="I939" s="77" t="s">
        <v>3452</v>
      </c>
      <c r="J939" s="77" t="s">
        <v>3409</v>
      </c>
      <c r="K939" s="71" t="s">
        <v>67</v>
      </c>
      <c r="L939" s="74">
        <v>54242</v>
      </c>
      <c r="M939" s="74">
        <v>0</v>
      </c>
      <c r="N939" s="74">
        <v>54242</v>
      </c>
      <c r="O939" s="79">
        <v>1</v>
      </c>
      <c r="P939" s="74">
        <v>54242</v>
      </c>
      <c r="Q939" s="77" t="s">
        <v>134</v>
      </c>
      <c r="R939" s="77" t="s">
        <v>5599</v>
      </c>
      <c r="S939" s="85" t="s">
        <v>68</v>
      </c>
      <c r="T939" s="78" t="s">
        <v>5726</v>
      </c>
      <c r="U939" s="85" t="s">
        <v>134</v>
      </c>
      <c r="V939" s="85" t="s">
        <v>134</v>
      </c>
    </row>
    <row r="940" spans="1:22" s="48" customFormat="1" ht="150" x14ac:dyDescent="0.25">
      <c r="A940" s="55">
        <v>13100700</v>
      </c>
      <c r="B940" s="77" t="s">
        <v>31</v>
      </c>
      <c r="C940" s="82">
        <v>4531</v>
      </c>
      <c r="D940" s="77" t="s">
        <v>214</v>
      </c>
      <c r="E940" s="77" t="s">
        <v>5633</v>
      </c>
      <c r="F940" s="77" t="s">
        <v>79</v>
      </c>
      <c r="G940" s="78" t="s">
        <v>5727</v>
      </c>
      <c r="H940" s="77" t="s">
        <v>3451</v>
      </c>
      <c r="I940" s="77" t="s">
        <v>3452</v>
      </c>
      <c r="J940" s="77" t="s">
        <v>3409</v>
      </c>
      <c r="K940" s="71" t="s">
        <v>67</v>
      </c>
      <c r="L940" s="74">
        <v>90404</v>
      </c>
      <c r="M940" s="74">
        <v>0</v>
      </c>
      <c r="N940" s="74">
        <v>90404</v>
      </c>
      <c r="O940" s="79">
        <v>1</v>
      </c>
      <c r="P940" s="74">
        <v>90404</v>
      </c>
      <c r="Q940" s="77" t="s">
        <v>134</v>
      </c>
      <c r="R940" s="77" t="s">
        <v>5599</v>
      </c>
      <c r="S940" s="85" t="s">
        <v>68</v>
      </c>
      <c r="T940" s="78" t="s">
        <v>5726</v>
      </c>
      <c r="U940" s="85" t="s">
        <v>134</v>
      </c>
      <c r="V940" s="85" t="s">
        <v>134</v>
      </c>
    </row>
    <row r="941" spans="1:22" s="48" customFormat="1" ht="150" x14ac:dyDescent="0.25">
      <c r="A941" s="55">
        <v>13100700</v>
      </c>
      <c r="B941" s="77" t="s">
        <v>31</v>
      </c>
      <c r="C941" s="82">
        <v>4532</v>
      </c>
      <c r="D941" s="77" t="s">
        <v>214</v>
      </c>
      <c r="E941" s="77" t="s">
        <v>5633</v>
      </c>
      <c r="F941" s="77" t="s">
        <v>79</v>
      </c>
      <c r="G941" s="78" t="s">
        <v>5728</v>
      </c>
      <c r="H941" s="77" t="s">
        <v>3451</v>
      </c>
      <c r="I941" s="77" t="s">
        <v>3452</v>
      </c>
      <c r="J941" s="77" t="s">
        <v>3409</v>
      </c>
      <c r="K941" s="71" t="s">
        <v>67</v>
      </c>
      <c r="L941" s="74">
        <v>136240</v>
      </c>
      <c r="M941" s="74">
        <v>0</v>
      </c>
      <c r="N941" s="74">
        <v>136240</v>
      </c>
      <c r="O941" s="79">
        <v>1</v>
      </c>
      <c r="P941" s="74">
        <v>136240</v>
      </c>
      <c r="Q941" s="77" t="s">
        <v>134</v>
      </c>
      <c r="R941" s="77" t="s">
        <v>5599</v>
      </c>
      <c r="S941" s="85" t="s">
        <v>68</v>
      </c>
      <c r="T941" s="78" t="s">
        <v>5729</v>
      </c>
      <c r="U941" s="85" t="s">
        <v>134</v>
      </c>
      <c r="V941" s="85" t="s">
        <v>134</v>
      </c>
    </row>
    <row r="942" spans="1:22" s="48" customFormat="1" ht="150" x14ac:dyDescent="0.25">
      <c r="A942" s="55">
        <v>13100700</v>
      </c>
      <c r="B942" s="77" t="s">
        <v>31</v>
      </c>
      <c r="C942" s="82">
        <v>4533</v>
      </c>
      <c r="D942" s="77" t="s">
        <v>214</v>
      </c>
      <c r="E942" s="77" t="s">
        <v>5633</v>
      </c>
      <c r="F942" s="77" t="s">
        <v>79</v>
      </c>
      <c r="G942" s="78" t="s">
        <v>5730</v>
      </c>
      <c r="H942" s="77" t="s">
        <v>3451</v>
      </c>
      <c r="I942" s="77" t="s">
        <v>3452</v>
      </c>
      <c r="J942" s="77" t="s">
        <v>3409</v>
      </c>
      <c r="K942" s="71" t="s">
        <v>67</v>
      </c>
      <c r="L942" s="74">
        <v>97315</v>
      </c>
      <c r="M942" s="74">
        <v>0</v>
      </c>
      <c r="N942" s="74">
        <v>97315</v>
      </c>
      <c r="O942" s="79">
        <v>1</v>
      </c>
      <c r="P942" s="74">
        <v>97315</v>
      </c>
      <c r="Q942" s="77" t="s">
        <v>134</v>
      </c>
      <c r="R942" s="77" t="s">
        <v>5599</v>
      </c>
      <c r="S942" s="85" t="s">
        <v>68</v>
      </c>
      <c r="T942" s="78" t="s">
        <v>5729</v>
      </c>
      <c r="U942" s="85" t="s">
        <v>134</v>
      </c>
      <c r="V942" s="85" t="s">
        <v>134</v>
      </c>
    </row>
    <row r="943" spans="1:22" s="48" customFormat="1" ht="135" x14ac:dyDescent="0.25">
      <c r="A943" s="55">
        <v>13100700</v>
      </c>
      <c r="B943" s="77" t="s">
        <v>31</v>
      </c>
      <c r="C943" s="82">
        <v>4534</v>
      </c>
      <c r="D943" s="77" t="s">
        <v>214</v>
      </c>
      <c r="E943" s="77" t="s">
        <v>5633</v>
      </c>
      <c r="F943" s="77" t="s">
        <v>79</v>
      </c>
      <c r="G943" s="78" t="s">
        <v>5731</v>
      </c>
      <c r="H943" s="77" t="s">
        <v>3451</v>
      </c>
      <c r="I943" s="77" t="s">
        <v>3452</v>
      </c>
      <c r="J943" s="77" t="s">
        <v>3409</v>
      </c>
      <c r="K943" s="71" t="s">
        <v>67</v>
      </c>
      <c r="L943" s="74">
        <v>48436</v>
      </c>
      <c r="M943" s="74">
        <v>0</v>
      </c>
      <c r="N943" s="74">
        <v>48436</v>
      </c>
      <c r="O943" s="79">
        <v>1</v>
      </c>
      <c r="P943" s="74">
        <v>48436</v>
      </c>
      <c r="Q943" s="77" t="s">
        <v>134</v>
      </c>
      <c r="R943" s="77" t="s">
        <v>5599</v>
      </c>
      <c r="S943" s="85" t="s">
        <v>68</v>
      </c>
      <c r="T943" s="78" t="s">
        <v>5732</v>
      </c>
      <c r="U943" s="85" t="s">
        <v>134</v>
      </c>
      <c r="V943" s="85" t="s">
        <v>134</v>
      </c>
    </row>
    <row r="944" spans="1:22" s="48" customFormat="1" ht="180" x14ac:dyDescent="0.25">
      <c r="A944" s="55">
        <v>13100700</v>
      </c>
      <c r="B944" s="77" t="s">
        <v>31</v>
      </c>
      <c r="C944" s="82">
        <v>4535</v>
      </c>
      <c r="D944" s="77" t="s">
        <v>214</v>
      </c>
      <c r="E944" s="77" t="s">
        <v>5633</v>
      </c>
      <c r="F944" s="77" t="s">
        <v>79</v>
      </c>
      <c r="G944" s="78" t="s">
        <v>5733</v>
      </c>
      <c r="H944" s="77" t="s">
        <v>3451</v>
      </c>
      <c r="I944" s="77" t="s">
        <v>3452</v>
      </c>
      <c r="J944" s="77" t="s">
        <v>3409</v>
      </c>
      <c r="K944" s="71" t="s">
        <v>67</v>
      </c>
      <c r="L944" s="74">
        <v>48436</v>
      </c>
      <c r="M944" s="74">
        <v>0</v>
      </c>
      <c r="N944" s="74">
        <v>48436</v>
      </c>
      <c r="O944" s="79">
        <v>1</v>
      </c>
      <c r="P944" s="74">
        <v>48436</v>
      </c>
      <c r="Q944" s="77" t="s">
        <v>134</v>
      </c>
      <c r="R944" s="77" t="s">
        <v>5599</v>
      </c>
      <c r="S944" s="85" t="s">
        <v>68</v>
      </c>
      <c r="T944" s="78" t="s">
        <v>5732</v>
      </c>
      <c r="U944" s="85" t="s">
        <v>134</v>
      </c>
      <c r="V944" s="85" t="s">
        <v>134</v>
      </c>
    </row>
    <row r="945" spans="1:22" s="48" customFormat="1" ht="120" x14ac:dyDescent="0.25">
      <c r="A945" s="55">
        <v>13100700</v>
      </c>
      <c r="B945" s="77" t="s">
        <v>31</v>
      </c>
      <c r="C945" s="82">
        <v>4536</v>
      </c>
      <c r="D945" s="77" t="s">
        <v>214</v>
      </c>
      <c r="E945" s="77" t="s">
        <v>5633</v>
      </c>
      <c r="F945" s="77" t="s">
        <v>79</v>
      </c>
      <c r="G945" s="146" t="s">
        <v>5734</v>
      </c>
      <c r="H945" s="77" t="s">
        <v>3634</v>
      </c>
      <c r="I945" s="77" t="s">
        <v>3452</v>
      </c>
      <c r="J945" s="77" t="s">
        <v>3409</v>
      </c>
      <c r="K945" s="71" t="s">
        <v>67</v>
      </c>
      <c r="L945" s="74">
        <v>218626</v>
      </c>
      <c r="M945" s="74">
        <v>0</v>
      </c>
      <c r="N945" s="74">
        <v>218626</v>
      </c>
      <c r="O945" s="79">
        <v>1</v>
      </c>
      <c r="P945" s="74">
        <v>218626</v>
      </c>
      <c r="Q945" s="77" t="s">
        <v>134</v>
      </c>
      <c r="R945" s="77" t="s">
        <v>5599</v>
      </c>
      <c r="S945" s="85" t="s">
        <v>68</v>
      </c>
      <c r="T945" s="78" t="s">
        <v>5735</v>
      </c>
      <c r="U945" s="85" t="s">
        <v>134</v>
      </c>
      <c r="V945" s="85" t="s">
        <v>134</v>
      </c>
    </row>
    <row r="946" spans="1:22" s="48" customFormat="1" ht="120" x14ac:dyDescent="0.25">
      <c r="A946" s="55">
        <v>13100700</v>
      </c>
      <c r="B946" s="77" t="s">
        <v>31</v>
      </c>
      <c r="C946" s="82">
        <v>4537</v>
      </c>
      <c r="D946" s="77" t="s">
        <v>214</v>
      </c>
      <c r="E946" s="77" t="s">
        <v>5633</v>
      </c>
      <c r="F946" s="77" t="s">
        <v>79</v>
      </c>
      <c r="G946" s="146" t="s">
        <v>5736</v>
      </c>
      <c r="H946" s="77" t="s">
        <v>3634</v>
      </c>
      <c r="I946" s="77" t="s">
        <v>3452</v>
      </c>
      <c r="J946" s="77" t="s">
        <v>3409</v>
      </c>
      <c r="K946" s="71" t="s">
        <v>67</v>
      </c>
      <c r="L946" s="74">
        <v>123082</v>
      </c>
      <c r="M946" s="74">
        <v>0</v>
      </c>
      <c r="N946" s="74">
        <v>123082</v>
      </c>
      <c r="O946" s="79">
        <v>1</v>
      </c>
      <c r="P946" s="74">
        <v>123082</v>
      </c>
      <c r="Q946" s="77" t="s">
        <v>134</v>
      </c>
      <c r="R946" s="77" t="s">
        <v>5599</v>
      </c>
      <c r="S946" s="85" t="s">
        <v>68</v>
      </c>
      <c r="T946" s="78" t="s">
        <v>5737</v>
      </c>
      <c r="U946" s="85" t="s">
        <v>134</v>
      </c>
      <c r="V946" s="85" t="s">
        <v>134</v>
      </c>
    </row>
    <row r="947" spans="1:22" s="48" customFormat="1" ht="120" x14ac:dyDescent="0.25">
      <c r="A947" s="55">
        <v>13100700</v>
      </c>
      <c r="B947" s="77" t="s">
        <v>31</v>
      </c>
      <c r="C947" s="82">
        <v>4538</v>
      </c>
      <c r="D947" s="77" t="s">
        <v>214</v>
      </c>
      <c r="E947" s="77" t="s">
        <v>5633</v>
      </c>
      <c r="F947" s="77" t="s">
        <v>79</v>
      </c>
      <c r="G947" s="146" t="s">
        <v>5738</v>
      </c>
      <c r="H947" s="77" t="s">
        <v>3634</v>
      </c>
      <c r="I947" s="77" t="s">
        <v>3452</v>
      </c>
      <c r="J947" s="77" t="s">
        <v>3409</v>
      </c>
      <c r="K947" s="71" t="s">
        <v>67</v>
      </c>
      <c r="L947" s="74">
        <v>188105</v>
      </c>
      <c r="M947" s="74">
        <v>0</v>
      </c>
      <c r="N947" s="74">
        <v>188105</v>
      </c>
      <c r="O947" s="79">
        <v>1</v>
      </c>
      <c r="P947" s="74">
        <v>188105</v>
      </c>
      <c r="Q947" s="77" t="s">
        <v>134</v>
      </c>
      <c r="R947" s="77" t="s">
        <v>5599</v>
      </c>
      <c r="S947" s="85" t="s">
        <v>68</v>
      </c>
      <c r="T947" s="78" t="s">
        <v>5739</v>
      </c>
      <c r="U947" s="85" t="s">
        <v>134</v>
      </c>
      <c r="V947" s="85" t="s">
        <v>134</v>
      </c>
    </row>
    <row r="948" spans="1:22" s="48" customFormat="1" ht="135" x14ac:dyDescent="0.25">
      <c r="A948" s="55">
        <v>13100700</v>
      </c>
      <c r="B948" s="77" t="s">
        <v>31</v>
      </c>
      <c r="C948" s="82">
        <v>4539</v>
      </c>
      <c r="D948" s="77" t="s">
        <v>214</v>
      </c>
      <c r="E948" s="77" t="s">
        <v>5633</v>
      </c>
      <c r="F948" s="77" t="s">
        <v>79</v>
      </c>
      <c r="G948" s="146" t="s">
        <v>5740</v>
      </c>
      <c r="H948" s="77" t="s">
        <v>3634</v>
      </c>
      <c r="I948" s="77" t="s">
        <v>3452</v>
      </c>
      <c r="J948" s="77" t="s">
        <v>3409</v>
      </c>
      <c r="K948" s="71" t="s">
        <v>67</v>
      </c>
      <c r="L948" s="74">
        <v>30190</v>
      </c>
      <c r="M948" s="74">
        <v>0</v>
      </c>
      <c r="N948" s="74">
        <v>30190</v>
      </c>
      <c r="O948" s="79">
        <v>1</v>
      </c>
      <c r="P948" s="74">
        <v>30190</v>
      </c>
      <c r="Q948" s="77" t="s">
        <v>134</v>
      </c>
      <c r="R948" s="77" t="s">
        <v>5599</v>
      </c>
      <c r="S948" s="85" t="s">
        <v>68</v>
      </c>
      <c r="T948" s="78" t="s">
        <v>5741</v>
      </c>
      <c r="U948" s="85" t="s">
        <v>134</v>
      </c>
      <c r="V948" s="85" t="s">
        <v>134</v>
      </c>
    </row>
    <row r="949" spans="1:22" s="48" customFormat="1" ht="135" x14ac:dyDescent="0.25">
      <c r="A949" s="55">
        <v>13100700</v>
      </c>
      <c r="B949" s="77" t="s">
        <v>31</v>
      </c>
      <c r="C949" s="82">
        <v>4540</v>
      </c>
      <c r="D949" s="77" t="s">
        <v>214</v>
      </c>
      <c r="E949" s="77" t="s">
        <v>5633</v>
      </c>
      <c r="F949" s="77" t="s">
        <v>79</v>
      </c>
      <c r="G949" s="146" t="s">
        <v>5742</v>
      </c>
      <c r="H949" s="77" t="s">
        <v>3634</v>
      </c>
      <c r="I949" s="77" t="s">
        <v>3452</v>
      </c>
      <c r="J949" s="77" t="s">
        <v>3409</v>
      </c>
      <c r="K949" s="71" t="s">
        <v>67</v>
      </c>
      <c r="L949" s="74">
        <v>65135</v>
      </c>
      <c r="M949" s="74">
        <v>0</v>
      </c>
      <c r="N949" s="74">
        <v>65135</v>
      </c>
      <c r="O949" s="79">
        <v>1</v>
      </c>
      <c r="P949" s="74">
        <v>65135</v>
      </c>
      <c r="Q949" s="77" t="s">
        <v>134</v>
      </c>
      <c r="R949" s="77" t="s">
        <v>5599</v>
      </c>
      <c r="S949" s="85" t="s">
        <v>68</v>
      </c>
      <c r="T949" s="78" t="s">
        <v>5741</v>
      </c>
      <c r="U949" s="85" t="s">
        <v>134</v>
      </c>
      <c r="V949" s="85" t="s">
        <v>134</v>
      </c>
    </row>
    <row r="950" spans="1:22" s="48" customFormat="1" ht="135" x14ac:dyDescent="0.25">
      <c r="A950" s="55">
        <v>13100700</v>
      </c>
      <c r="B950" s="77" t="s">
        <v>31</v>
      </c>
      <c r="C950" s="82">
        <v>4541</v>
      </c>
      <c r="D950" s="77" t="s">
        <v>214</v>
      </c>
      <c r="E950" s="77" t="s">
        <v>5633</v>
      </c>
      <c r="F950" s="77" t="s">
        <v>79</v>
      </c>
      <c r="G950" s="146" t="s">
        <v>5743</v>
      </c>
      <c r="H950" s="77" t="s">
        <v>3634</v>
      </c>
      <c r="I950" s="77" t="s">
        <v>3452</v>
      </c>
      <c r="J950" s="77" t="s">
        <v>3409</v>
      </c>
      <c r="K950" s="71" t="s">
        <v>67</v>
      </c>
      <c r="L950" s="74">
        <v>130270</v>
      </c>
      <c r="M950" s="74">
        <v>0</v>
      </c>
      <c r="N950" s="74">
        <v>130270</v>
      </c>
      <c r="O950" s="79">
        <v>1</v>
      </c>
      <c r="P950" s="74">
        <v>130270</v>
      </c>
      <c r="Q950" s="77" t="s">
        <v>134</v>
      </c>
      <c r="R950" s="77" t="s">
        <v>5599</v>
      </c>
      <c r="S950" s="85" t="s">
        <v>68</v>
      </c>
      <c r="T950" s="78" t="s">
        <v>5744</v>
      </c>
      <c r="U950" s="85" t="s">
        <v>134</v>
      </c>
      <c r="V950" s="85" t="s">
        <v>134</v>
      </c>
    </row>
    <row r="951" spans="1:22" s="48" customFormat="1" ht="150" x14ac:dyDescent="0.25">
      <c r="A951" s="55">
        <v>13100700</v>
      </c>
      <c r="B951" s="77" t="s">
        <v>31</v>
      </c>
      <c r="C951" s="82">
        <v>4542</v>
      </c>
      <c r="D951" s="77" t="s">
        <v>214</v>
      </c>
      <c r="E951" s="77" t="s">
        <v>5633</v>
      </c>
      <c r="F951" s="77" t="s">
        <v>79</v>
      </c>
      <c r="G951" s="78" t="s">
        <v>5745</v>
      </c>
      <c r="H951" s="77" t="s">
        <v>3634</v>
      </c>
      <c r="I951" s="77" t="s">
        <v>3452</v>
      </c>
      <c r="J951" s="77" t="s">
        <v>3409</v>
      </c>
      <c r="K951" s="71" t="s">
        <v>67</v>
      </c>
      <c r="L951" s="74">
        <v>106383</v>
      </c>
      <c r="M951" s="74">
        <v>0</v>
      </c>
      <c r="N951" s="74">
        <v>106383</v>
      </c>
      <c r="O951" s="79">
        <v>1</v>
      </c>
      <c r="P951" s="74">
        <v>106383</v>
      </c>
      <c r="Q951" s="77" t="s">
        <v>134</v>
      </c>
      <c r="R951" s="77" t="s">
        <v>5599</v>
      </c>
      <c r="S951" s="85" t="s">
        <v>68</v>
      </c>
      <c r="T951" s="78" t="s">
        <v>5746</v>
      </c>
      <c r="U951" s="85" t="s">
        <v>134</v>
      </c>
      <c r="V951" s="85" t="s">
        <v>134</v>
      </c>
    </row>
    <row r="952" spans="1:22" s="48" customFormat="1" ht="150" x14ac:dyDescent="0.25">
      <c r="A952" s="55">
        <v>13100700</v>
      </c>
      <c r="B952" s="77" t="s">
        <v>31</v>
      </c>
      <c r="C952" s="82">
        <v>4543</v>
      </c>
      <c r="D952" s="77" t="s">
        <v>214</v>
      </c>
      <c r="E952" s="77" t="s">
        <v>5633</v>
      </c>
      <c r="F952" s="77" t="s">
        <v>79</v>
      </c>
      <c r="G952" s="78" t="s">
        <v>5747</v>
      </c>
      <c r="H952" s="77" t="s">
        <v>3634</v>
      </c>
      <c r="I952" s="77" t="s">
        <v>3452</v>
      </c>
      <c r="J952" s="77" t="s">
        <v>3409</v>
      </c>
      <c r="K952" s="71" t="s">
        <v>67</v>
      </c>
      <c r="L952" s="74">
        <v>114566</v>
      </c>
      <c r="M952" s="74">
        <v>0</v>
      </c>
      <c r="N952" s="74">
        <v>114566</v>
      </c>
      <c r="O952" s="79">
        <v>1</v>
      </c>
      <c r="P952" s="74">
        <v>114566</v>
      </c>
      <c r="Q952" s="77" t="s">
        <v>134</v>
      </c>
      <c r="R952" s="77" t="s">
        <v>5599</v>
      </c>
      <c r="S952" s="85" t="s">
        <v>68</v>
      </c>
      <c r="T952" s="78" t="s">
        <v>5748</v>
      </c>
      <c r="U952" s="85" t="s">
        <v>134</v>
      </c>
      <c r="V952" s="85" t="s">
        <v>134</v>
      </c>
    </row>
    <row r="953" spans="1:22" s="48" customFormat="1" ht="165" x14ac:dyDescent="0.25">
      <c r="A953" s="55">
        <v>13100700</v>
      </c>
      <c r="B953" s="77" t="s">
        <v>31</v>
      </c>
      <c r="C953" s="82">
        <v>4544</v>
      </c>
      <c r="D953" s="77" t="s">
        <v>214</v>
      </c>
      <c r="E953" s="77" t="s">
        <v>5633</v>
      </c>
      <c r="F953" s="77" t="s">
        <v>79</v>
      </c>
      <c r="G953" s="78" t="s">
        <v>5749</v>
      </c>
      <c r="H953" s="77" t="s">
        <v>3634</v>
      </c>
      <c r="I953" s="77" t="s">
        <v>3452</v>
      </c>
      <c r="J953" s="77" t="s">
        <v>3409</v>
      </c>
      <c r="K953" s="71" t="s">
        <v>67</v>
      </c>
      <c r="L953" s="74">
        <v>39624</v>
      </c>
      <c r="M953" s="74">
        <v>0</v>
      </c>
      <c r="N953" s="74">
        <v>39624</v>
      </c>
      <c r="O953" s="79">
        <v>1</v>
      </c>
      <c r="P953" s="74">
        <v>39624</v>
      </c>
      <c r="Q953" s="77" t="s">
        <v>134</v>
      </c>
      <c r="R953" s="77" t="s">
        <v>5599</v>
      </c>
      <c r="S953" s="85" t="s">
        <v>68</v>
      </c>
      <c r="T953" s="78" t="s">
        <v>5750</v>
      </c>
      <c r="U953" s="85" t="s">
        <v>134</v>
      </c>
      <c r="V953" s="85" t="s">
        <v>134</v>
      </c>
    </row>
    <row r="954" spans="1:22" s="48" customFormat="1" ht="150" x14ac:dyDescent="0.25">
      <c r="A954" s="55">
        <v>13100700</v>
      </c>
      <c r="B954" s="77" t="s">
        <v>31</v>
      </c>
      <c r="C954" s="82">
        <v>4545</v>
      </c>
      <c r="D954" s="77" t="s">
        <v>214</v>
      </c>
      <c r="E954" s="77" t="s">
        <v>5633</v>
      </c>
      <c r="F954" s="77" t="s">
        <v>79</v>
      </c>
      <c r="G954" s="78" t="s">
        <v>5751</v>
      </c>
      <c r="H954" s="77" t="s">
        <v>3634</v>
      </c>
      <c r="I954" s="77" t="s">
        <v>3452</v>
      </c>
      <c r="J954" s="77" t="s">
        <v>3409</v>
      </c>
      <c r="K954" s="71" t="s">
        <v>67</v>
      </c>
      <c r="L954" s="74">
        <v>132081</v>
      </c>
      <c r="M954" s="74">
        <v>0</v>
      </c>
      <c r="N954" s="74">
        <v>132081</v>
      </c>
      <c r="O954" s="79">
        <v>1</v>
      </c>
      <c r="P954" s="74">
        <v>132081</v>
      </c>
      <c r="Q954" s="77" t="s">
        <v>134</v>
      </c>
      <c r="R954" s="77" t="s">
        <v>5599</v>
      </c>
      <c r="S954" s="85" t="s">
        <v>68</v>
      </c>
      <c r="T954" s="78" t="s">
        <v>5750</v>
      </c>
      <c r="U954" s="85" t="s">
        <v>134</v>
      </c>
      <c r="V954" s="85" t="s">
        <v>134</v>
      </c>
    </row>
    <row r="955" spans="1:22" s="48" customFormat="1" ht="150" x14ac:dyDescent="0.25">
      <c r="A955" s="55">
        <v>13100700</v>
      </c>
      <c r="B955" s="77" t="s">
        <v>31</v>
      </c>
      <c r="C955" s="82">
        <v>4546</v>
      </c>
      <c r="D955" s="77" t="s">
        <v>214</v>
      </c>
      <c r="E955" s="77" t="s">
        <v>5633</v>
      </c>
      <c r="F955" s="77" t="s">
        <v>79</v>
      </c>
      <c r="G955" s="78" t="s">
        <v>5752</v>
      </c>
      <c r="H955" s="77" t="s">
        <v>3634</v>
      </c>
      <c r="I955" s="77" t="s">
        <v>3452</v>
      </c>
      <c r="J955" s="77" t="s">
        <v>3409</v>
      </c>
      <c r="K955" s="71" t="s">
        <v>67</v>
      </c>
      <c r="L955" s="74">
        <v>105665</v>
      </c>
      <c r="M955" s="74">
        <v>0</v>
      </c>
      <c r="N955" s="74">
        <v>105665</v>
      </c>
      <c r="O955" s="79">
        <v>1</v>
      </c>
      <c r="P955" s="74">
        <v>105665</v>
      </c>
      <c r="Q955" s="77" t="s">
        <v>134</v>
      </c>
      <c r="R955" s="77" t="s">
        <v>5599</v>
      </c>
      <c r="S955" s="85" t="s">
        <v>68</v>
      </c>
      <c r="T955" s="78" t="s">
        <v>5750</v>
      </c>
      <c r="U955" s="85" t="s">
        <v>134</v>
      </c>
      <c r="V955" s="85" t="s">
        <v>134</v>
      </c>
    </row>
    <row r="956" spans="1:22" s="48" customFormat="1" ht="135" x14ac:dyDescent="0.25">
      <c r="A956" s="55">
        <v>13100700</v>
      </c>
      <c r="B956" s="77" t="s">
        <v>31</v>
      </c>
      <c r="C956" s="82">
        <v>4547</v>
      </c>
      <c r="D956" s="77" t="s">
        <v>214</v>
      </c>
      <c r="E956" s="77" t="s">
        <v>5633</v>
      </c>
      <c r="F956" s="77" t="s">
        <v>79</v>
      </c>
      <c r="G956" s="78" t="s">
        <v>5753</v>
      </c>
      <c r="H956" s="77" t="s">
        <v>3634</v>
      </c>
      <c r="I956" s="77" t="s">
        <v>3452</v>
      </c>
      <c r="J956" s="77" t="s">
        <v>3409</v>
      </c>
      <c r="K956" s="71" t="s">
        <v>67</v>
      </c>
      <c r="L956" s="74">
        <v>46557</v>
      </c>
      <c r="M956" s="74">
        <v>0</v>
      </c>
      <c r="N956" s="74">
        <v>46557</v>
      </c>
      <c r="O956" s="79">
        <v>1</v>
      </c>
      <c r="P956" s="74">
        <v>46557</v>
      </c>
      <c r="Q956" s="77" t="s">
        <v>134</v>
      </c>
      <c r="R956" s="77" t="s">
        <v>5599</v>
      </c>
      <c r="S956" s="85" t="s">
        <v>68</v>
      </c>
      <c r="T956" s="78" t="s">
        <v>5754</v>
      </c>
      <c r="U956" s="85" t="s">
        <v>134</v>
      </c>
      <c r="V956" s="85" t="s">
        <v>134</v>
      </c>
    </row>
    <row r="957" spans="1:22" s="48" customFormat="1" ht="135" x14ac:dyDescent="0.25">
      <c r="A957" s="55">
        <v>13100700</v>
      </c>
      <c r="B957" s="77" t="s">
        <v>31</v>
      </c>
      <c r="C957" s="82">
        <v>4548</v>
      </c>
      <c r="D957" s="77" t="s">
        <v>214</v>
      </c>
      <c r="E957" s="77" t="s">
        <v>5633</v>
      </c>
      <c r="F957" s="77" t="s">
        <v>79</v>
      </c>
      <c r="G957" s="78" t="s">
        <v>5755</v>
      </c>
      <c r="H957" s="77" t="s">
        <v>3634</v>
      </c>
      <c r="I957" s="77" t="s">
        <v>3452</v>
      </c>
      <c r="J957" s="77" t="s">
        <v>3409</v>
      </c>
      <c r="K957" s="71" t="s">
        <v>67</v>
      </c>
      <c r="L957" s="74">
        <v>93113</v>
      </c>
      <c r="M957" s="74">
        <v>0</v>
      </c>
      <c r="N957" s="74">
        <v>93113</v>
      </c>
      <c r="O957" s="79">
        <v>1</v>
      </c>
      <c r="P957" s="74">
        <v>93113</v>
      </c>
      <c r="Q957" s="77" t="s">
        <v>134</v>
      </c>
      <c r="R957" s="77" t="s">
        <v>5599</v>
      </c>
      <c r="S957" s="85" t="s">
        <v>68</v>
      </c>
      <c r="T957" s="78" t="s">
        <v>5754</v>
      </c>
      <c r="U957" s="85" t="s">
        <v>134</v>
      </c>
      <c r="V957" s="85" t="s">
        <v>134</v>
      </c>
    </row>
    <row r="958" spans="1:22" s="48" customFormat="1" ht="150" x14ac:dyDescent="0.25">
      <c r="A958" s="55">
        <v>13100700</v>
      </c>
      <c r="B958" s="77" t="s">
        <v>31</v>
      </c>
      <c r="C958" s="82">
        <v>4549</v>
      </c>
      <c r="D958" s="77" t="s">
        <v>214</v>
      </c>
      <c r="E958" s="77" t="s">
        <v>5633</v>
      </c>
      <c r="F958" s="77" t="s">
        <v>79</v>
      </c>
      <c r="G958" s="78" t="s">
        <v>5756</v>
      </c>
      <c r="H958" s="77" t="s">
        <v>3634</v>
      </c>
      <c r="I958" s="77" t="s">
        <v>3452</v>
      </c>
      <c r="J958" s="77" t="s">
        <v>3409</v>
      </c>
      <c r="K958" s="71" t="s">
        <v>67</v>
      </c>
      <c r="L958" s="74">
        <v>31129</v>
      </c>
      <c r="M958" s="74">
        <v>0</v>
      </c>
      <c r="N958" s="74">
        <v>31129</v>
      </c>
      <c r="O958" s="79">
        <v>1</v>
      </c>
      <c r="P958" s="74">
        <v>31129</v>
      </c>
      <c r="Q958" s="77" t="s">
        <v>134</v>
      </c>
      <c r="R958" s="77" t="s">
        <v>5599</v>
      </c>
      <c r="S958" s="85" t="s">
        <v>68</v>
      </c>
      <c r="T958" s="78" t="s">
        <v>5757</v>
      </c>
      <c r="U958" s="85" t="s">
        <v>134</v>
      </c>
      <c r="V958" s="85" t="s">
        <v>134</v>
      </c>
    </row>
    <row r="959" spans="1:22" s="48" customFormat="1" ht="150" x14ac:dyDescent="0.25">
      <c r="A959" s="55">
        <v>13100700</v>
      </c>
      <c r="B959" s="77" t="s">
        <v>31</v>
      </c>
      <c r="C959" s="82">
        <v>4550</v>
      </c>
      <c r="D959" s="77" t="s">
        <v>214</v>
      </c>
      <c r="E959" s="77" t="s">
        <v>5633</v>
      </c>
      <c r="F959" s="77" t="s">
        <v>79</v>
      </c>
      <c r="G959" s="78" t="s">
        <v>5758</v>
      </c>
      <c r="H959" s="77" t="s">
        <v>3634</v>
      </c>
      <c r="I959" s="77" t="s">
        <v>3452</v>
      </c>
      <c r="J959" s="77" t="s">
        <v>3409</v>
      </c>
      <c r="K959" s="71" t="s">
        <v>67</v>
      </c>
      <c r="L959" s="74">
        <v>55957</v>
      </c>
      <c r="M959" s="74">
        <v>0</v>
      </c>
      <c r="N959" s="74">
        <v>55957</v>
      </c>
      <c r="O959" s="79">
        <v>1</v>
      </c>
      <c r="P959" s="74">
        <v>55957</v>
      </c>
      <c r="Q959" s="77" t="s">
        <v>134</v>
      </c>
      <c r="R959" s="77" t="s">
        <v>5599</v>
      </c>
      <c r="S959" s="85" t="s">
        <v>68</v>
      </c>
      <c r="T959" s="78" t="s">
        <v>5759</v>
      </c>
      <c r="U959" s="85" t="s">
        <v>134</v>
      </c>
      <c r="V959" s="85" t="s">
        <v>134</v>
      </c>
    </row>
    <row r="960" spans="1:22" s="48" customFormat="1" ht="150" x14ac:dyDescent="0.25">
      <c r="A960" s="55">
        <v>13100700</v>
      </c>
      <c r="B960" s="77" t="s">
        <v>31</v>
      </c>
      <c r="C960" s="82">
        <v>4551</v>
      </c>
      <c r="D960" s="77" t="s">
        <v>214</v>
      </c>
      <c r="E960" s="77" t="s">
        <v>5633</v>
      </c>
      <c r="F960" s="77" t="s">
        <v>79</v>
      </c>
      <c r="G960" s="78" t="s">
        <v>5760</v>
      </c>
      <c r="H960" s="77" t="s">
        <v>3634</v>
      </c>
      <c r="I960" s="77" t="s">
        <v>3452</v>
      </c>
      <c r="J960" s="77" t="s">
        <v>3409</v>
      </c>
      <c r="K960" s="71" t="s">
        <v>67</v>
      </c>
      <c r="L960" s="74">
        <v>89104</v>
      </c>
      <c r="M960" s="74">
        <v>0</v>
      </c>
      <c r="N960" s="74">
        <v>89104</v>
      </c>
      <c r="O960" s="79">
        <v>1</v>
      </c>
      <c r="P960" s="74">
        <v>89104</v>
      </c>
      <c r="Q960" s="77" t="s">
        <v>134</v>
      </c>
      <c r="R960" s="77" t="s">
        <v>5599</v>
      </c>
      <c r="S960" s="85" t="s">
        <v>68</v>
      </c>
      <c r="T960" s="78" t="s">
        <v>5761</v>
      </c>
      <c r="U960" s="85" t="s">
        <v>134</v>
      </c>
      <c r="V960" s="85" t="s">
        <v>134</v>
      </c>
    </row>
    <row r="961" spans="1:22" s="48" customFormat="1" ht="150" x14ac:dyDescent="0.25">
      <c r="A961" s="55">
        <v>13100700</v>
      </c>
      <c r="B961" s="77" t="s">
        <v>31</v>
      </c>
      <c r="C961" s="82">
        <v>4552</v>
      </c>
      <c r="D961" s="77" t="s">
        <v>214</v>
      </c>
      <c r="E961" s="77" t="s">
        <v>5633</v>
      </c>
      <c r="F961" s="77" t="s">
        <v>79</v>
      </c>
      <c r="G961" s="78" t="s">
        <v>5762</v>
      </c>
      <c r="H961" s="77" t="s">
        <v>3634</v>
      </c>
      <c r="I961" s="77" t="s">
        <v>3452</v>
      </c>
      <c r="J961" s="77" t="s">
        <v>3409</v>
      </c>
      <c r="K961" s="71" t="s">
        <v>67</v>
      </c>
      <c r="L961" s="74">
        <v>105305</v>
      </c>
      <c r="M961" s="74">
        <v>0</v>
      </c>
      <c r="N961" s="74">
        <v>105305</v>
      </c>
      <c r="O961" s="79">
        <v>1</v>
      </c>
      <c r="P961" s="74">
        <v>105305</v>
      </c>
      <c r="Q961" s="77" t="s">
        <v>134</v>
      </c>
      <c r="R961" s="77" t="s">
        <v>5599</v>
      </c>
      <c r="S961" s="85" t="s">
        <v>68</v>
      </c>
      <c r="T961" s="78" t="s">
        <v>5763</v>
      </c>
      <c r="U961" s="85" t="s">
        <v>134</v>
      </c>
      <c r="V961" s="85" t="s">
        <v>134</v>
      </c>
    </row>
    <row r="962" spans="1:22" s="48" customFormat="1" ht="135" x14ac:dyDescent="0.25">
      <c r="A962" s="55">
        <v>13100700</v>
      </c>
      <c r="B962" s="77" t="s">
        <v>31</v>
      </c>
      <c r="C962" s="82">
        <v>4553</v>
      </c>
      <c r="D962" s="77" t="s">
        <v>214</v>
      </c>
      <c r="E962" s="77" t="s">
        <v>5633</v>
      </c>
      <c r="F962" s="77" t="s">
        <v>79</v>
      </c>
      <c r="G962" s="78" t="s">
        <v>5764</v>
      </c>
      <c r="H962" s="77" t="s">
        <v>3634</v>
      </c>
      <c r="I962" s="77" t="s">
        <v>3452</v>
      </c>
      <c r="J962" s="77" t="s">
        <v>3409</v>
      </c>
      <c r="K962" s="71" t="s">
        <v>67</v>
      </c>
      <c r="L962" s="74">
        <v>27121</v>
      </c>
      <c r="M962" s="74">
        <v>0</v>
      </c>
      <c r="N962" s="74">
        <v>27121</v>
      </c>
      <c r="O962" s="79">
        <v>1</v>
      </c>
      <c r="P962" s="74">
        <v>27121</v>
      </c>
      <c r="Q962" s="77" t="s">
        <v>134</v>
      </c>
      <c r="R962" s="77" t="s">
        <v>5599</v>
      </c>
      <c r="S962" s="85" t="s">
        <v>68</v>
      </c>
      <c r="T962" s="78" t="s">
        <v>5765</v>
      </c>
      <c r="U962" s="85" t="s">
        <v>134</v>
      </c>
      <c r="V962" s="85" t="s">
        <v>134</v>
      </c>
    </row>
    <row r="963" spans="1:22" s="48" customFormat="1" ht="150" x14ac:dyDescent="0.25">
      <c r="A963" s="55">
        <v>13100700</v>
      </c>
      <c r="B963" s="77" t="s">
        <v>31</v>
      </c>
      <c r="C963" s="82">
        <v>4554</v>
      </c>
      <c r="D963" s="77" t="s">
        <v>214</v>
      </c>
      <c r="E963" s="77" t="s">
        <v>5633</v>
      </c>
      <c r="F963" s="77" t="s">
        <v>79</v>
      </c>
      <c r="G963" s="78" t="s">
        <v>5766</v>
      </c>
      <c r="H963" s="77" t="s">
        <v>3634</v>
      </c>
      <c r="I963" s="77" t="s">
        <v>3452</v>
      </c>
      <c r="J963" s="77" t="s">
        <v>3409</v>
      </c>
      <c r="K963" s="71" t="s">
        <v>67</v>
      </c>
      <c r="L963" s="74">
        <v>45202</v>
      </c>
      <c r="M963" s="74">
        <v>0</v>
      </c>
      <c r="N963" s="74">
        <v>45202</v>
      </c>
      <c r="O963" s="79">
        <v>1</v>
      </c>
      <c r="P963" s="74">
        <v>45202</v>
      </c>
      <c r="Q963" s="77" t="s">
        <v>134</v>
      </c>
      <c r="R963" s="77" t="s">
        <v>5599</v>
      </c>
      <c r="S963" s="85" t="s">
        <v>68</v>
      </c>
      <c r="T963" s="78" t="s">
        <v>5765</v>
      </c>
      <c r="U963" s="85" t="s">
        <v>134</v>
      </c>
      <c r="V963" s="85" t="s">
        <v>134</v>
      </c>
    </row>
    <row r="964" spans="1:22" s="48" customFormat="1" ht="150" x14ac:dyDescent="0.25">
      <c r="A964" s="55">
        <v>13100700</v>
      </c>
      <c r="B964" s="77" t="s">
        <v>31</v>
      </c>
      <c r="C964" s="82">
        <v>4555</v>
      </c>
      <c r="D964" s="77" t="s">
        <v>214</v>
      </c>
      <c r="E964" s="77" t="s">
        <v>5633</v>
      </c>
      <c r="F964" s="77" t="s">
        <v>79</v>
      </c>
      <c r="G964" s="78" t="s">
        <v>5767</v>
      </c>
      <c r="H964" s="77" t="s">
        <v>3634</v>
      </c>
      <c r="I964" s="77" t="s">
        <v>3452</v>
      </c>
      <c r="J964" s="77" t="s">
        <v>3409</v>
      </c>
      <c r="K964" s="71" t="s">
        <v>67</v>
      </c>
      <c r="L964" s="74">
        <v>68121</v>
      </c>
      <c r="M964" s="74">
        <v>0</v>
      </c>
      <c r="N964" s="74">
        <v>68121</v>
      </c>
      <c r="O964" s="79">
        <v>1</v>
      </c>
      <c r="P964" s="74">
        <v>68121</v>
      </c>
      <c r="Q964" s="77" t="s">
        <v>134</v>
      </c>
      <c r="R964" s="77" t="s">
        <v>5599</v>
      </c>
      <c r="S964" s="85" t="s">
        <v>68</v>
      </c>
      <c r="T964" s="78" t="s">
        <v>5768</v>
      </c>
      <c r="U964" s="85" t="s">
        <v>134</v>
      </c>
      <c r="V964" s="85" t="s">
        <v>134</v>
      </c>
    </row>
    <row r="965" spans="1:22" s="48" customFormat="1" ht="150" x14ac:dyDescent="0.25">
      <c r="A965" s="55">
        <v>13100700</v>
      </c>
      <c r="B965" s="77" t="s">
        <v>31</v>
      </c>
      <c r="C965" s="82">
        <v>4556</v>
      </c>
      <c r="D965" s="77" t="s">
        <v>214</v>
      </c>
      <c r="E965" s="77" t="s">
        <v>5633</v>
      </c>
      <c r="F965" s="77" t="s">
        <v>79</v>
      </c>
      <c r="G965" s="78" t="s">
        <v>5769</v>
      </c>
      <c r="H965" s="77" t="s">
        <v>3634</v>
      </c>
      <c r="I965" s="77" t="s">
        <v>3452</v>
      </c>
      <c r="J965" s="77" t="s">
        <v>3409</v>
      </c>
      <c r="K965" s="71" t="s">
        <v>67</v>
      </c>
      <c r="L965" s="74">
        <v>48658</v>
      </c>
      <c r="M965" s="74">
        <v>0</v>
      </c>
      <c r="N965" s="74">
        <v>48658</v>
      </c>
      <c r="O965" s="79">
        <v>1</v>
      </c>
      <c r="P965" s="74">
        <v>48658</v>
      </c>
      <c r="Q965" s="77" t="s">
        <v>134</v>
      </c>
      <c r="R965" s="77" t="s">
        <v>5599</v>
      </c>
      <c r="S965" s="85" t="s">
        <v>68</v>
      </c>
      <c r="T965" s="78" t="s">
        <v>5768</v>
      </c>
      <c r="U965" s="85" t="s">
        <v>134</v>
      </c>
      <c r="V965" s="85" t="s">
        <v>134</v>
      </c>
    </row>
    <row r="966" spans="1:22" s="48" customFormat="1" ht="135" x14ac:dyDescent="0.25">
      <c r="A966" s="55">
        <v>13100700</v>
      </c>
      <c r="B966" s="77" t="s">
        <v>31</v>
      </c>
      <c r="C966" s="82">
        <v>4557</v>
      </c>
      <c r="D966" s="77" t="s">
        <v>214</v>
      </c>
      <c r="E966" s="77" t="s">
        <v>5633</v>
      </c>
      <c r="F966" s="77" t="s">
        <v>79</v>
      </c>
      <c r="G966" s="78" t="s">
        <v>5770</v>
      </c>
      <c r="H966" s="77" t="s">
        <v>3634</v>
      </c>
      <c r="I966" s="77" t="s">
        <v>3452</v>
      </c>
      <c r="J966" s="77" t="s">
        <v>3409</v>
      </c>
      <c r="K966" s="71" t="s">
        <v>67</v>
      </c>
      <c r="L966" s="74">
        <v>24219</v>
      </c>
      <c r="M966" s="74">
        <v>0</v>
      </c>
      <c r="N966" s="74">
        <v>24219</v>
      </c>
      <c r="O966" s="79">
        <v>1</v>
      </c>
      <c r="P966" s="74">
        <v>24219</v>
      </c>
      <c r="Q966" s="77" t="s">
        <v>134</v>
      </c>
      <c r="R966" s="77" t="s">
        <v>5599</v>
      </c>
      <c r="S966" s="85" t="s">
        <v>68</v>
      </c>
      <c r="T966" s="78" t="s">
        <v>5771</v>
      </c>
      <c r="U966" s="85" t="s">
        <v>134</v>
      </c>
      <c r="V966" s="85" t="s">
        <v>134</v>
      </c>
    </row>
    <row r="967" spans="1:22" s="48" customFormat="1" ht="180" x14ac:dyDescent="0.25">
      <c r="A967" s="55">
        <v>13100700</v>
      </c>
      <c r="B967" s="77" t="s">
        <v>31</v>
      </c>
      <c r="C967" s="82">
        <v>4558</v>
      </c>
      <c r="D967" s="77" t="s">
        <v>214</v>
      </c>
      <c r="E967" s="77" t="s">
        <v>5633</v>
      </c>
      <c r="F967" s="77" t="s">
        <v>79</v>
      </c>
      <c r="G967" s="78" t="s">
        <v>5772</v>
      </c>
      <c r="H967" s="77" t="s">
        <v>3634</v>
      </c>
      <c r="I967" s="77" t="s">
        <v>3452</v>
      </c>
      <c r="J967" s="77" t="s">
        <v>3409</v>
      </c>
      <c r="K967" s="71" t="s">
        <v>67</v>
      </c>
      <c r="L967" s="74">
        <v>24219</v>
      </c>
      <c r="M967" s="74">
        <v>0</v>
      </c>
      <c r="N967" s="74">
        <v>24219</v>
      </c>
      <c r="O967" s="79">
        <v>1</v>
      </c>
      <c r="P967" s="74">
        <v>24219</v>
      </c>
      <c r="Q967" s="77" t="s">
        <v>134</v>
      </c>
      <c r="R967" s="77" t="s">
        <v>5599</v>
      </c>
      <c r="S967" s="85" t="s">
        <v>68</v>
      </c>
      <c r="T967" s="78" t="s">
        <v>5771</v>
      </c>
      <c r="U967" s="85" t="s">
        <v>134</v>
      </c>
      <c r="V967" s="85" t="s">
        <v>134</v>
      </c>
    </row>
    <row r="968" spans="1:22" s="48" customFormat="1" ht="135" x14ac:dyDescent="0.25">
      <c r="A968" s="55">
        <v>13100700</v>
      </c>
      <c r="B968" s="77" t="s">
        <v>31</v>
      </c>
      <c r="C968" s="82">
        <v>4559</v>
      </c>
      <c r="D968" s="77" t="s">
        <v>214</v>
      </c>
      <c r="E968" s="77" t="s">
        <v>5633</v>
      </c>
      <c r="F968" s="77" t="s">
        <v>79</v>
      </c>
      <c r="G968" s="78" t="s">
        <v>5773</v>
      </c>
      <c r="H968" s="77" t="s">
        <v>3634</v>
      </c>
      <c r="I968" s="77" t="s">
        <v>3452</v>
      </c>
      <c r="J968" s="77" t="s">
        <v>3409</v>
      </c>
      <c r="K968" s="71" t="s">
        <v>67</v>
      </c>
      <c r="L968" s="74">
        <v>33785</v>
      </c>
      <c r="M968" s="74">
        <v>0</v>
      </c>
      <c r="N968" s="74">
        <v>33785</v>
      </c>
      <c r="O968" s="79">
        <v>1</v>
      </c>
      <c r="P968" s="74">
        <v>33785</v>
      </c>
      <c r="Q968" s="77" t="s">
        <v>134</v>
      </c>
      <c r="R968" s="77" t="s">
        <v>5599</v>
      </c>
      <c r="S968" s="85" t="s">
        <v>68</v>
      </c>
      <c r="T968" s="78" t="s">
        <v>5774</v>
      </c>
      <c r="U968" s="85" t="s">
        <v>134</v>
      </c>
      <c r="V968" s="85" t="s">
        <v>134</v>
      </c>
    </row>
    <row r="969" spans="1:22" s="48" customFormat="1" ht="150" x14ac:dyDescent="0.25">
      <c r="A969" s="55">
        <v>13100700</v>
      </c>
      <c r="B969" s="77" t="s">
        <v>31</v>
      </c>
      <c r="C969" s="82">
        <v>4560</v>
      </c>
      <c r="D969" s="77" t="s">
        <v>214</v>
      </c>
      <c r="E969" s="77" t="s">
        <v>5633</v>
      </c>
      <c r="F969" s="77" t="s">
        <v>79</v>
      </c>
      <c r="G969" s="78" t="s">
        <v>5775</v>
      </c>
      <c r="H969" s="77" t="s">
        <v>3634</v>
      </c>
      <c r="I969" s="77" t="s">
        <v>3452</v>
      </c>
      <c r="J969" s="77" t="s">
        <v>3409</v>
      </c>
      <c r="K969" s="71" t="s">
        <v>67</v>
      </c>
      <c r="L969" s="74">
        <v>43349</v>
      </c>
      <c r="M969" s="74">
        <v>0</v>
      </c>
      <c r="N969" s="74">
        <v>43349</v>
      </c>
      <c r="O969" s="79">
        <v>1</v>
      </c>
      <c r="P969" s="74">
        <v>43349</v>
      </c>
      <c r="Q969" s="77" t="s">
        <v>134</v>
      </c>
      <c r="R969" s="77" t="s">
        <v>5599</v>
      </c>
      <c r="S969" s="85" t="s">
        <v>68</v>
      </c>
      <c r="T969" s="78" t="s">
        <v>5774</v>
      </c>
      <c r="U969" s="85" t="s">
        <v>134</v>
      </c>
      <c r="V969" s="85" t="s">
        <v>134</v>
      </c>
    </row>
    <row r="970" spans="1:22" s="48" customFormat="1" ht="135" x14ac:dyDescent="0.25">
      <c r="A970" s="55">
        <v>13100700</v>
      </c>
      <c r="B970" s="77" t="s">
        <v>31</v>
      </c>
      <c r="C970" s="82">
        <v>4561</v>
      </c>
      <c r="D970" s="77" t="s">
        <v>214</v>
      </c>
      <c r="E970" s="77" t="s">
        <v>126</v>
      </c>
      <c r="F970" s="77" t="s">
        <v>79</v>
      </c>
      <c r="G970" s="77" t="s">
        <v>5776</v>
      </c>
      <c r="H970" s="77" t="s">
        <v>3451</v>
      </c>
      <c r="I970" s="77" t="s">
        <v>3452</v>
      </c>
      <c r="J970" s="77" t="s">
        <v>3409</v>
      </c>
      <c r="K970" s="71" t="s">
        <v>67</v>
      </c>
      <c r="L970" s="74">
        <v>67569</v>
      </c>
      <c r="M970" s="74">
        <v>0</v>
      </c>
      <c r="N970" s="74">
        <v>67569</v>
      </c>
      <c r="O970" s="79">
        <v>1</v>
      </c>
      <c r="P970" s="74">
        <v>67569</v>
      </c>
      <c r="Q970" s="77" t="s">
        <v>134</v>
      </c>
      <c r="R970" s="77" t="s">
        <v>5599</v>
      </c>
      <c r="S970" s="85" t="s">
        <v>68</v>
      </c>
      <c r="T970" s="78" t="s">
        <v>5777</v>
      </c>
      <c r="U970" s="85" t="s">
        <v>134</v>
      </c>
      <c r="V970" s="85" t="s">
        <v>134</v>
      </c>
    </row>
    <row r="971" spans="1:22" s="48" customFormat="1" ht="150" x14ac:dyDescent="0.25">
      <c r="A971" s="55">
        <v>13100700</v>
      </c>
      <c r="B971" s="77" t="s">
        <v>31</v>
      </c>
      <c r="C971" s="82">
        <v>4562</v>
      </c>
      <c r="D971" s="77" t="s">
        <v>214</v>
      </c>
      <c r="E971" s="77" t="s">
        <v>126</v>
      </c>
      <c r="F971" s="77" t="s">
        <v>79</v>
      </c>
      <c r="G971" s="77" t="s">
        <v>5778</v>
      </c>
      <c r="H971" s="77" t="s">
        <v>3451</v>
      </c>
      <c r="I971" s="77" t="s">
        <v>3452</v>
      </c>
      <c r="J971" s="77" t="s">
        <v>3409</v>
      </c>
      <c r="K971" s="71" t="s">
        <v>67</v>
      </c>
      <c r="L971" s="74">
        <v>86698</v>
      </c>
      <c r="M971" s="74">
        <v>0</v>
      </c>
      <c r="N971" s="74">
        <v>86698</v>
      </c>
      <c r="O971" s="79">
        <v>1</v>
      </c>
      <c r="P971" s="74">
        <v>86698</v>
      </c>
      <c r="Q971" s="77" t="s">
        <v>134</v>
      </c>
      <c r="R971" s="77" t="s">
        <v>5599</v>
      </c>
      <c r="S971" s="85" t="s">
        <v>68</v>
      </c>
      <c r="T971" s="78" t="s">
        <v>5777</v>
      </c>
      <c r="U971" s="85" t="s">
        <v>134</v>
      </c>
      <c r="V971" s="85" t="s">
        <v>134</v>
      </c>
    </row>
    <row r="972" spans="1:22" s="48" customFormat="1" ht="75" x14ac:dyDescent="0.25">
      <c r="A972" s="55">
        <v>13100070</v>
      </c>
      <c r="B972" s="77" t="s">
        <v>31</v>
      </c>
      <c r="C972" s="82">
        <v>1</v>
      </c>
      <c r="D972" s="77" t="s">
        <v>63</v>
      </c>
      <c r="E972" s="77"/>
      <c r="F972" s="77" t="s">
        <v>231</v>
      </c>
      <c r="G972" s="77" t="s">
        <v>186</v>
      </c>
      <c r="H972" s="77" t="s">
        <v>5939</v>
      </c>
      <c r="I972" s="77" t="s">
        <v>5940</v>
      </c>
      <c r="J972" s="77" t="s">
        <v>5941</v>
      </c>
      <c r="K972" s="71" t="s">
        <v>73</v>
      </c>
      <c r="L972" s="74">
        <v>100000</v>
      </c>
      <c r="M972" s="74" t="s">
        <v>126</v>
      </c>
      <c r="N972" s="74">
        <v>100000</v>
      </c>
      <c r="O972" s="79">
        <v>1</v>
      </c>
      <c r="P972" s="74">
        <v>100000</v>
      </c>
      <c r="Q972" s="77" t="s">
        <v>134</v>
      </c>
      <c r="R972" s="77" t="s">
        <v>5942</v>
      </c>
      <c r="S972" s="85" t="s">
        <v>68</v>
      </c>
      <c r="T972" s="120" t="s">
        <v>4409</v>
      </c>
      <c r="U972" s="85" t="s">
        <v>134</v>
      </c>
      <c r="V972" s="85" t="s">
        <v>134</v>
      </c>
    </row>
    <row r="973" spans="1:22" ht="15.75" thickBot="1" x14ac:dyDescent="0.3">
      <c r="A973" s="9" t="s">
        <v>13</v>
      </c>
      <c r="C973" s="47"/>
      <c r="D973" s="9"/>
      <c r="E973" s="9"/>
      <c r="G973" s="9"/>
      <c r="H973" s="9"/>
      <c r="I973" s="9"/>
      <c r="J973" s="9"/>
      <c r="K973" s="21"/>
      <c r="L973" s="9"/>
      <c r="M973" s="9"/>
      <c r="N973" s="9"/>
      <c r="O973" s="9"/>
      <c r="P973" s="9"/>
      <c r="Q973" s="9"/>
      <c r="R973" s="9"/>
    </row>
    <row r="974" spans="1:22" ht="15.75" thickBot="1" x14ac:dyDescent="0.3">
      <c r="K974" s="12"/>
      <c r="L974" s="36">
        <f>SUBTOTAL(9,L12:L972)</f>
        <v>855128539</v>
      </c>
      <c r="M974" s="37">
        <f>SUBTOTAL(9,M12:M972)</f>
        <v>500000</v>
      </c>
      <c r="N974" s="37">
        <f>SUBTOTAL(9,N12:N972)</f>
        <v>803185491</v>
      </c>
      <c r="O974" s="38"/>
      <c r="P974" s="37">
        <f>SUBTOTAL(9,P12:P972)</f>
        <v>803185491</v>
      </c>
    </row>
  </sheetData>
  <autoFilter ref="A11:V973"/>
  <conditionalFormatting sqref="T50:T86">
    <cfRule type="cellIs" dxfId="87" priority="33" operator="equal">
      <formula>"Neue Maßnahme"</formula>
    </cfRule>
  </conditionalFormatting>
  <conditionalFormatting sqref="Q50:Q53 Q78:Q83">
    <cfRule type="cellIs" dxfId="86" priority="46" operator="equal">
      <formula>"offen"</formula>
    </cfRule>
  </conditionalFormatting>
  <conditionalFormatting sqref="H50:J53 R78:V83 H78:J83 R50:V53">
    <cfRule type="cellIs" dxfId="85" priority="45" operator="equal">
      <formula>""</formula>
    </cfRule>
  </conditionalFormatting>
  <conditionalFormatting sqref="Q84:Q86">
    <cfRule type="cellIs" dxfId="84" priority="41" operator="equal">
      <formula>"offen"</formula>
    </cfRule>
  </conditionalFormatting>
  <conditionalFormatting sqref="H84:J86 R84:V86">
    <cfRule type="cellIs" dxfId="83" priority="40" operator="equal">
      <formula>""</formula>
    </cfRule>
  </conditionalFormatting>
  <conditionalFormatting sqref="Q54:Q77">
    <cfRule type="cellIs" dxfId="82" priority="36" operator="equal">
      <formula>"offen"</formula>
    </cfRule>
  </conditionalFormatting>
  <conditionalFormatting sqref="H54:J77 R54:V77">
    <cfRule type="cellIs" dxfId="81" priority="35" operator="equal">
      <formula>""</formula>
    </cfRule>
  </conditionalFormatting>
  <conditionalFormatting sqref="A865:A884">
    <cfRule type="cellIs" dxfId="80" priority="31" operator="equal">
      <formula>""</formula>
    </cfRule>
    <cfRule type="cellIs" dxfId="79" priority="32" operator="equal">
      <formula>"offen"</formula>
    </cfRule>
  </conditionalFormatting>
  <conditionalFormatting sqref="K866:K884">
    <cfRule type="cellIs" dxfId="78" priority="29" operator="equal">
      <formula>"gestrichen"</formula>
    </cfRule>
    <cfRule type="cellIs" dxfId="77" priority="30" operator="equal">
      <formula>"offen"</formula>
    </cfRule>
  </conditionalFormatting>
  <conditionalFormatting sqref="Q865:Q884">
    <cfRule type="cellIs" dxfId="76" priority="28" operator="equal">
      <formula>"offen"</formula>
    </cfRule>
  </conditionalFormatting>
  <conditionalFormatting sqref="H865:J884 R865:V868 R883:S884 U883:V884 R870:V882 R869:S869 U869:V869">
    <cfRule type="cellIs" dxfId="75" priority="27" operator="equal">
      <formula>""</formula>
    </cfRule>
  </conditionalFormatting>
  <conditionalFormatting sqref="L866:L884">
    <cfRule type="cellIs" dxfId="74" priority="26" operator="equal">
      <formula>0</formula>
    </cfRule>
  </conditionalFormatting>
  <conditionalFormatting sqref="T865:T868 T870:T882">
    <cfRule type="cellIs" dxfId="73" priority="25" operator="equal">
      <formula>"Neue Maßnahme"</formula>
    </cfRule>
  </conditionalFormatting>
  <conditionalFormatting sqref="T883">
    <cfRule type="cellIs" dxfId="72" priority="24" operator="equal">
      <formula>0</formula>
    </cfRule>
  </conditionalFormatting>
  <conditionalFormatting sqref="T884">
    <cfRule type="cellIs" dxfId="71" priority="23" operator="equal">
      <formula>0</formula>
    </cfRule>
  </conditionalFormatting>
  <conditionalFormatting sqref="T869">
    <cfRule type="cellIs" dxfId="70" priority="22" operator="equal">
      <formula>0</formula>
    </cfRule>
  </conditionalFormatting>
  <conditionalFormatting sqref="Q885:Q908">
    <cfRule type="cellIs" dxfId="69" priority="21" operator="equal">
      <formula>"offen"</formula>
    </cfRule>
  </conditionalFormatting>
  <conditionalFormatting sqref="L923:L944 L969:L971 L885:L910">
    <cfRule type="cellIs" dxfId="68" priority="20" operator="equal">
      <formula>0</formula>
    </cfRule>
  </conditionalFormatting>
  <conditionalFormatting sqref="N885">
    <cfRule type="cellIs" dxfId="67" priority="19" operator="equal">
      <formula>0</formula>
    </cfRule>
  </conditionalFormatting>
  <conditionalFormatting sqref="P885">
    <cfRule type="cellIs" dxfId="66" priority="18" operator="equal">
      <formula>0</formula>
    </cfRule>
  </conditionalFormatting>
  <conditionalFormatting sqref="P886 N886">
    <cfRule type="cellIs" dxfId="65" priority="17" operator="equal">
      <formula>0</formula>
    </cfRule>
  </conditionalFormatting>
  <conditionalFormatting sqref="N887">
    <cfRule type="cellIs" dxfId="64" priority="16" operator="equal">
      <formula>0</formula>
    </cfRule>
  </conditionalFormatting>
  <conditionalFormatting sqref="P887">
    <cfRule type="cellIs" dxfId="63" priority="15" operator="equal">
      <formula>0</formula>
    </cfRule>
  </conditionalFormatting>
  <conditionalFormatting sqref="N888">
    <cfRule type="cellIs" dxfId="62" priority="14" operator="equal">
      <formula>0</formula>
    </cfRule>
  </conditionalFormatting>
  <conditionalFormatting sqref="P888">
    <cfRule type="cellIs" dxfId="61" priority="13" operator="equal">
      <formula>0</formula>
    </cfRule>
  </conditionalFormatting>
  <conditionalFormatting sqref="N923">
    <cfRule type="cellIs" dxfId="60" priority="12" operator="equal">
      <formula>0</formula>
    </cfRule>
  </conditionalFormatting>
  <conditionalFormatting sqref="P923">
    <cfRule type="cellIs" dxfId="59" priority="11" operator="equal">
      <formula>0</formula>
    </cfRule>
  </conditionalFormatting>
  <conditionalFormatting sqref="N924">
    <cfRule type="cellIs" dxfId="58" priority="10" operator="equal">
      <formula>0</formula>
    </cfRule>
  </conditionalFormatting>
  <conditionalFormatting sqref="P924">
    <cfRule type="cellIs" dxfId="57" priority="9" operator="equal">
      <formula>0</formula>
    </cfRule>
  </conditionalFormatting>
  <conditionalFormatting sqref="N925:N944">
    <cfRule type="cellIs" dxfId="56" priority="8" operator="equal">
      <formula>0</formula>
    </cfRule>
  </conditionalFormatting>
  <conditionalFormatting sqref="P925:P944">
    <cfRule type="cellIs" dxfId="55" priority="7" operator="equal">
      <formula>0</formula>
    </cfRule>
  </conditionalFormatting>
  <conditionalFormatting sqref="P889:P908 N889:N908">
    <cfRule type="cellIs" dxfId="54" priority="6" operator="equal">
      <formula>0</formula>
    </cfRule>
  </conditionalFormatting>
  <conditionalFormatting sqref="N969:N971">
    <cfRule type="cellIs" dxfId="53" priority="5" operator="equal">
      <formula>0</formula>
    </cfRule>
  </conditionalFormatting>
  <conditionalFormatting sqref="N909:N910">
    <cfRule type="cellIs" dxfId="52" priority="2" operator="equal">
      <formula>0</formula>
    </cfRule>
  </conditionalFormatting>
  <conditionalFormatting sqref="P969:P971">
    <cfRule type="cellIs" dxfId="51" priority="4" operator="equal">
      <formula>0</formula>
    </cfRule>
  </conditionalFormatting>
  <conditionalFormatting sqref="Q909:Q910">
    <cfRule type="cellIs" dxfId="50" priority="3" operator="equal">
      <formula>"offen"</formula>
    </cfRule>
  </conditionalFormatting>
  <conditionalFormatting sqref="P909:P910">
    <cfRule type="cellIs" dxfId="49" priority="1" operator="equal">
      <formula>0</formula>
    </cfRule>
  </conditionalFormatting>
  <dataValidations count="2">
    <dataValidation type="list" allowBlank="1" showInputMessage="1" showErrorMessage="1" sqref="Q1:Q39 U1:V49 S1:S49 Q840:Q863 Q87:Q832 Q838 S87:S864 U87:V864 U885:V1048576 S885:S1048576 Q885:Q1048576">
      <formula1>"Ja, Nein"</formula1>
    </dataValidation>
    <dataValidation type="list" allowBlank="1" showInputMessage="1" showErrorMessage="1" sqref="K1:K39 K87:K863 K885:K1048576">
      <formula1>"hoch, mittel, niedrig, gestrichen"</formula1>
    </dataValidation>
  </dataValidations>
  <pageMargins left="0.7" right="0.7" top="0.78740157499999996" bottom="0.78740157499999996" header="0.3" footer="0.3"/>
  <pageSetup paperSize="8" scale="5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73"/>
  <sheetViews>
    <sheetView zoomScale="51" zoomScaleNormal="51" workbookViewId="0">
      <pane ySplit="12" topLeftCell="A173" activePane="bottomLeft" state="frozen"/>
      <selection pane="bottomLeft" activeCell="H164" sqref="H164"/>
    </sheetView>
  </sheetViews>
  <sheetFormatPr baseColWidth="10" defaultRowHeight="15" x14ac:dyDescent="0.25"/>
  <cols>
    <col min="1" max="1" width="16.85546875" customWidth="1"/>
    <col min="2" max="2" width="18.42578125" customWidth="1"/>
    <col min="3" max="3" width="13.7109375" customWidth="1"/>
    <col min="4" max="4" width="26.42578125" customWidth="1"/>
    <col min="5" max="5" width="23.28515625" customWidth="1"/>
    <col min="6" max="6" width="21.140625" customWidth="1"/>
    <col min="7" max="7" width="21.28515625" customWidth="1"/>
    <col min="8" max="8" width="23.42578125" style="1" customWidth="1"/>
    <col min="9" max="9" width="19.28515625" customWidth="1"/>
    <col min="10" max="10" width="18" customWidth="1"/>
    <col min="11" max="11" width="22.28515625" customWidth="1"/>
    <col min="12" max="12" width="21.28515625" customWidth="1"/>
    <col min="13" max="13" width="25.28515625" customWidth="1"/>
    <col min="14" max="14" width="22.140625" customWidth="1"/>
    <col min="15" max="15" width="14.7109375" customWidth="1"/>
    <col min="16" max="16" width="18.28515625" customWidth="1"/>
    <col min="17" max="17" width="19.7109375" customWidth="1"/>
    <col min="18" max="18" width="37.140625" customWidth="1"/>
    <col min="19" max="19" width="15" style="121" customWidth="1"/>
    <col min="20" max="20" width="57.7109375" style="119" customWidth="1"/>
    <col min="21" max="22" width="15" style="121" customWidth="1"/>
  </cols>
  <sheetData>
    <row r="1" spans="1:22" x14ac:dyDescent="0.25">
      <c r="A1" t="s">
        <v>212</v>
      </c>
      <c r="H1"/>
    </row>
    <row r="2" spans="1:22" x14ac:dyDescent="0.25">
      <c r="A2" s="17" t="s">
        <v>4371</v>
      </c>
      <c r="H2"/>
    </row>
    <row r="3" spans="1:22" x14ac:dyDescent="0.25">
      <c r="H3"/>
    </row>
    <row r="4" spans="1:22" ht="40.5" x14ac:dyDescent="0.25">
      <c r="A4" s="42" t="s">
        <v>47</v>
      </c>
      <c r="B4" s="8"/>
      <c r="C4" s="8"/>
      <c r="H4"/>
    </row>
    <row r="5" spans="1:22" x14ac:dyDescent="0.25">
      <c r="H5"/>
    </row>
    <row r="6" spans="1:22" x14ac:dyDescent="0.25">
      <c r="H6"/>
    </row>
    <row r="7" spans="1:22" x14ac:dyDescent="0.25">
      <c r="H7"/>
    </row>
    <row r="8" spans="1:22" ht="25.5" x14ac:dyDescent="0.25">
      <c r="A8" s="11" t="s">
        <v>49</v>
      </c>
      <c r="B8" s="11"/>
      <c r="C8" s="11"/>
      <c r="H8"/>
    </row>
    <row r="9" spans="1:22" ht="25.9" customHeight="1" x14ac:dyDescent="0.25">
      <c r="A9" s="10" t="s">
        <v>27</v>
      </c>
      <c r="B9" s="11"/>
      <c r="C9" s="11"/>
      <c r="H9"/>
    </row>
    <row r="10" spans="1:22" ht="15" customHeight="1" x14ac:dyDescent="0.25">
      <c r="A10" s="11"/>
      <c r="B10" s="11"/>
      <c r="C10" s="11"/>
      <c r="H10"/>
    </row>
    <row r="11" spans="1:22" ht="15.75" thickBot="1" x14ac:dyDescent="0.3"/>
    <row r="12" spans="1:22" ht="110.25" customHeight="1" thickBot="1" x14ac:dyDescent="0.3">
      <c r="A12" s="22" t="s">
        <v>37</v>
      </c>
      <c r="B12" s="22" t="s">
        <v>51</v>
      </c>
      <c r="C12" s="22" t="s">
        <v>39</v>
      </c>
      <c r="D12" s="22" t="s">
        <v>38</v>
      </c>
      <c r="E12" s="22" t="s">
        <v>9</v>
      </c>
      <c r="F12" s="22" t="s">
        <v>53</v>
      </c>
      <c r="G12" s="22" t="s">
        <v>0</v>
      </c>
      <c r="H12" s="22" t="s">
        <v>24</v>
      </c>
      <c r="I12" s="22" t="s">
        <v>25</v>
      </c>
      <c r="J12" s="22" t="s">
        <v>41</v>
      </c>
      <c r="K12" s="22" t="s">
        <v>52</v>
      </c>
      <c r="L12" s="22" t="s">
        <v>54</v>
      </c>
      <c r="M12" s="22" t="s">
        <v>46</v>
      </c>
      <c r="N12" s="22" t="s">
        <v>36</v>
      </c>
      <c r="O12" s="22" t="s">
        <v>55</v>
      </c>
      <c r="P12" s="22" t="s">
        <v>35</v>
      </c>
      <c r="Q12" s="56" t="s">
        <v>40</v>
      </c>
      <c r="R12" s="52" t="s">
        <v>33</v>
      </c>
      <c r="S12" s="57" t="s">
        <v>4365</v>
      </c>
      <c r="T12" s="57" t="s">
        <v>4366</v>
      </c>
      <c r="U12" s="58" t="s">
        <v>4367</v>
      </c>
      <c r="V12" s="58" t="s">
        <v>4368</v>
      </c>
    </row>
    <row r="13" spans="1:22" s="48" customFormat="1" ht="90" x14ac:dyDescent="0.25">
      <c r="A13" s="147">
        <v>131</v>
      </c>
      <c r="B13" s="147" t="s">
        <v>42</v>
      </c>
      <c r="C13" s="147">
        <v>1</v>
      </c>
      <c r="D13" s="147" t="s">
        <v>63</v>
      </c>
      <c r="E13" s="147" t="s">
        <v>150</v>
      </c>
      <c r="F13" s="147"/>
      <c r="G13" s="147" t="s">
        <v>164</v>
      </c>
      <c r="H13" s="147" t="s">
        <v>165</v>
      </c>
      <c r="I13" s="147" t="s">
        <v>166</v>
      </c>
      <c r="J13" s="147"/>
      <c r="K13" s="148" t="s">
        <v>67</v>
      </c>
      <c r="L13" s="149">
        <v>32300000</v>
      </c>
      <c r="M13" s="149" t="s">
        <v>139</v>
      </c>
      <c r="N13" s="149">
        <v>32300000</v>
      </c>
      <c r="O13" s="150">
        <v>1</v>
      </c>
      <c r="P13" s="149">
        <f t="shared" ref="P13:P24" si="0">N13*O13</f>
        <v>32300000</v>
      </c>
      <c r="Q13" s="147" t="s">
        <v>84</v>
      </c>
      <c r="R13" s="151" t="s">
        <v>167</v>
      </c>
      <c r="S13" s="85" t="s">
        <v>134</v>
      </c>
      <c r="T13" s="120"/>
      <c r="U13" s="85" t="s">
        <v>134</v>
      </c>
      <c r="V13" s="85" t="s">
        <v>134</v>
      </c>
    </row>
    <row r="14" spans="1:22" s="48" customFormat="1" ht="60" x14ac:dyDescent="0.25">
      <c r="A14" s="77">
        <v>131</v>
      </c>
      <c r="B14" s="77" t="s">
        <v>42</v>
      </c>
      <c r="C14" s="77">
        <v>2</v>
      </c>
      <c r="D14" s="77" t="s">
        <v>63</v>
      </c>
      <c r="E14" s="77" t="s">
        <v>150</v>
      </c>
      <c r="F14" s="77"/>
      <c r="G14" s="77" t="s">
        <v>168</v>
      </c>
      <c r="H14" s="77" t="s">
        <v>169</v>
      </c>
      <c r="I14" s="77" t="s">
        <v>170</v>
      </c>
      <c r="J14" s="77"/>
      <c r="K14" s="77" t="s">
        <v>67</v>
      </c>
      <c r="L14" s="74">
        <v>2000000</v>
      </c>
      <c r="M14" s="74" t="s">
        <v>139</v>
      </c>
      <c r="N14" s="74">
        <v>2000000</v>
      </c>
      <c r="O14" s="79">
        <v>1</v>
      </c>
      <c r="P14" s="74">
        <f t="shared" si="0"/>
        <v>2000000</v>
      </c>
      <c r="Q14" s="77" t="s">
        <v>84</v>
      </c>
      <c r="R14" s="127" t="s">
        <v>167</v>
      </c>
      <c r="S14" s="85" t="s">
        <v>134</v>
      </c>
      <c r="T14" s="120"/>
      <c r="U14" s="85" t="s">
        <v>134</v>
      </c>
      <c r="V14" s="85" t="s">
        <v>134</v>
      </c>
    </row>
    <row r="15" spans="1:22" s="48" customFormat="1" ht="75" x14ac:dyDescent="0.25">
      <c r="A15" s="77">
        <v>131</v>
      </c>
      <c r="B15" s="77" t="s">
        <v>42</v>
      </c>
      <c r="C15" s="77">
        <v>3</v>
      </c>
      <c r="D15" s="77" t="s">
        <v>63</v>
      </c>
      <c r="E15" s="77" t="s">
        <v>150</v>
      </c>
      <c r="F15" s="77"/>
      <c r="G15" s="77" t="s">
        <v>171</v>
      </c>
      <c r="H15" s="77" t="s">
        <v>169</v>
      </c>
      <c r="I15" s="77" t="s">
        <v>170</v>
      </c>
      <c r="J15" s="77"/>
      <c r="K15" s="77" t="s">
        <v>67</v>
      </c>
      <c r="L15" s="74">
        <v>2000000</v>
      </c>
      <c r="M15" s="74" t="s">
        <v>139</v>
      </c>
      <c r="N15" s="74">
        <v>2000000</v>
      </c>
      <c r="O15" s="79">
        <v>1</v>
      </c>
      <c r="P15" s="74">
        <f t="shared" si="0"/>
        <v>2000000</v>
      </c>
      <c r="Q15" s="77" t="s">
        <v>84</v>
      </c>
      <c r="R15" s="127" t="s">
        <v>167</v>
      </c>
      <c r="S15" s="85" t="s">
        <v>134</v>
      </c>
      <c r="T15" s="120"/>
      <c r="U15" s="85" t="s">
        <v>134</v>
      </c>
      <c r="V15" s="85" t="s">
        <v>134</v>
      </c>
    </row>
    <row r="16" spans="1:22" s="48" customFormat="1" ht="90" x14ac:dyDescent="0.25">
      <c r="A16" s="77">
        <v>131</v>
      </c>
      <c r="B16" s="77" t="s">
        <v>42</v>
      </c>
      <c r="C16" s="77">
        <v>4</v>
      </c>
      <c r="D16" s="77" t="s">
        <v>63</v>
      </c>
      <c r="E16" s="77" t="s">
        <v>156</v>
      </c>
      <c r="F16" s="77"/>
      <c r="G16" s="77" t="s">
        <v>164</v>
      </c>
      <c r="H16" s="77" t="s">
        <v>165</v>
      </c>
      <c r="I16" s="77" t="s">
        <v>166</v>
      </c>
      <c r="J16" s="77"/>
      <c r="K16" s="77" t="s">
        <v>67</v>
      </c>
      <c r="L16" s="74">
        <v>35800000</v>
      </c>
      <c r="M16" s="74" t="s">
        <v>139</v>
      </c>
      <c r="N16" s="74">
        <v>35800000</v>
      </c>
      <c r="O16" s="79">
        <v>1</v>
      </c>
      <c r="P16" s="74">
        <f t="shared" si="0"/>
        <v>35800000</v>
      </c>
      <c r="Q16" s="77" t="s">
        <v>84</v>
      </c>
      <c r="R16" s="77" t="s">
        <v>167</v>
      </c>
      <c r="S16" s="85" t="s">
        <v>134</v>
      </c>
      <c r="T16" s="120"/>
      <c r="U16" s="85" t="s">
        <v>134</v>
      </c>
      <c r="V16" s="85" t="s">
        <v>134</v>
      </c>
    </row>
    <row r="17" spans="1:22" s="48" customFormat="1" ht="90" x14ac:dyDescent="0.25">
      <c r="A17" s="77">
        <v>131</v>
      </c>
      <c r="B17" s="77" t="s">
        <v>42</v>
      </c>
      <c r="C17" s="77">
        <v>5</v>
      </c>
      <c r="D17" s="77" t="s">
        <v>63</v>
      </c>
      <c r="E17" s="77"/>
      <c r="F17" s="77" t="s">
        <v>172</v>
      </c>
      <c r="G17" s="77" t="s">
        <v>164</v>
      </c>
      <c r="H17" s="77" t="s">
        <v>165</v>
      </c>
      <c r="I17" s="77" t="s">
        <v>166</v>
      </c>
      <c r="J17" s="77"/>
      <c r="K17" s="77" t="s">
        <v>67</v>
      </c>
      <c r="L17" s="74">
        <v>16800000</v>
      </c>
      <c r="M17" s="74" t="s">
        <v>139</v>
      </c>
      <c r="N17" s="74">
        <v>16800000</v>
      </c>
      <c r="O17" s="79">
        <v>1</v>
      </c>
      <c r="P17" s="74">
        <f t="shared" si="0"/>
        <v>16800000</v>
      </c>
      <c r="Q17" s="77" t="s">
        <v>84</v>
      </c>
      <c r="R17" s="77" t="s">
        <v>167</v>
      </c>
      <c r="S17" s="85" t="s">
        <v>134</v>
      </c>
      <c r="T17" s="120"/>
      <c r="U17" s="85" t="s">
        <v>134</v>
      </c>
      <c r="V17" s="85" t="s">
        <v>134</v>
      </c>
    </row>
    <row r="18" spans="1:22" s="48" customFormat="1" ht="105" x14ac:dyDescent="0.25">
      <c r="A18" s="77">
        <v>131</v>
      </c>
      <c r="B18" s="77" t="s">
        <v>42</v>
      </c>
      <c r="C18" s="77">
        <v>6</v>
      </c>
      <c r="D18" s="77" t="s">
        <v>63</v>
      </c>
      <c r="E18" s="77"/>
      <c r="F18" s="77" t="s">
        <v>124</v>
      </c>
      <c r="G18" s="77" t="s">
        <v>164</v>
      </c>
      <c r="H18" s="77" t="s">
        <v>165</v>
      </c>
      <c r="I18" s="77" t="s">
        <v>4346</v>
      </c>
      <c r="J18" s="77"/>
      <c r="K18" s="77" t="s">
        <v>67</v>
      </c>
      <c r="L18" s="74">
        <v>8300000</v>
      </c>
      <c r="M18" s="74" t="s">
        <v>139</v>
      </c>
      <c r="N18" s="74">
        <v>8300000</v>
      </c>
      <c r="O18" s="79">
        <v>1</v>
      </c>
      <c r="P18" s="74">
        <f t="shared" si="0"/>
        <v>8300000</v>
      </c>
      <c r="Q18" s="77" t="s">
        <v>84</v>
      </c>
      <c r="R18" s="77" t="s">
        <v>167</v>
      </c>
      <c r="S18" s="85" t="s">
        <v>134</v>
      </c>
      <c r="T18" s="120"/>
      <c r="U18" s="85" t="s">
        <v>134</v>
      </c>
      <c r="V18" s="85" t="s">
        <v>134</v>
      </c>
    </row>
    <row r="19" spans="1:22" s="48" customFormat="1" ht="60" x14ac:dyDescent="0.25">
      <c r="A19" s="77">
        <v>131</v>
      </c>
      <c r="B19" s="77" t="s">
        <v>42</v>
      </c>
      <c r="C19" s="77">
        <v>7</v>
      </c>
      <c r="D19" s="77" t="s">
        <v>63</v>
      </c>
      <c r="E19" s="77"/>
      <c r="F19" s="77"/>
      <c r="G19" s="77" t="s">
        <v>173</v>
      </c>
      <c r="H19" s="77" t="s">
        <v>174</v>
      </c>
      <c r="I19" s="77" t="s">
        <v>175</v>
      </c>
      <c r="J19" s="77"/>
      <c r="K19" s="77" t="s">
        <v>67</v>
      </c>
      <c r="L19" s="74">
        <v>800000</v>
      </c>
      <c r="M19" s="74" t="s">
        <v>139</v>
      </c>
      <c r="N19" s="74">
        <v>800000</v>
      </c>
      <c r="O19" s="79">
        <v>1</v>
      </c>
      <c r="P19" s="74">
        <f t="shared" si="0"/>
        <v>800000</v>
      </c>
      <c r="Q19" s="77" t="s">
        <v>84</v>
      </c>
      <c r="R19" s="77" t="s">
        <v>167</v>
      </c>
      <c r="S19" s="85" t="s">
        <v>68</v>
      </c>
      <c r="T19" s="120" t="s">
        <v>4494</v>
      </c>
      <c r="U19" s="85" t="s">
        <v>134</v>
      </c>
      <c r="V19" s="85" t="s">
        <v>134</v>
      </c>
    </row>
    <row r="20" spans="1:22" s="48" customFormat="1" ht="60" x14ac:dyDescent="0.25">
      <c r="A20" s="77">
        <v>13101</v>
      </c>
      <c r="B20" s="77" t="s">
        <v>42</v>
      </c>
      <c r="C20" s="77">
        <v>1</v>
      </c>
      <c r="D20" s="77" t="s">
        <v>63</v>
      </c>
      <c r="E20" s="77" t="s">
        <v>150</v>
      </c>
      <c r="F20" s="77" t="s">
        <v>715</v>
      </c>
      <c r="G20" s="77" t="s">
        <v>716</v>
      </c>
      <c r="H20" s="77"/>
      <c r="I20" s="77" t="s">
        <v>716</v>
      </c>
      <c r="J20" s="77" t="s">
        <v>717</v>
      </c>
      <c r="K20" s="77" t="s">
        <v>67</v>
      </c>
      <c r="L20" s="74">
        <v>1000000</v>
      </c>
      <c r="M20" s="74"/>
      <c r="N20" s="74">
        <f t="shared" ref="N20:N24" si="1">L20-M20</f>
        <v>1000000</v>
      </c>
      <c r="O20" s="79">
        <v>1</v>
      </c>
      <c r="P20" s="74">
        <f t="shared" si="0"/>
        <v>1000000</v>
      </c>
      <c r="Q20" s="77" t="s">
        <v>84</v>
      </c>
      <c r="R20" s="77" t="s">
        <v>4342</v>
      </c>
      <c r="S20" s="85" t="s">
        <v>84</v>
      </c>
      <c r="T20" s="78" t="s">
        <v>4668</v>
      </c>
      <c r="U20" s="85" t="s">
        <v>163</v>
      </c>
      <c r="V20" s="85" t="s">
        <v>163</v>
      </c>
    </row>
    <row r="21" spans="1:22" s="48" customFormat="1" ht="60" x14ac:dyDescent="0.25">
      <c r="A21" s="77">
        <v>13101001</v>
      </c>
      <c r="B21" s="77" t="s">
        <v>42</v>
      </c>
      <c r="C21" s="77">
        <v>2</v>
      </c>
      <c r="D21" s="77" t="s">
        <v>63</v>
      </c>
      <c r="E21" s="77" t="s">
        <v>150</v>
      </c>
      <c r="F21" s="77" t="s">
        <v>150</v>
      </c>
      <c r="G21" s="77" t="s">
        <v>399</v>
      </c>
      <c r="H21" s="77" t="s">
        <v>400</v>
      </c>
      <c r="I21" s="77" t="s">
        <v>401</v>
      </c>
      <c r="J21" s="77" t="s">
        <v>398</v>
      </c>
      <c r="K21" s="77" t="s">
        <v>67</v>
      </c>
      <c r="L21" s="74">
        <v>20000</v>
      </c>
      <c r="M21" s="74"/>
      <c r="N21" s="74">
        <f t="shared" si="1"/>
        <v>20000</v>
      </c>
      <c r="O21" s="79">
        <v>1</v>
      </c>
      <c r="P21" s="74">
        <f t="shared" si="0"/>
        <v>20000</v>
      </c>
      <c r="Q21" s="77" t="s">
        <v>163</v>
      </c>
      <c r="R21" s="77" t="s">
        <v>4342</v>
      </c>
      <c r="S21" s="85" t="s">
        <v>163</v>
      </c>
      <c r="T21" s="78"/>
      <c r="U21" s="85" t="s">
        <v>163</v>
      </c>
      <c r="V21" s="85" t="s">
        <v>163</v>
      </c>
    </row>
    <row r="22" spans="1:22" s="48" customFormat="1" ht="60" x14ac:dyDescent="0.25">
      <c r="A22" s="77">
        <v>13101501</v>
      </c>
      <c r="B22" s="77" t="s">
        <v>42</v>
      </c>
      <c r="C22" s="77">
        <v>3</v>
      </c>
      <c r="D22" s="77" t="s">
        <v>63</v>
      </c>
      <c r="E22" s="77" t="s">
        <v>150</v>
      </c>
      <c r="F22" s="77" t="s">
        <v>341</v>
      </c>
      <c r="G22" s="77" t="s">
        <v>486</v>
      </c>
      <c r="H22" s="77" t="s">
        <v>487</v>
      </c>
      <c r="I22" s="77" t="s">
        <v>488</v>
      </c>
      <c r="J22" s="77" t="s">
        <v>472</v>
      </c>
      <c r="K22" s="77" t="s">
        <v>67</v>
      </c>
      <c r="L22" s="74">
        <v>5000</v>
      </c>
      <c r="M22" s="74"/>
      <c r="N22" s="74">
        <f t="shared" si="1"/>
        <v>5000</v>
      </c>
      <c r="O22" s="79">
        <v>1</v>
      </c>
      <c r="P22" s="74">
        <f t="shared" si="0"/>
        <v>5000</v>
      </c>
      <c r="Q22" s="77" t="s">
        <v>163</v>
      </c>
      <c r="R22" s="77" t="s">
        <v>4342</v>
      </c>
      <c r="S22" s="85" t="s">
        <v>163</v>
      </c>
      <c r="T22" s="78"/>
      <c r="U22" s="85" t="s">
        <v>163</v>
      </c>
      <c r="V22" s="85" t="s">
        <v>163</v>
      </c>
    </row>
    <row r="23" spans="1:22" s="48" customFormat="1" ht="60" x14ac:dyDescent="0.25">
      <c r="A23" s="77">
        <v>13101004</v>
      </c>
      <c r="B23" s="77" t="s">
        <v>42</v>
      </c>
      <c r="C23" s="77">
        <v>4</v>
      </c>
      <c r="D23" s="77" t="s">
        <v>63</v>
      </c>
      <c r="E23" s="77" t="s">
        <v>150</v>
      </c>
      <c r="F23" s="77" t="s">
        <v>338</v>
      </c>
      <c r="G23" s="77" t="s">
        <v>439</v>
      </c>
      <c r="H23" s="77" t="s">
        <v>440</v>
      </c>
      <c r="I23" s="77" t="s">
        <v>441</v>
      </c>
      <c r="J23" s="77" t="s">
        <v>406</v>
      </c>
      <c r="K23" s="77" t="s">
        <v>67</v>
      </c>
      <c r="L23" s="74">
        <v>140000</v>
      </c>
      <c r="M23" s="74"/>
      <c r="N23" s="74">
        <f t="shared" si="1"/>
        <v>140000</v>
      </c>
      <c r="O23" s="79">
        <v>1</v>
      </c>
      <c r="P23" s="74">
        <f t="shared" si="0"/>
        <v>140000</v>
      </c>
      <c r="Q23" s="77" t="s">
        <v>163</v>
      </c>
      <c r="R23" s="77" t="s">
        <v>4342</v>
      </c>
      <c r="S23" s="85" t="s">
        <v>84</v>
      </c>
      <c r="T23" s="78" t="s">
        <v>4669</v>
      </c>
      <c r="U23" s="85" t="s">
        <v>163</v>
      </c>
      <c r="V23" s="85" t="s">
        <v>163</v>
      </c>
    </row>
    <row r="24" spans="1:22" s="48" customFormat="1" ht="60" x14ac:dyDescent="0.25">
      <c r="A24" s="77">
        <v>13101501</v>
      </c>
      <c r="B24" s="77" t="s">
        <v>42</v>
      </c>
      <c r="C24" s="77">
        <v>5</v>
      </c>
      <c r="D24" s="77" t="s">
        <v>63</v>
      </c>
      <c r="E24" s="77" t="s">
        <v>150</v>
      </c>
      <c r="F24" s="77" t="s">
        <v>491</v>
      </c>
      <c r="G24" s="77" t="s">
        <v>501</v>
      </c>
      <c r="H24" s="77" t="s">
        <v>502</v>
      </c>
      <c r="I24" s="77" t="s">
        <v>503</v>
      </c>
      <c r="J24" s="77" t="s">
        <v>472</v>
      </c>
      <c r="K24" s="77" t="s">
        <v>67</v>
      </c>
      <c r="L24" s="74">
        <v>35000</v>
      </c>
      <c r="M24" s="74"/>
      <c r="N24" s="74">
        <f t="shared" si="1"/>
        <v>35000</v>
      </c>
      <c r="O24" s="79">
        <v>1</v>
      </c>
      <c r="P24" s="74">
        <f t="shared" si="0"/>
        <v>35000</v>
      </c>
      <c r="Q24" s="77" t="s">
        <v>163</v>
      </c>
      <c r="R24" s="77" t="s">
        <v>4342</v>
      </c>
      <c r="S24" s="85" t="s">
        <v>163</v>
      </c>
      <c r="T24" s="78"/>
      <c r="U24" s="85" t="s">
        <v>163</v>
      </c>
      <c r="V24" s="85" t="s">
        <v>163</v>
      </c>
    </row>
    <row r="25" spans="1:22" s="48" customFormat="1" ht="165" x14ac:dyDescent="0.25">
      <c r="A25" s="77">
        <v>13102000</v>
      </c>
      <c r="B25" s="77" t="s">
        <v>42</v>
      </c>
      <c r="C25" s="77">
        <v>1</v>
      </c>
      <c r="D25" s="77" t="s">
        <v>214</v>
      </c>
      <c r="E25" s="77" t="s">
        <v>156</v>
      </c>
      <c r="F25" s="77" t="s">
        <v>774</v>
      </c>
      <c r="G25" s="77" t="s">
        <v>1975</v>
      </c>
      <c r="H25" s="77" t="s">
        <v>1976</v>
      </c>
      <c r="I25" s="77" t="s">
        <v>1977</v>
      </c>
      <c r="J25" s="77" t="s">
        <v>723</v>
      </c>
      <c r="K25" s="77" t="s">
        <v>67</v>
      </c>
      <c r="L25" s="111">
        <v>31956799</v>
      </c>
      <c r="M25" s="111"/>
      <c r="N25" s="111">
        <v>31956799</v>
      </c>
      <c r="O25" s="126">
        <v>1</v>
      </c>
      <c r="P25" s="111">
        <v>31956799</v>
      </c>
      <c r="Q25" s="77" t="s">
        <v>68</v>
      </c>
      <c r="R25" s="77" t="s">
        <v>4724</v>
      </c>
      <c r="S25" s="77" t="s">
        <v>134</v>
      </c>
      <c r="T25" s="78" t="s">
        <v>4679</v>
      </c>
      <c r="U25" s="77" t="s">
        <v>134</v>
      </c>
      <c r="V25" s="77" t="s">
        <v>134</v>
      </c>
    </row>
    <row r="26" spans="1:22" s="48" customFormat="1" ht="135" x14ac:dyDescent="0.25">
      <c r="A26" s="77">
        <v>13102000</v>
      </c>
      <c r="B26" s="77" t="s">
        <v>42</v>
      </c>
      <c r="C26" s="77">
        <v>2</v>
      </c>
      <c r="D26" s="77" t="s">
        <v>214</v>
      </c>
      <c r="E26" s="77" t="s">
        <v>156</v>
      </c>
      <c r="F26" s="77" t="s">
        <v>774</v>
      </c>
      <c r="G26" s="77" t="s">
        <v>1978</v>
      </c>
      <c r="H26" s="77" t="s">
        <v>1979</v>
      </c>
      <c r="I26" s="77" t="s">
        <v>1980</v>
      </c>
      <c r="J26" s="77" t="s">
        <v>723</v>
      </c>
      <c r="K26" s="77" t="s">
        <v>4380</v>
      </c>
      <c r="L26" s="111">
        <v>0</v>
      </c>
      <c r="M26" s="111"/>
      <c r="N26" s="111">
        <v>0</v>
      </c>
      <c r="O26" s="126">
        <v>1</v>
      </c>
      <c r="P26" s="111">
        <v>0</v>
      </c>
      <c r="Q26" s="77" t="s">
        <v>68</v>
      </c>
      <c r="R26" s="77" t="s">
        <v>4823</v>
      </c>
      <c r="S26" s="77" t="s">
        <v>68</v>
      </c>
      <c r="T26" s="78" t="s">
        <v>5162</v>
      </c>
      <c r="U26" s="77" t="s">
        <v>68</v>
      </c>
      <c r="V26" s="77" t="s">
        <v>134</v>
      </c>
    </row>
    <row r="27" spans="1:22" s="48" customFormat="1" ht="135" x14ac:dyDescent="0.25">
      <c r="A27" s="77">
        <v>13102000</v>
      </c>
      <c r="B27" s="77" t="s">
        <v>42</v>
      </c>
      <c r="C27" s="77">
        <v>3</v>
      </c>
      <c r="D27" s="77" t="s">
        <v>214</v>
      </c>
      <c r="E27" s="77" t="s">
        <v>156</v>
      </c>
      <c r="F27" s="77" t="s">
        <v>774</v>
      </c>
      <c r="G27" s="77" t="s">
        <v>1981</v>
      </c>
      <c r="H27" s="77" t="s">
        <v>1982</v>
      </c>
      <c r="I27" s="77" t="s">
        <v>1983</v>
      </c>
      <c r="J27" s="77" t="s">
        <v>723</v>
      </c>
      <c r="K27" s="77" t="s">
        <v>4380</v>
      </c>
      <c r="L27" s="111">
        <v>0</v>
      </c>
      <c r="M27" s="111"/>
      <c r="N27" s="111">
        <v>0</v>
      </c>
      <c r="O27" s="126">
        <v>1</v>
      </c>
      <c r="P27" s="111">
        <v>0</v>
      </c>
      <c r="Q27" s="77" t="s">
        <v>68</v>
      </c>
      <c r="R27" s="77" t="s">
        <v>4724</v>
      </c>
      <c r="S27" s="77" t="s">
        <v>68</v>
      </c>
      <c r="T27" s="78" t="s">
        <v>5163</v>
      </c>
      <c r="U27" s="77" t="s">
        <v>68</v>
      </c>
      <c r="V27" s="77" t="s">
        <v>134</v>
      </c>
    </row>
    <row r="28" spans="1:22" s="48" customFormat="1" ht="135" x14ac:dyDescent="0.25">
      <c r="A28" s="77">
        <v>13102000</v>
      </c>
      <c r="B28" s="77" t="s">
        <v>42</v>
      </c>
      <c r="C28" s="77">
        <v>4</v>
      </c>
      <c r="D28" s="77" t="s">
        <v>214</v>
      </c>
      <c r="E28" s="77" t="s">
        <v>156</v>
      </c>
      <c r="F28" s="77" t="s">
        <v>774</v>
      </c>
      <c r="G28" s="77" t="s">
        <v>1984</v>
      </c>
      <c r="H28" s="77" t="s">
        <v>720</v>
      </c>
      <c r="I28" s="77" t="s">
        <v>720</v>
      </c>
      <c r="J28" s="77" t="s">
        <v>723</v>
      </c>
      <c r="K28" s="77" t="s">
        <v>67</v>
      </c>
      <c r="L28" s="111">
        <v>311229795</v>
      </c>
      <c r="M28" s="111"/>
      <c r="N28" s="111">
        <v>311229795</v>
      </c>
      <c r="O28" s="126">
        <v>1</v>
      </c>
      <c r="P28" s="111">
        <v>311229795</v>
      </c>
      <c r="Q28" s="77" t="s">
        <v>134</v>
      </c>
      <c r="R28" s="77" t="s">
        <v>4823</v>
      </c>
      <c r="S28" s="77" t="s">
        <v>68</v>
      </c>
      <c r="T28" s="78" t="s">
        <v>5082</v>
      </c>
      <c r="U28" s="77" t="s">
        <v>134</v>
      </c>
      <c r="V28" s="77" t="s">
        <v>134</v>
      </c>
    </row>
    <row r="29" spans="1:22" s="48" customFormat="1" ht="150" x14ac:dyDescent="0.25">
      <c r="A29" s="77">
        <v>13102000</v>
      </c>
      <c r="B29" s="77" t="s">
        <v>42</v>
      </c>
      <c r="C29" s="77">
        <v>5</v>
      </c>
      <c r="D29" s="77" t="s">
        <v>214</v>
      </c>
      <c r="E29" s="77" t="s">
        <v>156</v>
      </c>
      <c r="F29" s="77" t="s">
        <v>774</v>
      </c>
      <c r="G29" s="77" t="s">
        <v>1985</v>
      </c>
      <c r="H29" s="77" t="s">
        <v>720</v>
      </c>
      <c r="I29" s="77" t="s">
        <v>1986</v>
      </c>
      <c r="J29" s="77" t="s">
        <v>723</v>
      </c>
      <c r="K29" s="77" t="s">
        <v>67</v>
      </c>
      <c r="L29" s="111">
        <v>7685002</v>
      </c>
      <c r="M29" s="111"/>
      <c r="N29" s="111">
        <v>7685002</v>
      </c>
      <c r="O29" s="126">
        <v>1</v>
      </c>
      <c r="P29" s="111">
        <v>7685002</v>
      </c>
      <c r="Q29" s="77" t="s">
        <v>134</v>
      </c>
      <c r="R29" s="77" t="s">
        <v>4823</v>
      </c>
      <c r="S29" s="77" t="s">
        <v>134</v>
      </c>
      <c r="T29" s="78" t="s">
        <v>4679</v>
      </c>
      <c r="U29" s="77" t="s">
        <v>134</v>
      </c>
      <c r="V29" s="77" t="s">
        <v>134</v>
      </c>
    </row>
    <row r="30" spans="1:22" s="48" customFormat="1" ht="195" x14ac:dyDescent="0.25">
      <c r="A30" s="77">
        <v>13102000</v>
      </c>
      <c r="B30" s="77" t="s">
        <v>42</v>
      </c>
      <c r="C30" s="77">
        <v>6</v>
      </c>
      <c r="D30" s="77" t="s">
        <v>214</v>
      </c>
      <c r="E30" s="77" t="s">
        <v>156</v>
      </c>
      <c r="F30" s="77" t="s">
        <v>774</v>
      </c>
      <c r="G30" s="77" t="s">
        <v>1987</v>
      </c>
      <c r="H30" s="77" t="s">
        <v>720</v>
      </c>
      <c r="I30" s="77" t="s">
        <v>1988</v>
      </c>
      <c r="J30" s="77" t="s">
        <v>723</v>
      </c>
      <c r="K30" s="77" t="s">
        <v>67</v>
      </c>
      <c r="L30" s="111">
        <v>6404168</v>
      </c>
      <c r="M30" s="111"/>
      <c r="N30" s="111">
        <v>6404168</v>
      </c>
      <c r="O30" s="126">
        <v>1</v>
      </c>
      <c r="P30" s="111">
        <v>6404168</v>
      </c>
      <c r="Q30" s="77" t="s">
        <v>134</v>
      </c>
      <c r="R30" s="77" t="s">
        <v>4823</v>
      </c>
      <c r="S30" s="77" t="s">
        <v>134</v>
      </c>
      <c r="T30" s="78" t="s">
        <v>4679</v>
      </c>
      <c r="U30" s="77" t="s">
        <v>134</v>
      </c>
      <c r="V30" s="77" t="s">
        <v>134</v>
      </c>
    </row>
    <row r="31" spans="1:22" s="48" customFormat="1" ht="105" x14ac:dyDescent="0.25">
      <c r="A31" s="77">
        <v>13102039</v>
      </c>
      <c r="B31" s="77" t="s">
        <v>42</v>
      </c>
      <c r="C31" s="77">
        <v>7</v>
      </c>
      <c r="D31" s="77" t="s">
        <v>214</v>
      </c>
      <c r="E31" s="77" t="s">
        <v>156</v>
      </c>
      <c r="F31" s="77" t="s">
        <v>830</v>
      </c>
      <c r="G31" s="77" t="s">
        <v>1989</v>
      </c>
      <c r="H31" s="77" t="s">
        <v>1990</v>
      </c>
      <c r="I31" s="77" t="s">
        <v>391</v>
      </c>
      <c r="J31" s="77" t="s">
        <v>834</v>
      </c>
      <c r="K31" s="77" t="s">
        <v>67</v>
      </c>
      <c r="L31" s="111">
        <v>1613850</v>
      </c>
      <c r="M31" s="111"/>
      <c r="N31" s="111">
        <v>1613850</v>
      </c>
      <c r="O31" s="126">
        <v>1</v>
      </c>
      <c r="P31" s="111">
        <v>1613850</v>
      </c>
      <c r="Q31" s="77" t="s">
        <v>68</v>
      </c>
      <c r="R31" s="77" t="s">
        <v>4723</v>
      </c>
      <c r="S31" s="77" t="s">
        <v>68</v>
      </c>
      <c r="T31" s="78" t="s">
        <v>4750</v>
      </c>
      <c r="U31" s="77" t="s">
        <v>134</v>
      </c>
      <c r="V31" s="77" t="s">
        <v>134</v>
      </c>
    </row>
    <row r="32" spans="1:22" s="48" customFormat="1" ht="120" x14ac:dyDescent="0.25">
      <c r="A32" s="77">
        <v>13102039</v>
      </c>
      <c r="B32" s="77" t="s">
        <v>42</v>
      </c>
      <c r="C32" s="77">
        <v>8</v>
      </c>
      <c r="D32" s="77" t="s">
        <v>214</v>
      </c>
      <c r="E32" s="77" t="s">
        <v>156</v>
      </c>
      <c r="F32" s="77" t="s">
        <v>830</v>
      </c>
      <c r="G32" s="77" t="s">
        <v>1991</v>
      </c>
      <c r="H32" s="77" t="s">
        <v>1992</v>
      </c>
      <c r="I32" s="77" t="s">
        <v>1993</v>
      </c>
      <c r="J32" s="77" t="s">
        <v>834</v>
      </c>
      <c r="K32" s="77" t="s">
        <v>4380</v>
      </c>
      <c r="L32" s="111">
        <v>0</v>
      </c>
      <c r="M32" s="111"/>
      <c r="N32" s="111">
        <v>0</v>
      </c>
      <c r="O32" s="126">
        <v>1</v>
      </c>
      <c r="P32" s="111">
        <v>0</v>
      </c>
      <c r="Q32" s="77" t="s">
        <v>68</v>
      </c>
      <c r="R32" s="77" t="s">
        <v>4723</v>
      </c>
      <c r="S32" s="77" t="s">
        <v>68</v>
      </c>
      <c r="T32" s="78" t="s">
        <v>5164</v>
      </c>
      <c r="U32" s="77" t="s">
        <v>134</v>
      </c>
      <c r="V32" s="77" t="s">
        <v>134</v>
      </c>
    </row>
    <row r="33" spans="1:22" s="48" customFormat="1" ht="75" x14ac:dyDescent="0.25">
      <c r="A33" s="77">
        <v>13102039</v>
      </c>
      <c r="B33" s="77" t="s">
        <v>42</v>
      </c>
      <c r="C33" s="77">
        <v>9</v>
      </c>
      <c r="D33" s="77" t="s">
        <v>214</v>
      </c>
      <c r="E33" s="77" t="s">
        <v>156</v>
      </c>
      <c r="F33" s="77" t="s">
        <v>830</v>
      </c>
      <c r="G33" s="77" t="s">
        <v>1994</v>
      </c>
      <c r="H33" s="77" t="s">
        <v>1995</v>
      </c>
      <c r="I33" s="77" t="s">
        <v>1993</v>
      </c>
      <c r="J33" s="77" t="s">
        <v>834</v>
      </c>
      <c r="K33" s="77" t="s">
        <v>67</v>
      </c>
      <c r="L33" s="111">
        <v>256167</v>
      </c>
      <c r="M33" s="111"/>
      <c r="N33" s="111">
        <v>256167</v>
      </c>
      <c r="O33" s="126">
        <v>1</v>
      </c>
      <c r="P33" s="111">
        <v>256167</v>
      </c>
      <c r="Q33" s="77" t="s">
        <v>68</v>
      </c>
      <c r="R33" s="77" t="s">
        <v>4723</v>
      </c>
      <c r="S33" s="77" t="s">
        <v>134</v>
      </c>
      <c r="T33" s="78" t="s">
        <v>4679</v>
      </c>
      <c r="U33" s="77" t="s">
        <v>134</v>
      </c>
      <c r="V33" s="77" t="s">
        <v>134</v>
      </c>
    </row>
    <row r="34" spans="1:22" s="48" customFormat="1" ht="75" x14ac:dyDescent="0.25">
      <c r="A34" s="77">
        <v>13102039</v>
      </c>
      <c r="B34" s="77" t="s">
        <v>42</v>
      </c>
      <c r="C34" s="77">
        <v>10</v>
      </c>
      <c r="D34" s="77" t="s">
        <v>214</v>
      </c>
      <c r="E34" s="77" t="s">
        <v>156</v>
      </c>
      <c r="F34" s="77" t="s">
        <v>855</v>
      </c>
      <c r="G34" s="77" t="s">
        <v>1996</v>
      </c>
      <c r="H34" s="77" t="s">
        <v>1997</v>
      </c>
      <c r="I34" s="77" t="s">
        <v>1993</v>
      </c>
      <c r="J34" s="77" t="s">
        <v>834</v>
      </c>
      <c r="K34" s="77" t="s">
        <v>4380</v>
      </c>
      <c r="L34" s="111">
        <v>0</v>
      </c>
      <c r="M34" s="111"/>
      <c r="N34" s="111">
        <v>0</v>
      </c>
      <c r="O34" s="126">
        <v>1</v>
      </c>
      <c r="P34" s="111">
        <v>0</v>
      </c>
      <c r="Q34" s="77" t="s">
        <v>68</v>
      </c>
      <c r="R34" s="77" t="s">
        <v>4723</v>
      </c>
      <c r="S34" s="77" t="s">
        <v>68</v>
      </c>
      <c r="T34" s="78" t="s">
        <v>5164</v>
      </c>
      <c r="U34" s="77" t="s">
        <v>134</v>
      </c>
      <c r="V34" s="77" t="s">
        <v>134</v>
      </c>
    </row>
    <row r="35" spans="1:22" s="48" customFormat="1" ht="45" x14ac:dyDescent="0.25">
      <c r="A35" s="77">
        <v>13102039</v>
      </c>
      <c r="B35" s="77" t="s">
        <v>42</v>
      </c>
      <c r="C35" s="77">
        <v>11</v>
      </c>
      <c r="D35" s="77" t="s">
        <v>214</v>
      </c>
      <c r="E35" s="77" t="s">
        <v>156</v>
      </c>
      <c r="F35" s="77" t="s">
        <v>830</v>
      </c>
      <c r="G35" s="77" t="s">
        <v>1998</v>
      </c>
      <c r="H35" s="77" t="s">
        <v>1999</v>
      </c>
      <c r="I35" s="77" t="s">
        <v>391</v>
      </c>
      <c r="J35" s="77" t="s">
        <v>834</v>
      </c>
      <c r="K35" s="77" t="s">
        <v>67</v>
      </c>
      <c r="L35" s="111">
        <v>37144</v>
      </c>
      <c r="M35" s="111"/>
      <c r="N35" s="111">
        <v>37144</v>
      </c>
      <c r="O35" s="126">
        <v>1</v>
      </c>
      <c r="P35" s="111">
        <v>37144</v>
      </c>
      <c r="Q35" s="77" t="s">
        <v>68</v>
      </c>
      <c r="R35" s="77" t="s">
        <v>4723</v>
      </c>
      <c r="S35" s="77" t="s">
        <v>68</v>
      </c>
      <c r="T35" s="78" t="s">
        <v>4750</v>
      </c>
      <c r="U35" s="77" t="s">
        <v>134</v>
      </c>
      <c r="V35" s="77" t="s">
        <v>134</v>
      </c>
    </row>
    <row r="36" spans="1:22" s="48" customFormat="1" ht="75" x14ac:dyDescent="0.25">
      <c r="A36" s="77">
        <v>13102047</v>
      </c>
      <c r="B36" s="77" t="s">
        <v>42</v>
      </c>
      <c r="C36" s="77">
        <v>12</v>
      </c>
      <c r="D36" s="77" t="s">
        <v>214</v>
      </c>
      <c r="E36" s="77" t="s">
        <v>156</v>
      </c>
      <c r="F36" s="77" t="s">
        <v>904</v>
      </c>
      <c r="G36" s="77" t="s">
        <v>2000</v>
      </c>
      <c r="H36" s="77" t="s">
        <v>2001</v>
      </c>
      <c r="I36" s="77" t="s">
        <v>1993</v>
      </c>
      <c r="J36" s="77" t="s">
        <v>907</v>
      </c>
      <c r="K36" s="77" t="s">
        <v>4380</v>
      </c>
      <c r="L36" s="111">
        <v>0</v>
      </c>
      <c r="M36" s="111"/>
      <c r="N36" s="111">
        <v>0</v>
      </c>
      <c r="O36" s="126">
        <v>1</v>
      </c>
      <c r="P36" s="111">
        <v>0</v>
      </c>
      <c r="Q36" s="77" t="s">
        <v>68</v>
      </c>
      <c r="R36" s="77" t="s">
        <v>4711</v>
      </c>
      <c r="S36" s="77" t="s">
        <v>68</v>
      </c>
      <c r="T36" s="78" t="s">
        <v>5165</v>
      </c>
      <c r="U36" s="77" t="s">
        <v>134</v>
      </c>
      <c r="V36" s="77" t="s">
        <v>134</v>
      </c>
    </row>
    <row r="37" spans="1:22" s="48" customFormat="1" ht="105" x14ac:dyDescent="0.25">
      <c r="A37" s="77">
        <v>13102029</v>
      </c>
      <c r="B37" s="77" t="s">
        <v>42</v>
      </c>
      <c r="C37" s="77">
        <v>13</v>
      </c>
      <c r="D37" s="77" t="s">
        <v>214</v>
      </c>
      <c r="E37" s="77" t="s">
        <v>156</v>
      </c>
      <c r="F37" s="77" t="s">
        <v>951</v>
      </c>
      <c r="G37" s="77" t="s">
        <v>2002</v>
      </c>
      <c r="H37" s="77" t="s">
        <v>2003</v>
      </c>
      <c r="I37" s="77" t="s">
        <v>1977</v>
      </c>
      <c r="J37" s="77" t="s">
        <v>934</v>
      </c>
      <c r="K37" s="77" t="s">
        <v>67</v>
      </c>
      <c r="L37" s="111">
        <v>6683390</v>
      </c>
      <c r="M37" s="111"/>
      <c r="N37" s="111">
        <v>6683390</v>
      </c>
      <c r="O37" s="126">
        <v>1</v>
      </c>
      <c r="P37" s="111">
        <v>6683390</v>
      </c>
      <c r="Q37" s="77" t="s">
        <v>68</v>
      </c>
      <c r="R37" s="77" t="s">
        <v>4737</v>
      </c>
      <c r="S37" s="77" t="s">
        <v>134</v>
      </c>
      <c r="T37" s="78" t="s">
        <v>4679</v>
      </c>
      <c r="U37" s="77" t="s">
        <v>134</v>
      </c>
      <c r="V37" s="77" t="s">
        <v>134</v>
      </c>
    </row>
    <row r="38" spans="1:22" s="48" customFormat="1" ht="60" x14ac:dyDescent="0.25">
      <c r="A38" s="77">
        <v>13102029</v>
      </c>
      <c r="B38" s="77" t="s">
        <v>42</v>
      </c>
      <c r="C38" s="77">
        <v>14</v>
      </c>
      <c r="D38" s="77" t="s">
        <v>214</v>
      </c>
      <c r="E38" s="77" t="s">
        <v>156</v>
      </c>
      <c r="F38" s="77" t="s">
        <v>937</v>
      </c>
      <c r="G38" s="77" t="s">
        <v>2004</v>
      </c>
      <c r="H38" s="77" t="s">
        <v>2005</v>
      </c>
      <c r="I38" s="77" t="s">
        <v>1993</v>
      </c>
      <c r="J38" s="77" t="s">
        <v>934</v>
      </c>
      <c r="K38" s="77" t="s">
        <v>4380</v>
      </c>
      <c r="L38" s="111">
        <v>0</v>
      </c>
      <c r="M38" s="111"/>
      <c r="N38" s="111">
        <v>0</v>
      </c>
      <c r="O38" s="126">
        <v>1</v>
      </c>
      <c r="P38" s="111">
        <v>0</v>
      </c>
      <c r="Q38" s="77" t="s">
        <v>68</v>
      </c>
      <c r="R38" s="77" t="s">
        <v>4737</v>
      </c>
      <c r="S38" s="77" t="s">
        <v>68</v>
      </c>
      <c r="T38" s="78" t="s">
        <v>5166</v>
      </c>
      <c r="U38" s="77" t="s">
        <v>134</v>
      </c>
      <c r="V38" s="77" t="s">
        <v>134</v>
      </c>
    </row>
    <row r="39" spans="1:22" s="48" customFormat="1" ht="75" x14ac:dyDescent="0.25">
      <c r="A39" s="77">
        <v>13102029</v>
      </c>
      <c r="B39" s="77" t="s">
        <v>42</v>
      </c>
      <c r="C39" s="77">
        <v>15</v>
      </c>
      <c r="D39" s="77" t="s">
        <v>214</v>
      </c>
      <c r="E39" s="77" t="s">
        <v>156</v>
      </c>
      <c r="F39" s="77" t="s">
        <v>937</v>
      </c>
      <c r="G39" s="77" t="s">
        <v>2006</v>
      </c>
      <c r="H39" s="77" t="s">
        <v>5167</v>
      </c>
      <c r="I39" s="77" t="s">
        <v>391</v>
      </c>
      <c r="J39" s="77" t="s">
        <v>934</v>
      </c>
      <c r="K39" s="77" t="s">
        <v>4380</v>
      </c>
      <c r="L39" s="111">
        <v>0</v>
      </c>
      <c r="M39" s="111"/>
      <c r="N39" s="111">
        <v>0</v>
      </c>
      <c r="O39" s="126">
        <v>1</v>
      </c>
      <c r="P39" s="111">
        <v>0</v>
      </c>
      <c r="Q39" s="77" t="s">
        <v>68</v>
      </c>
      <c r="R39" s="77" t="s">
        <v>4737</v>
      </c>
      <c r="S39" s="77" t="s">
        <v>68</v>
      </c>
      <c r="T39" s="78" t="s">
        <v>5168</v>
      </c>
      <c r="U39" s="77" t="s">
        <v>134</v>
      </c>
      <c r="V39" s="77" t="s">
        <v>134</v>
      </c>
    </row>
    <row r="40" spans="1:22" s="48" customFormat="1" ht="60" x14ac:dyDescent="0.25">
      <c r="A40" s="77">
        <v>13102029</v>
      </c>
      <c r="B40" s="77" t="s">
        <v>42</v>
      </c>
      <c r="C40" s="77">
        <v>16</v>
      </c>
      <c r="D40" s="77" t="s">
        <v>214</v>
      </c>
      <c r="E40" s="77" t="s">
        <v>156</v>
      </c>
      <c r="F40" s="77" t="s">
        <v>931</v>
      </c>
      <c r="G40" s="77" t="s">
        <v>2007</v>
      </c>
      <c r="H40" s="77" t="s">
        <v>2008</v>
      </c>
      <c r="I40" s="77" t="s">
        <v>2009</v>
      </c>
      <c r="J40" s="77" t="s">
        <v>934</v>
      </c>
      <c r="K40" s="77" t="s">
        <v>4380</v>
      </c>
      <c r="L40" s="111">
        <v>0</v>
      </c>
      <c r="M40" s="111"/>
      <c r="N40" s="111">
        <v>0</v>
      </c>
      <c r="O40" s="126">
        <v>1</v>
      </c>
      <c r="P40" s="111">
        <v>0</v>
      </c>
      <c r="Q40" s="77" t="s">
        <v>68</v>
      </c>
      <c r="R40" s="77" t="s">
        <v>4737</v>
      </c>
      <c r="S40" s="77" t="s">
        <v>68</v>
      </c>
      <c r="T40" s="78" t="s">
        <v>5169</v>
      </c>
      <c r="U40" s="77" t="s">
        <v>134</v>
      </c>
      <c r="V40" s="77" t="s">
        <v>134</v>
      </c>
    </row>
    <row r="41" spans="1:22" s="48" customFormat="1" ht="60" x14ac:dyDescent="0.25">
      <c r="A41" s="77">
        <v>13102029</v>
      </c>
      <c r="B41" s="77" t="s">
        <v>42</v>
      </c>
      <c r="C41" s="77">
        <v>17</v>
      </c>
      <c r="D41" s="77" t="s">
        <v>214</v>
      </c>
      <c r="E41" s="77" t="s">
        <v>156</v>
      </c>
      <c r="F41" s="77" t="s">
        <v>931</v>
      </c>
      <c r="G41" s="77" t="s">
        <v>2010</v>
      </c>
      <c r="H41" s="77" t="s">
        <v>823</v>
      </c>
      <c r="I41" s="77" t="s">
        <v>391</v>
      </c>
      <c r="J41" s="77" t="s">
        <v>934</v>
      </c>
      <c r="K41" s="77" t="s">
        <v>4380</v>
      </c>
      <c r="L41" s="111">
        <v>0</v>
      </c>
      <c r="M41" s="111"/>
      <c r="N41" s="111">
        <v>0</v>
      </c>
      <c r="O41" s="126">
        <v>1</v>
      </c>
      <c r="P41" s="111">
        <v>0</v>
      </c>
      <c r="Q41" s="77" t="s">
        <v>68</v>
      </c>
      <c r="R41" s="77" t="s">
        <v>4737</v>
      </c>
      <c r="S41" s="77" t="s">
        <v>68</v>
      </c>
      <c r="T41" s="78" t="s">
        <v>5170</v>
      </c>
      <c r="U41" s="77" t="s">
        <v>134</v>
      </c>
      <c r="V41" s="77" t="s">
        <v>134</v>
      </c>
    </row>
    <row r="42" spans="1:22" s="48" customFormat="1" ht="60" x14ac:dyDescent="0.25">
      <c r="A42" s="77">
        <v>13102029</v>
      </c>
      <c r="B42" s="77" t="s">
        <v>42</v>
      </c>
      <c r="C42" s="77">
        <v>18</v>
      </c>
      <c r="D42" s="77" t="s">
        <v>214</v>
      </c>
      <c r="E42" s="77" t="s">
        <v>156</v>
      </c>
      <c r="F42" s="77" t="s">
        <v>937</v>
      </c>
      <c r="G42" s="77" t="s">
        <v>2011</v>
      </c>
      <c r="H42" s="77" t="s">
        <v>939</v>
      </c>
      <c r="I42" s="77" t="s">
        <v>391</v>
      </c>
      <c r="J42" s="77" t="s">
        <v>934</v>
      </c>
      <c r="K42" s="77" t="s">
        <v>4380</v>
      </c>
      <c r="L42" s="111">
        <v>0</v>
      </c>
      <c r="M42" s="111"/>
      <c r="N42" s="111">
        <v>0</v>
      </c>
      <c r="O42" s="126">
        <v>1</v>
      </c>
      <c r="P42" s="111">
        <v>0</v>
      </c>
      <c r="Q42" s="77" t="s">
        <v>68</v>
      </c>
      <c r="R42" s="77" t="s">
        <v>4737</v>
      </c>
      <c r="S42" s="77" t="s">
        <v>68</v>
      </c>
      <c r="T42" s="78" t="s">
        <v>5171</v>
      </c>
      <c r="U42" s="77" t="s">
        <v>134</v>
      </c>
      <c r="V42" s="77" t="s">
        <v>134</v>
      </c>
    </row>
    <row r="43" spans="1:22" s="48" customFormat="1" ht="45" x14ac:dyDescent="0.25">
      <c r="A43" s="77">
        <v>13102011</v>
      </c>
      <c r="B43" s="77" t="s">
        <v>42</v>
      </c>
      <c r="C43" s="77">
        <v>19</v>
      </c>
      <c r="D43" s="77" t="s">
        <v>214</v>
      </c>
      <c r="E43" s="77" t="s">
        <v>156</v>
      </c>
      <c r="F43" s="77" t="s">
        <v>1033</v>
      </c>
      <c r="G43" s="77" t="s">
        <v>2012</v>
      </c>
      <c r="H43" s="77" t="s">
        <v>2013</v>
      </c>
      <c r="I43" s="77" t="s">
        <v>1993</v>
      </c>
      <c r="J43" s="77" t="s">
        <v>1036</v>
      </c>
      <c r="K43" s="77" t="s">
        <v>4380</v>
      </c>
      <c r="L43" s="111">
        <v>0</v>
      </c>
      <c r="M43" s="111">
        <v>0</v>
      </c>
      <c r="N43" s="111">
        <v>0</v>
      </c>
      <c r="O43" s="126">
        <v>1</v>
      </c>
      <c r="P43" s="111">
        <v>0</v>
      </c>
      <c r="Q43" s="77" t="s">
        <v>134</v>
      </c>
      <c r="R43" s="77" t="s">
        <v>4766</v>
      </c>
      <c r="S43" s="77" t="s">
        <v>68</v>
      </c>
      <c r="T43" s="78" t="s">
        <v>5172</v>
      </c>
      <c r="U43" s="77" t="s">
        <v>134</v>
      </c>
      <c r="V43" s="77" t="s">
        <v>134</v>
      </c>
    </row>
    <row r="44" spans="1:22" s="48" customFormat="1" ht="60" x14ac:dyDescent="0.25">
      <c r="A44" s="77">
        <v>13102011</v>
      </c>
      <c r="B44" s="77" t="s">
        <v>42</v>
      </c>
      <c r="C44" s="77">
        <v>20</v>
      </c>
      <c r="D44" s="77" t="s">
        <v>214</v>
      </c>
      <c r="E44" s="77" t="s">
        <v>156</v>
      </c>
      <c r="F44" s="77" t="s">
        <v>1033</v>
      </c>
      <c r="G44" s="77" t="s">
        <v>2014</v>
      </c>
      <c r="H44" s="77" t="s">
        <v>2015</v>
      </c>
      <c r="I44" s="77" t="s">
        <v>2016</v>
      </c>
      <c r="J44" s="77" t="s">
        <v>1036</v>
      </c>
      <c r="K44" s="77" t="s">
        <v>67</v>
      </c>
      <c r="L44" s="111">
        <v>77700</v>
      </c>
      <c r="M44" s="111">
        <v>0</v>
      </c>
      <c r="N44" s="111">
        <v>77700</v>
      </c>
      <c r="O44" s="126">
        <v>1</v>
      </c>
      <c r="P44" s="111">
        <v>77700</v>
      </c>
      <c r="Q44" s="77" t="s">
        <v>68</v>
      </c>
      <c r="R44" s="77" t="s">
        <v>4766</v>
      </c>
      <c r="S44" s="77" t="s">
        <v>68</v>
      </c>
      <c r="T44" s="78" t="s">
        <v>5173</v>
      </c>
      <c r="U44" s="77" t="s">
        <v>134</v>
      </c>
      <c r="V44" s="77" t="s">
        <v>134</v>
      </c>
    </row>
    <row r="45" spans="1:22" s="48" customFormat="1" ht="195" x14ac:dyDescent="0.25">
      <c r="A45" s="77">
        <v>13102040</v>
      </c>
      <c r="B45" s="77" t="s">
        <v>42</v>
      </c>
      <c r="C45" s="77">
        <v>21</v>
      </c>
      <c r="D45" s="77" t="s">
        <v>214</v>
      </c>
      <c r="E45" s="77" t="s">
        <v>156</v>
      </c>
      <c r="F45" s="77" t="s">
        <v>1065</v>
      </c>
      <c r="G45" s="77" t="s">
        <v>2017</v>
      </c>
      <c r="H45" s="77" t="s">
        <v>2018</v>
      </c>
      <c r="I45" s="77" t="s">
        <v>1993</v>
      </c>
      <c r="J45" s="77" t="s">
        <v>1058</v>
      </c>
      <c r="K45" s="77" t="s">
        <v>4380</v>
      </c>
      <c r="L45" s="111">
        <v>0</v>
      </c>
      <c r="M45" s="111"/>
      <c r="N45" s="111">
        <v>0</v>
      </c>
      <c r="O45" s="126">
        <v>1</v>
      </c>
      <c r="P45" s="111">
        <v>0</v>
      </c>
      <c r="Q45" s="77" t="s">
        <v>68</v>
      </c>
      <c r="R45" s="77" t="s">
        <v>4772</v>
      </c>
      <c r="S45" s="77" t="s">
        <v>68</v>
      </c>
      <c r="T45" s="78" t="s">
        <v>5174</v>
      </c>
      <c r="U45" s="77" t="s">
        <v>134</v>
      </c>
      <c r="V45" s="77" t="s">
        <v>134</v>
      </c>
    </row>
    <row r="46" spans="1:22" s="48" customFormat="1" ht="75" x14ac:dyDescent="0.25">
      <c r="A46" s="77">
        <v>13102040</v>
      </c>
      <c r="B46" s="77" t="s">
        <v>42</v>
      </c>
      <c r="C46" s="77">
        <v>22</v>
      </c>
      <c r="D46" s="77" t="s">
        <v>214</v>
      </c>
      <c r="E46" s="77" t="s">
        <v>156</v>
      </c>
      <c r="F46" s="77" t="s">
        <v>1054</v>
      </c>
      <c r="G46" s="77" t="s">
        <v>2019</v>
      </c>
      <c r="H46" s="77" t="s">
        <v>2020</v>
      </c>
      <c r="I46" s="77" t="s">
        <v>1993</v>
      </c>
      <c r="J46" s="77" t="s">
        <v>1058</v>
      </c>
      <c r="K46" s="77" t="s">
        <v>67</v>
      </c>
      <c r="L46" s="111">
        <v>1024667</v>
      </c>
      <c r="M46" s="111"/>
      <c r="N46" s="111">
        <v>1024667</v>
      </c>
      <c r="O46" s="126">
        <v>1</v>
      </c>
      <c r="P46" s="111">
        <v>1024667</v>
      </c>
      <c r="Q46" s="77" t="s">
        <v>68</v>
      </c>
      <c r="R46" s="77" t="s">
        <v>4772</v>
      </c>
      <c r="S46" s="77" t="s">
        <v>68</v>
      </c>
      <c r="T46" s="78" t="s">
        <v>4750</v>
      </c>
      <c r="U46" s="77" t="s">
        <v>134</v>
      </c>
      <c r="V46" s="77" t="s">
        <v>134</v>
      </c>
    </row>
    <row r="47" spans="1:22" s="48" customFormat="1" ht="45" x14ac:dyDescent="0.25">
      <c r="A47" s="77">
        <v>13102068</v>
      </c>
      <c r="B47" s="77" t="s">
        <v>42</v>
      </c>
      <c r="C47" s="77">
        <v>23</v>
      </c>
      <c r="D47" s="77" t="s">
        <v>214</v>
      </c>
      <c r="E47" s="77" t="s">
        <v>156</v>
      </c>
      <c r="F47" s="77" t="s">
        <v>1130</v>
      </c>
      <c r="G47" s="77" t="s">
        <v>2021</v>
      </c>
      <c r="H47" s="77" t="s">
        <v>2022</v>
      </c>
      <c r="I47" s="77" t="s">
        <v>391</v>
      </c>
      <c r="J47" s="77" t="s">
        <v>1132</v>
      </c>
      <c r="K47" s="77" t="s">
        <v>67</v>
      </c>
      <c r="L47" s="111">
        <v>378358</v>
      </c>
      <c r="M47" s="111"/>
      <c r="N47" s="111">
        <v>378358</v>
      </c>
      <c r="O47" s="126">
        <v>1</v>
      </c>
      <c r="P47" s="111">
        <v>378358</v>
      </c>
      <c r="Q47" s="77" t="s">
        <v>134</v>
      </c>
      <c r="R47" s="77" t="s">
        <v>4785</v>
      </c>
      <c r="S47" s="77" t="s">
        <v>68</v>
      </c>
      <c r="T47" s="78" t="s">
        <v>4750</v>
      </c>
      <c r="U47" s="77" t="s">
        <v>134</v>
      </c>
      <c r="V47" s="77" t="s">
        <v>134</v>
      </c>
    </row>
    <row r="48" spans="1:22" s="48" customFormat="1" ht="45" x14ac:dyDescent="0.25">
      <c r="A48" s="77">
        <v>13102068</v>
      </c>
      <c r="B48" s="77" t="s">
        <v>42</v>
      </c>
      <c r="C48" s="77">
        <v>24</v>
      </c>
      <c r="D48" s="77" t="s">
        <v>214</v>
      </c>
      <c r="E48" s="77" t="s">
        <v>156</v>
      </c>
      <c r="F48" s="77" t="s">
        <v>1130</v>
      </c>
      <c r="G48" s="77" t="s">
        <v>2023</v>
      </c>
      <c r="H48" s="77" t="s">
        <v>2024</v>
      </c>
      <c r="I48" s="77" t="s">
        <v>391</v>
      </c>
      <c r="J48" s="77" t="s">
        <v>1132</v>
      </c>
      <c r="K48" s="77" t="s">
        <v>67</v>
      </c>
      <c r="L48" s="111">
        <v>157030</v>
      </c>
      <c r="M48" s="111"/>
      <c r="N48" s="111">
        <v>157030</v>
      </c>
      <c r="O48" s="126">
        <v>1</v>
      </c>
      <c r="P48" s="111">
        <v>157030</v>
      </c>
      <c r="Q48" s="77" t="s">
        <v>134</v>
      </c>
      <c r="R48" s="77" t="s">
        <v>4785</v>
      </c>
      <c r="S48" s="77" t="s">
        <v>68</v>
      </c>
      <c r="T48" s="78" t="s">
        <v>4750</v>
      </c>
      <c r="U48" s="77" t="s">
        <v>134</v>
      </c>
      <c r="V48" s="77" t="s">
        <v>134</v>
      </c>
    </row>
    <row r="49" spans="1:22" s="48" customFormat="1" ht="90" x14ac:dyDescent="0.25">
      <c r="A49" s="77">
        <v>13102068</v>
      </c>
      <c r="B49" s="77" t="s">
        <v>42</v>
      </c>
      <c r="C49" s="77">
        <v>25</v>
      </c>
      <c r="D49" s="77" t="s">
        <v>214</v>
      </c>
      <c r="E49" s="77" t="s">
        <v>156</v>
      </c>
      <c r="F49" s="77" t="s">
        <v>1130</v>
      </c>
      <c r="G49" s="77" t="s">
        <v>2025</v>
      </c>
      <c r="H49" s="77" t="s">
        <v>2026</v>
      </c>
      <c r="I49" s="77" t="s">
        <v>1977</v>
      </c>
      <c r="J49" s="77" t="s">
        <v>1132</v>
      </c>
      <c r="K49" s="77" t="s">
        <v>67</v>
      </c>
      <c r="L49" s="111">
        <v>2454077</v>
      </c>
      <c r="M49" s="111"/>
      <c r="N49" s="111">
        <v>2454077</v>
      </c>
      <c r="O49" s="126">
        <v>1</v>
      </c>
      <c r="P49" s="111">
        <v>2454077</v>
      </c>
      <c r="Q49" s="77" t="s">
        <v>68</v>
      </c>
      <c r="R49" s="77" t="s">
        <v>4785</v>
      </c>
      <c r="S49" s="77" t="s">
        <v>134</v>
      </c>
      <c r="T49" s="78" t="s">
        <v>4679</v>
      </c>
      <c r="U49" s="77" t="s">
        <v>134</v>
      </c>
      <c r="V49" s="77" t="s">
        <v>134</v>
      </c>
    </row>
    <row r="50" spans="1:22" s="48" customFormat="1" ht="75" x14ac:dyDescent="0.25">
      <c r="A50" s="77">
        <v>13102003</v>
      </c>
      <c r="B50" s="77" t="s">
        <v>42</v>
      </c>
      <c r="C50" s="77">
        <v>26</v>
      </c>
      <c r="D50" s="77" t="s">
        <v>214</v>
      </c>
      <c r="E50" s="77" t="s">
        <v>156</v>
      </c>
      <c r="F50" s="77" t="s">
        <v>1246</v>
      </c>
      <c r="G50" s="77" t="s">
        <v>2027</v>
      </c>
      <c r="H50" s="77" t="s">
        <v>2028</v>
      </c>
      <c r="I50" s="77" t="s">
        <v>1993</v>
      </c>
      <c r="J50" s="77" t="s">
        <v>1227</v>
      </c>
      <c r="K50" s="77" t="s">
        <v>67</v>
      </c>
      <c r="L50" s="111">
        <v>1122010</v>
      </c>
      <c r="M50" s="111"/>
      <c r="N50" s="111">
        <v>1122010</v>
      </c>
      <c r="O50" s="126">
        <v>1</v>
      </c>
      <c r="P50" s="111">
        <v>1122010</v>
      </c>
      <c r="Q50" s="77" t="s">
        <v>68</v>
      </c>
      <c r="R50" s="77" t="s">
        <v>4797</v>
      </c>
      <c r="S50" s="77" t="s">
        <v>134</v>
      </c>
      <c r="T50" s="78" t="s">
        <v>4679</v>
      </c>
      <c r="U50" s="77" t="s">
        <v>134</v>
      </c>
      <c r="V50" s="77" t="s">
        <v>134</v>
      </c>
    </row>
    <row r="51" spans="1:22" s="48" customFormat="1" ht="105" x14ac:dyDescent="0.25">
      <c r="A51" s="77">
        <v>13102003</v>
      </c>
      <c r="B51" s="77" t="s">
        <v>42</v>
      </c>
      <c r="C51" s="77">
        <v>27</v>
      </c>
      <c r="D51" s="77" t="s">
        <v>214</v>
      </c>
      <c r="E51" s="77" t="s">
        <v>156</v>
      </c>
      <c r="F51" s="77" t="s">
        <v>1224</v>
      </c>
      <c r="G51" s="77" t="s">
        <v>2029</v>
      </c>
      <c r="H51" s="77" t="s">
        <v>2030</v>
      </c>
      <c r="I51" s="77" t="s">
        <v>391</v>
      </c>
      <c r="J51" s="77" t="s">
        <v>1227</v>
      </c>
      <c r="K51" s="77" t="s">
        <v>67</v>
      </c>
      <c r="L51" s="111">
        <v>408330</v>
      </c>
      <c r="M51" s="111"/>
      <c r="N51" s="111">
        <v>408330</v>
      </c>
      <c r="O51" s="126">
        <v>1</v>
      </c>
      <c r="P51" s="111">
        <v>408330</v>
      </c>
      <c r="Q51" s="77" t="s">
        <v>68</v>
      </c>
      <c r="R51" s="77" t="s">
        <v>4724</v>
      </c>
      <c r="S51" s="77" t="s">
        <v>68</v>
      </c>
      <c r="T51" s="78" t="s">
        <v>4750</v>
      </c>
      <c r="U51" s="77" t="s">
        <v>134</v>
      </c>
      <c r="V51" s="77" t="s">
        <v>134</v>
      </c>
    </row>
    <row r="52" spans="1:22" s="48" customFormat="1" ht="120" x14ac:dyDescent="0.25">
      <c r="A52" s="77">
        <v>13102003</v>
      </c>
      <c r="B52" s="77" t="s">
        <v>42</v>
      </c>
      <c r="C52" s="77">
        <v>28</v>
      </c>
      <c r="D52" s="77" t="s">
        <v>214</v>
      </c>
      <c r="E52" s="77" t="s">
        <v>156</v>
      </c>
      <c r="F52" s="77" t="s">
        <v>1432</v>
      </c>
      <c r="G52" s="77" t="s">
        <v>2031</v>
      </c>
      <c r="H52" s="77" t="s">
        <v>2032</v>
      </c>
      <c r="I52" s="77" t="s">
        <v>1977</v>
      </c>
      <c r="J52" s="77" t="s">
        <v>1227</v>
      </c>
      <c r="K52" s="77" t="s">
        <v>67</v>
      </c>
      <c r="L52" s="111">
        <v>10487466</v>
      </c>
      <c r="M52" s="111"/>
      <c r="N52" s="111">
        <v>10487466</v>
      </c>
      <c r="O52" s="126">
        <v>1</v>
      </c>
      <c r="P52" s="111">
        <v>10487466</v>
      </c>
      <c r="Q52" s="77" t="s">
        <v>68</v>
      </c>
      <c r="R52" s="77" t="s">
        <v>4795</v>
      </c>
      <c r="S52" s="77" t="s">
        <v>134</v>
      </c>
      <c r="T52" s="78" t="s">
        <v>4679</v>
      </c>
      <c r="U52" s="77" t="s">
        <v>134</v>
      </c>
      <c r="V52" s="77" t="s">
        <v>134</v>
      </c>
    </row>
    <row r="53" spans="1:22" s="48" customFormat="1" ht="75" x14ac:dyDescent="0.25">
      <c r="A53" s="77">
        <v>13102003</v>
      </c>
      <c r="B53" s="77" t="s">
        <v>42</v>
      </c>
      <c r="C53" s="77">
        <v>29</v>
      </c>
      <c r="D53" s="77" t="s">
        <v>214</v>
      </c>
      <c r="E53" s="77" t="s">
        <v>156</v>
      </c>
      <c r="F53" s="77" t="s">
        <v>1246</v>
      </c>
      <c r="G53" s="77" t="s">
        <v>2033</v>
      </c>
      <c r="H53" s="77" t="s">
        <v>2034</v>
      </c>
      <c r="I53" s="77" t="s">
        <v>1993</v>
      </c>
      <c r="J53" s="77" t="s">
        <v>1227</v>
      </c>
      <c r="K53" s="77" t="s">
        <v>4380</v>
      </c>
      <c r="L53" s="111">
        <v>0</v>
      </c>
      <c r="M53" s="111"/>
      <c r="N53" s="111">
        <v>0</v>
      </c>
      <c r="O53" s="126">
        <v>1</v>
      </c>
      <c r="P53" s="111">
        <v>0</v>
      </c>
      <c r="Q53" s="77" t="s">
        <v>68</v>
      </c>
      <c r="R53" s="77" t="s">
        <v>4797</v>
      </c>
      <c r="S53" s="77" t="s">
        <v>68</v>
      </c>
      <c r="T53" s="78" t="s">
        <v>5175</v>
      </c>
      <c r="U53" s="77" t="s">
        <v>134</v>
      </c>
      <c r="V53" s="77" t="s">
        <v>134</v>
      </c>
    </row>
    <row r="54" spans="1:22" s="48" customFormat="1" ht="60" x14ac:dyDescent="0.25">
      <c r="A54" s="77">
        <v>13102017</v>
      </c>
      <c r="B54" s="77" t="s">
        <v>42</v>
      </c>
      <c r="C54" s="77">
        <v>30</v>
      </c>
      <c r="D54" s="77" t="s">
        <v>214</v>
      </c>
      <c r="E54" s="77" t="s">
        <v>156</v>
      </c>
      <c r="F54" s="77" t="s">
        <v>1488</v>
      </c>
      <c r="G54" s="77" t="s">
        <v>2035</v>
      </c>
      <c r="H54" s="77" t="s">
        <v>2036</v>
      </c>
      <c r="I54" s="77" t="s">
        <v>391</v>
      </c>
      <c r="J54" s="77" t="s">
        <v>1461</v>
      </c>
      <c r="K54" s="77" t="s">
        <v>67</v>
      </c>
      <c r="L54" s="111">
        <v>1024667</v>
      </c>
      <c r="M54" s="111"/>
      <c r="N54" s="111">
        <v>1024667</v>
      </c>
      <c r="O54" s="126">
        <v>1</v>
      </c>
      <c r="P54" s="111">
        <v>1024667</v>
      </c>
      <c r="Q54" s="77" t="s">
        <v>134</v>
      </c>
      <c r="R54" s="77" t="s">
        <v>4817</v>
      </c>
      <c r="S54" s="77" t="s">
        <v>68</v>
      </c>
      <c r="T54" s="78" t="s">
        <v>4750</v>
      </c>
      <c r="U54" s="77" t="s">
        <v>134</v>
      </c>
      <c r="V54" s="77" t="s">
        <v>134</v>
      </c>
    </row>
    <row r="55" spans="1:22" s="48" customFormat="1" ht="60" x14ac:dyDescent="0.25">
      <c r="A55" s="77">
        <v>13102017</v>
      </c>
      <c r="B55" s="77" t="s">
        <v>42</v>
      </c>
      <c r="C55" s="77">
        <v>31</v>
      </c>
      <c r="D55" s="77" t="s">
        <v>214</v>
      </c>
      <c r="E55" s="77" t="s">
        <v>156</v>
      </c>
      <c r="F55" s="77" t="s">
        <v>1458</v>
      </c>
      <c r="G55" s="77" t="s">
        <v>2037</v>
      </c>
      <c r="H55" s="77" t="s">
        <v>2038</v>
      </c>
      <c r="I55" s="77" t="s">
        <v>391</v>
      </c>
      <c r="J55" s="77" t="s">
        <v>1461</v>
      </c>
      <c r="K55" s="77" t="s">
        <v>67</v>
      </c>
      <c r="L55" s="111">
        <v>352229</v>
      </c>
      <c r="M55" s="111"/>
      <c r="N55" s="111">
        <v>352229</v>
      </c>
      <c r="O55" s="126">
        <v>1</v>
      </c>
      <c r="P55" s="111">
        <v>352229</v>
      </c>
      <c r="Q55" s="77" t="s">
        <v>134</v>
      </c>
      <c r="R55" s="77" t="s">
        <v>4817</v>
      </c>
      <c r="S55" s="77" t="s">
        <v>68</v>
      </c>
      <c r="T55" s="78" t="s">
        <v>4750</v>
      </c>
      <c r="U55" s="77" t="s">
        <v>134</v>
      </c>
      <c r="V55" s="77" t="s">
        <v>134</v>
      </c>
    </row>
    <row r="56" spans="1:22" s="48" customFormat="1" ht="60" x14ac:dyDescent="0.25">
      <c r="A56" s="77">
        <v>13102017</v>
      </c>
      <c r="B56" s="77" t="s">
        <v>42</v>
      </c>
      <c r="C56" s="77">
        <v>32</v>
      </c>
      <c r="D56" s="77" t="s">
        <v>214</v>
      </c>
      <c r="E56" s="77" t="s">
        <v>156</v>
      </c>
      <c r="F56" s="77" t="s">
        <v>1458</v>
      </c>
      <c r="G56" s="77" t="s">
        <v>2039</v>
      </c>
      <c r="H56" s="77" t="s">
        <v>2040</v>
      </c>
      <c r="I56" s="77" t="s">
        <v>1993</v>
      </c>
      <c r="J56" s="77" t="s">
        <v>1461</v>
      </c>
      <c r="K56" s="77" t="s">
        <v>67</v>
      </c>
      <c r="L56" s="111">
        <v>496451</v>
      </c>
      <c r="M56" s="111"/>
      <c r="N56" s="111">
        <v>496451</v>
      </c>
      <c r="O56" s="126">
        <v>1</v>
      </c>
      <c r="P56" s="111">
        <v>496451</v>
      </c>
      <c r="Q56" s="77" t="s">
        <v>68</v>
      </c>
      <c r="R56" s="77" t="s">
        <v>4817</v>
      </c>
      <c r="S56" s="77" t="s">
        <v>68</v>
      </c>
      <c r="T56" s="78" t="s">
        <v>4760</v>
      </c>
      <c r="U56" s="77" t="s">
        <v>134</v>
      </c>
      <c r="V56" s="77" t="s">
        <v>134</v>
      </c>
    </row>
    <row r="57" spans="1:22" s="48" customFormat="1" ht="105" x14ac:dyDescent="0.25">
      <c r="A57" s="77">
        <v>13102017</v>
      </c>
      <c r="B57" s="77" t="s">
        <v>42</v>
      </c>
      <c r="C57" s="77">
        <v>33</v>
      </c>
      <c r="D57" s="77" t="s">
        <v>214</v>
      </c>
      <c r="E57" s="77" t="s">
        <v>156</v>
      </c>
      <c r="F57" s="77" t="s">
        <v>1458</v>
      </c>
      <c r="G57" s="77" t="s">
        <v>2041</v>
      </c>
      <c r="H57" s="77" t="s">
        <v>2042</v>
      </c>
      <c r="I57" s="77" t="s">
        <v>391</v>
      </c>
      <c r="J57" s="77" t="s">
        <v>1461</v>
      </c>
      <c r="K57" s="77" t="s">
        <v>67</v>
      </c>
      <c r="L57" s="111">
        <v>129620</v>
      </c>
      <c r="M57" s="111"/>
      <c r="N57" s="111">
        <v>129620</v>
      </c>
      <c r="O57" s="126">
        <v>1</v>
      </c>
      <c r="P57" s="111">
        <v>129620</v>
      </c>
      <c r="Q57" s="77" t="s">
        <v>134</v>
      </c>
      <c r="R57" s="77" t="s">
        <v>4817</v>
      </c>
      <c r="S57" s="77" t="s">
        <v>134</v>
      </c>
      <c r="T57" s="78" t="s">
        <v>4679</v>
      </c>
      <c r="U57" s="77" t="s">
        <v>134</v>
      </c>
      <c r="V57" s="77" t="s">
        <v>134</v>
      </c>
    </row>
    <row r="58" spans="1:22" s="48" customFormat="1" ht="105" x14ac:dyDescent="0.25">
      <c r="A58" s="77">
        <v>13102017</v>
      </c>
      <c r="B58" s="77" t="s">
        <v>42</v>
      </c>
      <c r="C58" s="77">
        <v>34</v>
      </c>
      <c r="D58" s="77" t="s">
        <v>214</v>
      </c>
      <c r="E58" s="77" t="s">
        <v>156</v>
      </c>
      <c r="F58" s="77" t="s">
        <v>1472</v>
      </c>
      <c r="G58" s="77" t="s">
        <v>2043</v>
      </c>
      <c r="H58" s="77" t="s">
        <v>2044</v>
      </c>
      <c r="I58" s="77" t="s">
        <v>1977</v>
      </c>
      <c r="J58" s="77" t="s">
        <v>1461</v>
      </c>
      <c r="K58" s="77" t="s">
        <v>73</v>
      </c>
      <c r="L58" s="111">
        <v>4910716</v>
      </c>
      <c r="M58" s="111"/>
      <c r="N58" s="111">
        <v>4910716</v>
      </c>
      <c r="O58" s="126">
        <v>1</v>
      </c>
      <c r="P58" s="111">
        <v>4910716</v>
      </c>
      <c r="Q58" s="77" t="s">
        <v>68</v>
      </c>
      <c r="R58" s="77" t="s">
        <v>4817</v>
      </c>
      <c r="S58" s="77" t="s">
        <v>134</v>
      </c>
      <c r="T58" s="78" t="s">
        <v>4679</v>
      </c>
      <c r="U58" s="77" t="s">
        <v>134</v>
      </c>
      <c r="V58" s="77" t="s">
        <v>134</v>
      </c>
    </row>
    <row r="59" spans="1:22" s="48" customFormat="1" ht="105" x14ac:dyDescent="0.25">
      <c r="A59" s="77">
        <v>13102049</v>
      </c>
      <c r="B59" s="77" t="s">
        <v>42</v>
      </c>
      <c r="C59" s="77">
        <v>35</v>
      </c>
      <c r="D59" s="77" t="s">
        <v>214</v>
      </c>
      <c r="E59" s="77" t="s">
        <v>156</v>
      </c>
      <c r="F59" s="77" t="s">
        <v>1629</v>
      </c>
      <c r="G59" s="77" t="s">
        <v>2045</v>
      </c>
      <c r="H59" s="77" t="s">
        <v>2046</v>
      </c>
      <c r="I59" s="77" t="s">
        <v>1977</v>
      </c>
      <c r="J59" s="77" t="s">
        <v>1611</v>
      </c>
      <c r="K59" s="77" t="s">
        <v>67</v>
      </c>
      <c r="L59" s="111">
        <v>4344588</v>
      </c>
      <c r="M59" s="111"/>
      <c r="N59" s="111">
        <v>4344588</v>
      </c>
      <c r="O59" s="126">
        <v>1</v>
      </c>
      <c r="P59" s="111">
        <v>4344588</v>
      </c>
      <c r="Q59" s="77" t="s">
        <v>68</v>
      </c>
      <c r="R59" s="77" t="s">
        <v>4830</v>
      </c>
      <c r="S59" s="77" t="s">
        <v>134</v>
      </c>
      <c r="T59" s="78" t="s">
        <v>4679</v>
      </c>
      <c r="U59" s="77" t="s">
        <v>134</v>
      </c>
      <c r="V59" s="77" t="s">
        <v>134</v>
      </c>
    </row>
    <row r="60" spans="1:22" s="48" customFormat="1" ht="45" x14ac:dyDescent="0.25">
      <c r="A60" s="77">
        <v>13102049</v>
      </c>
      <c r="B60" s="77" t="s">
        <v>42</v>
      </c>
      <c r="C60" s="77">
        <v>36</v>
      </c>
      <c r="D60" s="77" t="s">
        <v>214</v>
      </c>
      <c r="E60" s="77" t="s">
        <v>156</v>
      </c>
      <c r="F60" s="77" t="s">
        <v>1612</v>
      </c>
      <c r="G60" s="77" t="s">
        <v>2047</v>
      </c>
      <c r="H60" s="77" t="s">
        <v>2048</v>
      </c>
      <c r="I60" s="77" t="s">
        <v>2049</v>
      </c>
      <c r="J60" s="77" t="s">
        <v>1611</v>
      </c>
      <c r="K60" s="77" t="s">
        <v>67</v>
      </c>
      <c r="L60" s="111">
        <v>64042</v>
      </c>
      <c r="M60" s="111"/>
      <c r="N60" s="111">
        <v>64042</v>
      </c>
      <c r="O60" s="126">
        <v>1</v>
      </c>
      <c r="P60" s="111">
        <v>64042</v>
      </c>
      <c r="Q60" s="77" t="s">
        <v>134</v>
      </c>
      <c r="R60" s="77" t="s">
        <v>4830</v>
      </c>
      <c r="S60" s="77" t="s">
        <v>134</v>
      </c>
      <c r="T60" s="78" t="s">
        <v>4679</v>
      </c>
      <c r="U60" s="77" t="s">
        <v>134</v>
      </c>
      <c r="V60" s="77" t="s">
        <v>134</v>
      </c>
    </row>
    <row r="61" spans="1:22" s="48" customFormat="1" ht="60" x14ac:dyDescent="0.25">
      <c r="A61" s="77">
        <v>13102002</v>
      </c>
      <c r="B61" s="77" t="s">
        <v>42</v>
      </c>
      <c r="C61" s="77">
        <v>37</v>
      </c>
      <c r="D61" s="77" t="s">
        <v>214</v>
      </c>
      <c r="E61" s="77" t="s">
        <v>156</v>
      </c>
      <c r="F61" s="77" t="s">
        <v>1748</v>
      </c>
      <c r="G61" s="77" t="s">
        <v>2050</v>
      </c>
      <c r="H61" s="77" t="s">
        <v>2051</v>
      </c>
      <c r="I61" s="77" t="s">
        <v>391</v>
      </c>
      <c r="J61" s="77" t="s">
        <v>1747</v>
      </c>
      <c r="K61" s="77" t="s">
        <v>67</v>
      </c>
      <c r="L61" s="111">
        <v>501831</v>
      </c>
      <c r="M61" s="111"/>
      <c r="N61" s="111">
        <v>501831</v>
      </c>
      <c r="O61" s="126">
        <v>1</v>
      </c>
      <c r="P61" s="111">
        <v>501831</v>
      </c>
      <c r="Q61" s="77" t="s">
        <v>134</v>
      </c>
      <c r="R61" s="77" t="s">
        <v>4846</v>
      </c>
      <c r="S61" s="77" t="s">
        <v>68</v>
      </c>
      <c r="T61" s="78" t="s">
        <v>4750</v>
      </c>
      <c r="U61" s="77" t="s">
        <v>134</v>
      </c>
      <c r="V61" s="77" t="s">
        <v>134</v>
      </c>
    </row>
    <row r="62" spans="1:22" s="48" customFormat="1" ht="60" x14ac:dyDescent="0.25">
      <c r="A62" s="77">
        <v>13102002</v>
      </c>
      <c r="B62" s="77" t="s">
        <v>42</v>
      </c>
      <c r="C62" s="77">
        <v>38</v>
      </c>
      <c r="D62" s="77" t="s">
        <v>214</v>
      </c>
      <c r="E62" s="77" t="s">
        <v>156</v>
      </c>
      <c r="F62" s="77" t="s">
        <v>1748</v>
      </c>
      <c r="G62" s="77" t="s">
        <v>2052</v>
      </c>
      <c r="H62" s="77" t="s">
        <v>2053</v>
      </c>
      <c r="I62" s="77" t="s">
        <v>391</v>
      </c>
      <c r="J62" s="77" t="s">
        <v>1747</v>
      </c>
      <c r="K62" s="77" t="s">
        <v>67</v>
      </c>
      <c r="L62" s="111">
        <v>228245</v>
      </c>
      <c r="M62" s="111"/>
      <c r="N62" s="111">
        <v>228245</v>
      </c>
      <c r="O62" s="126">
        <v>1</v>
      </c>
      <c r="P62" s="111">
        <v>228245</v>
      </c>
      <c r="Q62" s="77" t="s">
        <v>134</v>
      </c>
      <c r="R62" s="77" t="s">
        <v>4846</v>
      </c>
      <c r="S62" s="77" t="s">
        <v>68</v>
      </c>
      <c r="T62" s="78" t="s">
        <v>4750</v>
      </c>
      <c r="U62" s="77" t="s">
        <v>134</v>
      </c>
      <c r="V62" s="77" t="s">
        <v>134</v>
      </c>
    </row>
    <row r="63" spans="1:22" s="48" customFormat="1" ht="60" x14ac:dyDescent="0.25">
      <c r="A63" s="77">
        <v>13102002</v>
      </c>
      <c r="B63" s="77" t="s">
        <v>42</v>
      </c>
      <c r="C63" s="77">
        <v>39</v>
      </c>
      <c r="D63" s="77" t="s">
        <v>214</v>
      </c>
      <c r="E63" s="77" t="s">
        <v>156</v>
      </c>
      <c r="F63" s="77" t="s">
        <v>1752</v>
      </c>
      <c r="G63" s="77" t="s">
        <v>2054</v>
      </c>
      <c r="H63" s="77" t="s">
        <v>2055</v>
      </c>
      <c r="I63" s="77" t="s">
        <v>391</v>
      </c>
      <c r="J63" s="77" t="s">
        <v>1747</v>
      </c>
      <c r="K63" s="77" t="s">
        <v>67</v>
      </c>
      <c r="L63" s="111">
        <v>68397</v>
      </c>
      <c r="M63" s="111"/>
      <c r="N63" s="111">
        <v>68397</v>
      </c>
      <c r="O63" s="126">
        <v>1</v>
      </c>
      <c r="P63" s="111">
        <v>68397</v>
      </c>
      <c r="Q63" s="77" t="s">
        <v>134</v>
      </c>
      <c r="R63" s="77" t="s">
        <v>4846</v>
      </c>
      <c r="S63" s="77" t="s">
        <v>68</v>
      </c>
      <c r="T63" s="78" t="s">
        <v>4750</v>
      </c>
      <c r="U63" s="77" t="s">
        <v>134</v>
      </c>
      <c r="V63" s="77" t="s">
        <v>134</v>
      </c>
    </row>
    <row r="64" spans="1:22" s="48" customFormat="1" ht="105" x14ac:dyDescent="0.25">
      <c r="A64" s="77">
        <v>13102002</v>
      </c>
      <c r="B64" s="77" t="s">
        <v>42</v>
      </c>
      <c r="C64" s="77">
        <v>40</v>
      </c>
      <c r="D64" s="77" t="s">
        <v>214</v>
      </c>
      <c r="E64" s="77" t="s">
        <v>156</v>
      </c>
      <c r="F64" s="77" t="s">
        <v>1779</v>
      </c>
      <c r="G64" s="77" t="s">
        <v>2056</v>
      </c>
      <c r="H64" s="77" t="s">
        <v>2057</v>
      </c>
      <c r="I64" s="77" t="s">
        <v>1977</v>
      </c>
      <c r="J64" s="77" t="s">
        <v>1747</v>
      </c>
      <c r="K64" s="77" t="s">
        <v>825</v>
      </c>
      <c r="L64" s="111">
        <v>5976370</v>
      </c>
      <c r="M64" s="111"/>
      <c r="N64" s="111">
        <v>5976370</v>
      </c>
      <c r="O64" s="126">
        <v>1</v>
      </c>
      <c r="P64" s="111">
        <v>5976370</v>
      </c>
      <c r="Q64" s="77" t="s">
        <v>68</v>
      </c>
      <c r="R64" s="77" t="s">
        <v>4846</v>
      </c>
      <c r="S64" s="77" t="s">
        <v>134</v>
      </c>
      <c r="T64" s="78" t="s">
        <v>4679</v>
      </c>
      <c r="U64" s="77" t="s">
        <v>134</v>
      </c>
      <c r="V64" s="77" t="s">
        <v>134</v>
      </c>
    </row>
    <row r="65" spans="1:22" s="48" customFormat="1" ht="360" x14ac:dyDescent="0.25">
      <c r="A65" s="77">
        <v>13102002</v>
      </c>
      <c r="B65" s="77" t="s">
        <v>42</v>
      </c>
      <c r="C65" s="77">
        <v>41</v>
      </c>
      <c r="D65" s="77" t="s">
        <v>214</v>
      </c>
      <c r="E65" s="77" t="s">
        <v>156</v>
      </c>
      <c r="F65" s="77" t="s">
        <v>1785</v>
      </c>
      <c r="G65" s="77" t="s">
        <v>2058</v>
      </c>
      <c r="H65" s="77" t="s">
        <v>2059</v>
      </c>
      <c r="I65" s="77" t="s">
        <v>1993</v>
      </c>
      <c r="J65" s="77" t="s">
        <v>1747</v>
      </c>
      <c r="K65" s="77" t="s">
        <v>4380</v>
      </c>
      <c r="L65" s="111">
        <v>0</v>
      </c>
      <c r="M65" s="111"/>
      <c r="N65" s="111">
        <v>0</v>
      </c>
      <c r="O65" s="126">
        <v>1</v>
      </c>
      <c r="P65" s="111">
        <v>0</v>
      </c>
      <c r="Q65" s="77" t="s">
        <v>68</v>
      </c>
      <c r="R65" s="77" t="s">
        <v>4846</v>
      </c>
      <c r="S65" s="77" t="s">
        <v>68</v>
      </c>
      <c r="T65" s="78" t="s">
        <v>5176</v>
      </c>
      <c r="U65" s="77" t="s">
        <v>134</v>
      </c>
      <c r="V65" s="77" t="s">
        <v>134</v>
      </c>
    </row>
    <row r="66" spans="1:22" s="48" customFormat="1" ht="75" x14ac:dyDescent="0.25">
      <c r="A66" s="77">
        <v>13102002</v>
      </c>
      <c r="B66" s="77" t="s">
        <v>42</v>
      </c>
      <c r="C66" s="77">
        <v>42</v>
      </c>
      <c r="D66" s="77" t="s">
        <v>214</v>
      </c>
      <c r="E66" s="77" t="s">
        <v>156</v>
      </c>
      <c r="F66" s="77" t="s">
        <v>1752</v>
      </c>
      <c r="G66" s="77" t="s">
        <v>2060</v>
      </c>
      <c r="H66" s="77" t="s">
        <v>2061</v>
      </c>
      <c r="I66" s="77" t="s">
        <v>1993</v>
      </c>
      <c r="J66" s="77" t="s">
        <v>1747</v>
      </c>
      <c r="K66" s="77" t="s">
        <v>4380</v>
      </c>
      <c r="L66" s="111">
        <v>0</v>
      </c>
      <c r="M66" s="111"/>
      <c r="N66" s="111">
        <v>0</v>
      </c>
      <c r="O66" s="126">
        <v>1</v>
      </c>
      <c r="P66" s="111">
        <v>0</v>
      </c>
      <c r="Q66" s="77" t="s">
        <v>68</v>
      </c>
      <c r="R66" s="77" t="s">
        <v>4846</v>
      </c>
      <c r="S66" s="77" t="s">
        <v>68</v>
      </c>
      <c r="T66" s="78" t="s">
        <v>5177</v>
      </c>
      <c r="U66" s="77" t="s">
        <v>134</v>
      </c>
      <c r="V66" s="77" t="s">
        <v>134</v>
      </c>
    </row>
    <row r="67" spans="1:22" s="48" customFormat="1" ht="60" x14ac:dyDescent="0.25">
      <c r="A67" s="77">
        <v>13102002</v>
      </c>
      <c r="B67" s="77" t="s">
        <v>42</v>
      </c>
      <c r="C67" s="77">
        <v>43</v>
      </c>
      <c r="D67" s="77" t="s">
        <v>214</v>
      </c>
      <c r="E67" s="77" t="s">
        <v>156</v>
      </c>
      <c r="F67" s="77" t="s">
        <v>1752</v>
      </c>
      <c r="G67" s="77" t="s">
        <v>2062</v>
      </c>
      <c r="H67" s="77" t="s">
        <v>2063</v>
      </c>
      <c r="I67" s="77" t="s">
        <v>391</v>
      </c>
      <c r="J67" s="77" t="s">
        <v>1747</v>
      </c>
      <c r="K67" s="77" t="s">
        <v>4380</v>
      </c>
      <c r="L67" s="111">
        <v>0</v>
      </c>
      <c r="M67" s="111">
        <v>0</v>
      </c>
      <c r="N67" s="111">
        <v>0</v>
      </c>
      <c r="O67" s="126">
        <v>1</v>
      </c>
      <c r="P67" s="111">
        <v>0</v>
      </c>
      <c r="Q67" s="77" t="s">
        <v>68</v>
      </c>
      <c r="R67" s="77" t="s">
        <v>4846</v>
      </c>
      <c r="S67" s="77" t="s">
        <v>68</v>
      </c>
      <c r="T67" s="78" t="s">
        <v>5178</v>
      </c>
      <c r="U67" s="77" t="s">
        <v>134</v>
      </c>
      <c r="V67" s="77" t="s">
        <v>134</v>
      </c>
    </row>
    <row r="68" spans="1:22" s="48" customFormat="1" ht="75" x14ac:dyDescent="0.25">
      <c r="A68" s="77" t="s">
        <v>3893</v>
      </c>
      <c r="B68" s="77" t="s">
        <v>42</v>
      </c>
      <c r="C68" s="77">
        <v>6038</v>
      </c>
      <c r="D68" s="77" t="s">
        <v>214</v>
      </c>
      <c r="E68" s="77" t="s">
        <v>126</v>
      </c>
      <c r="F68" s="77" t="s">
        <v>79</v>
      </c>
      <c r="G68" s="77" t="s">
        <v>3894</v>
      </c>
      <c r="H68" s="77" t="s">
        <v>2264</v>
      </c>
      <c r="I68" s="77" t="s">
        <v>3895</v>
      </c>
      <c r="J68" s="77" t="s">
        <v>377</v>
      </c>
      <c r="K68" s="77" t="s">
        <v>67</v>
      </c>
      <c r="L68" s="74">
        <v>5123335</v>
      </c>
      <c r="M68" s="74">
        <v>0</v>
      </c>
      <c r="N68" s="74">
        <v>5123335</v>
      </c>
      <c r="O68" s="79">
        <v>1</v>
      </c>
      <c r="P68" s="74">
        <v>5123335</v>
      </c>
      <c r="Q68" s="77" t="s">
        <v>134</v>
      </c>
      <c r="R68" s="127" t="s">
        <v>3896</v>
      </c>
      <c r="S68" s="85" t="s">
        <v>134</v>
      </c>
      <c r="T68" s="120"/>
      <c r="U68" s="85" t="s">
        <v>134</v>
      </c>
      <c r="V68" s="85" t="s">
        <v>134</v>
      </c>
    </row>
    <row r="69" spans="1:22" s="48" customFormat="1" ht="57.75" customHeight="1" x14ac:dyDescent="0.25">
      <c r="A69" s="77" t="s">
        <v>3893</v>
      </c>
      <c r="B69" s="77" t="s">
        <v>42</v>
      </c>
      <c r="C69" s="77">
        <v>6039</v>
      </c>
      <c r="D69" s="77" t="s">
        <v>214</v>
      </c>
      <c r="E69" s="77" t="s">
        <v>126</v>
      </c>
      <c r="F69" s="77" t="s">
        <v>79</v>
      </c>
      <c r="G69" s="77" t="s">
        <v>3897</v>
      </c>
      <c r="H69" s="77" t="s">
        <v>2264</v>
      </c>
      <c r="I69" s="77" t="s">
        <v>3895</v>
      </c>
      <c r="J69" s="77" t="s">
        <v>377</v>
      </c>
      <c r="K69" s="77" t="s">
        <v>4380</v>
      </c>
      <c r="L69" s="74"/>
      <c r="M69" s="74"/>
      <c r="N69" s="74"/>
      <c r="O69" s="79"/>
      <c r="P69" s="74"/>
      <c r="Q69" s="77" t="s">
        <v>134</v>
      </c>
      <c r="R69" s="127" t="s">
        <v>3896</v>
      </c>
      <c r="S69" s="85" t="s">
        <v>68</v>
      </c>
      <c r="T69" s="78" t="s">
        <v>5779</v>
      </c>
      <c r="U69" s="85" t="s">
        <v>134</v>
      </c>
      <c r="V69" s="85" t="s">
        <v>134</v>
      </c>
    </row>
    <row r="70" spans="1:22" s="48" customFormat="1" ht="75" x14ac:dyDescent="0.25">
      <c r="A70" s="77" t="s">
        <v>3893</v>
      </c>
      <c r="B70" s="77" t="s">
        <v>42</v>
      </c>
      <c r="C70" s="77">
        <v>6040</v>
      </c>
      <c r="D70" s="77" t="s">
        <v>214</v>
      </c>
      <c r="E70" s="77" t="s">
        <v>126</v>
      </c>
      <c r="F70" s="77" t="s">
        <v>79</v>
      </c>
      <c r="G70" s="77" t="s">
        <v>3898</v>
      </c>
      <c r="H70" s="77" t="s">
        <v>2264</v>
      </c>
      <c r="I70" s="77" t="s">
        <v>3895</v>
      </c>
      <c r="J70" s="77" t="s">
        <v>377</v>
      </c>
      <c r="K70" s="77" t="s">
        <v>4380</v>
      </c>
      <c r="L70" s="74"/>
      <c r="M70" s="74"/>
      <c r="N70" s="74"/>
      <c r="O70" s="79"/>
      <c r="P70" s="74"/>
      <c r="Q70" s="77" t="s">
        <v>134</v>
      </c>
      <c r="R70" s="127" t="s">
        <v>3896</v>
      </c>
      <c r="S70" s="85" t="s">
        <v>68</v>
      </c>
      <c r="T70" s="78" t="s">
        <v>5780</v>
      </c>
      <c r="U70" s="85" t="s">
        <v>134</v>
      </c>
      <c r="V70" s="85" t="s">
        <v>134</v>
      </c>
    </row>
    <row r="71" spans="1:22" s="48" customFormat="1" ht="75" x14ac:dyDescent="0.25">
      <c r="A71" s="77" t="s">
        <v>3893</v>
      </c>
      <c r="B71" s="77" t="s">
        <v>42</v>
      </c>
      <c r="C71" s="77">
        <v>6041</v>
      </c>
      <c r="D71" s="77" t="s">
        <v>214</v>
      </c>
      <c r="E71" s="77" t="s">
        <v>126</v>
      </c>
      <c r="F71" s="77" t="s">
        <v>79</v>
      </c>
      <c r="G71" s="77" t="s">
        <v>3899</v>
      </c>
      <c r="H71" s="77" t="s">
        <v>2264</v>
      </c>
      <c r="I71" s="77" t="s">
        <v>3900</v>
      </c>
      <c r="J71" s="77" t="s">
        <v>377</v>
      </c>
      <c r="K71" s="77" t="s">
        <v>67</v>
      </c>
      <c r="L71" s="74">
        <v>9222002</v>
      </c>
      <c r="M71" s="74">
        <v>0</v>
      </c>
      <c r="N71" s="74">
        <v>9222002</v>
      </c>
      <c r="O71" s="79">
        <v>1</v>
      </c>
      <c r="P71" s="74">
        <v>9222002</v>
      </c>
      <c r="Q71" s="77" t="s">
        <v>68</v>
      </c>
      <c r="R71" s="127" t="s">
        <v>3896</v>
      </c>
      <c r="S71" s="85" t="s">
        <v>134</v>
      </c>
      <c r="T71" s="120"/>
      <c r="U71" s="85" t="s">
        <v>134</v>
      </c>
      <c r="V71" s="85" t="s">
        <v>134</v>
      </c>
    </row>
    <row r="72" spans="1:22" s="48" customFormat="1" ht="75" x14ac:dyDescent="0.25">
      <c r="A72" s="77" t="s">
        <v>3893</v>
      </c>
      <c r="B72" s="77" t="s">
        <v>42</v>
      </c>
      <c r="C72" s="77">
        <v>6042</v>
      </c>
      <c r="D72" s="77" t="s">
        <v>214</v>
      </c>
      <c r="E72" s="77" t="s">
        <v>126</v>
      </c>
      <c r="F72" s="77" t="s">
        <v>79</v>
      </c>
      <c r="G72" s="77" t="s">
        <v>3901</v>
      </c>
      <c r="H72" s="77" t="s">
        <v>3902</v>
      </c>
      <c r="I72" s="77" t="s">
        <v>391</v>
      </c>
      <c r="J72" s="77" t="s">
        <v>377</v>
      </c>
      <c r="K72" s="77" t="s">
        <v>4380</v>
      </c>
      <c r="L72" s="74"/>
      <c r="M72" s="74">
        <v>0</v>
      </c>
      <c r="N72" s="74"/>
      <c r="O72" s="79">
        <v>1</v>
      </c>
      <c r="P72" s="74"/>
      <c r="Q72" s="77" t="s">
        <v>134</v>
      </c>
      <c r="R72" s="127" t="s">
        <v>3896</v>
      </c>
      <c r="S72" s="85" t="s">
        <v>68</v>
      </c>
      <c r="T72" s="78" t="s">
        <v>5781</v>
      </c>
      <c r="U72" s="85" t="s">
        <v>134</v>
      </c>
      <c r="V72" s="85" t="s">
        <v>134</v>
      </c>
    </row>
    <row r="73" spans="1:22" s="48" customFormat="1" ht="75" x14ac:dyDescent="0.25">
      <c r="A73" s="77" t="s">
        <v>3893</v>
      </c>
      <c r="B73" s="77" t="s">
        <v>42</v>
      </c>
      <c r="C73" s="77">
        <v>6043</v>
      </c>
      <c r="D73" s="77" t="s">
        <v>214</v>
      </c>
      <c r="E73" s="77" t="s">
        <v>126</v>
      </c>
      <c r="F73" s="77" t="s">
        <v>79</v>
      </c>
      <c r="G73" s="77" t="s">
        <v>3903</v>
      </c>
      <c r="H73" s="77" t="s">
        <v>3904</v>
      </c>
      <c r="I73" s="77" t="s">
        <v>391</v>
      </c>
      <c r="J73" s="77" t="s">
        <v>377</v>
      </c>
      <c r="K73" s="77" t="s">
        <v>4380</v>
      </c>
      <c r="L73" s="74"/>
      <c r="M73" s="74"/>
      <c r="N73" s="74"/>
      <c r="O73" s="79"/>
      <c r="P73" s="74"/>
      <c r="Q73" s="77" t="s">
        <v>134</v>
      </c>
      <c r="R73" s="127" t="s">
        <v>3896</v>
      </c>
      <c r="S73" s="85" t="s">
        <v>68</v>
      </c>
      <c r="T73" s="78" t="s">
        <v>5782</v>
      </c>
      <c r="U73" s="85" t="s">
        <v>134</v>
      </c>
      <c r="V73" s="85" t="s">
        <v>134</v>
      </c>
    </row>
    <row r="74" spans="1:22" s="48" customFormat="1" ht="75" x14ac:dyDescent="0.25">
      <c r="A74" s="77" t="s">
        <v>3893</v>
      </c>
      <c r="B74" s="77" t="s">
        <v>42</v>
      </c>
      <c r="C74" s="77">
        <v>6044</v>
      </c>
      <c r="D74" s="77" t="s">
        <v>214</v>
      </c>
      <c r="E74" s="77" t="s">
        <v>126</v>
      </c>
      <c r="F74" s="77" t="s">
        <v>79</v>
      </c>
      <c r="G74" s="77" t="s">
        <v>3905</v>
      </c>
      <c r="H74" s="77" t="s">
        <v>3906</v>
      </c>
      <c r="I74" s="77" t="s">
        <v>391</v>
      </c>
      <c r="J74" s="77" t="s">
        <v>377</v>
      </c>
      <c r="K74" s="77" t="s">
        <v>4380</v>
      </c>
      <c r="L74" s="74"/>
      <c r="M74" s="74"/>
      <c r="N74" s="74"/>
      <c r="O74" s="79"/>
      <c r="P74" s="74"/>
      <c r="Q74" s="77" t="s">
        <v>134</v>
      </c>
      <c r="R74" s="127" t="s">
        <v>3896</v>
      </c>
      <c r="S74" s="85" t="s">
        <v>68</v>
      </c>
      <c r="T74" s="78" t="s">
        <v>5783</v>
      </c>
      <c r="U74" s="85" t="s">
        <v>134</v>
      </c>
      <c r="V74" s="85" t="s">
        <v>134</v>
      </c>
    </row>
    <row r="75" spans="1:22" s="48" customFormat="1" ht="75" x14ac:dyDescent="0.25">
      <c r="A75" s="77" t="s">
        <v>3893</v>
      </c>
      <c r="B75" s="77" t="s">
        <v>42</v>
      </c>
      <c r="C75" s="77">
        <v>6045</v>
      </c>
      <c r="D75" s="77" t="s">
        <v>214</v>
      </c>
      <c r="E75" s="77" t="s">
        <v>126</v>
      </c>
      <c r="F75" s="77" t="s">
        <v>79</v>
      </c>
      <c r="G75" s="77" t="s">
        <v>3907</v>
      </c>
      <c r="H75" s="77" t="s">
        <v>3908</v>
      </c>
      <c r="I75" s="77" t="s">
        <v>391</v>
      </c>
      <c r="J75" s="77" t="s">
        <v>377</v>
      </c>
      <c r="K75" s="77" t="s">
        <v>4380</v>
      </c>
      <c r="L75" s="74"/>
      <c r="M75" s="74"/>
      <c r="N75" s="74"/>
      <c r="O75" s="79"/>
      <c r="P75" s="74"/>
      <c r="Q75" s="77" t="s">
        <v>134</v>
      </c>
      <c r="R75" s="127" t="s">
        <v>3896</v>
      </c>
      <c r="S75" s="85" t="s">
        <v>68</v>
      </c>
      <c r="T75" s="78" t="s">
        <v>5784</v>
      </c>
      <c r="U75" s="85" t="s">
        <v>134</v>
      </c>
      <c r="V75" s="85" t="s">
        <v>134</v>
      </c>
    </row>
    <row r="76" spans="1:22" s="48" customFormat="1" ht="75" x14ac:dyDescent="0.25">
      <c r="A76" s="77" t="s">
        <v>3893</v>
      </c>
      <c r="B76" s="77" t="s">
        <v>42</v>
      </c>
      <c r="C76" s="77">
        <v>6046</v>
      </c>
      <c r="D76" s="77" t="s">
        <v>214</v>
      </c>
      <c r="E76" s="77" t="s">
        <v>126</v>
      </c>
      <c r="F76" s="77" t="s">
        <v>79</v>
      </c>
      <c r="G76" s="77" t="s">
        <v>3909</v>
      </c>
      <c r="H76" s="77" t="s">
        <v>3910</v>
      </c>
      <c r="I76" s="77" t="s">
        <v>391</v>
      </c>
      <c r="J76" s="77" t="s">
        <v>377</v>
      </c>
      <c r="K76" s="77" t="s">
        <v>67</v>
      </c>
      <c r="L76" s="74">
        <v>190524</v>
      </c>
      <c r="M76" s="74">
        <v>0</v>
      </c>
      <c r="N76" s="74">
        <v>190524</v>
      </c>
      <c r="O76" s="79">
        <v>1</v>
      </c>
      <c r="P76" s="74">
        <v>190524</v>
      </c>
      <c r="Q76" s="77" t="s">
        <v>134</v>
      </c>
      <c r="R76" s="127" t="s">
        <v>3896</v>
      </c>
      <c r="S76" s="85" t="s">
        <v>134</v>
      </c>
      <c r="T76" s="120"/>
      <c r="U76" s="85" t="s">
        <v>134</v>
      </c>
      <c r="V76" s="85" t="s">
        <v>134</v>
      </c>
    </row>
    <row r="77" spans="1:22" s="48" customFormat="1" ht="75" x14ac:dyDescent="0.25">
      <c r="A77" s="77" t="s">
        <v>3893</v>
      </c>
      <c r="B77" s="77" t="s">
        <v>42</v>
      </c>
      <c r="C77" s="77">
        <v>6047</v>
      </c>
      <c r="D77" s="77" t="s">
        <v>214</v>
      </c>
      <c r="E77" s="77" t="s">
        <v>126</v>
      </c>
      <c r="F77" s="77" t="s">
        <v>79</v>
      </c>
      <c r="G77" s="77" t="s">
        <v>3911</v>
      </c>
      <c r="H77" s="77" t="s">
        <v>3912</v>
      </c>
      <c r="I77" s="77" t="s">
        <v>391</v>
      </c>
      <c r="J77" s="77" t="s">
        <v>377</v>
      </c>
      <c r="K77" s="77" t="s">
        <v>67</v>
      </c>
      <c r="L77" s="74">
        <v>11431</v>
      </c>
      <c r="M77" s="74">
        <v>0</v>
      </c>
      <c r="N77" s="74">
        <v>11431</v>
      </c>
      <c r="O77" s="79">
        <v>1</v>
      </c>
      <c r="P77" s="74">
        <v>11431</v>
      </c>
      <c r="Q77" s="77" t="s">
        <v>134</v>
      </c>
      <c r="R77" s="127" t="s">
        <v>3896</v>
      </c>
      <c r="S77" s="85" t="s">
        <v>134</v>
      </c>
      <c r="T77" s="120"/>
      <c r="U77" s="85" t="s">
        <v>134</v>
      </c>
      <c r="V77" s="85" t="s">
        <v>134</v>
      </c>
    </row>
    <row r="78" spans="1:22" s="48" customFormat="1" ht="75" x14ac:dyDescent="0.25">
      <c r="A78" s="77" t="s">
        <v>3893</v>
      </c>
      <c r="B78" s="77" t="s">
        <v>42</v>
      </c>
      <c r="C78" s="77">
        <v>6048</v>
      </c>
      <c r="D78" s="77" t="s">
        <v>214</v>
      </c>
      <c r="E78" s="77" t="s">
        <v>126</v>
      </c>
      <c r="F78" s="77" t="s">
        <v>79</v>
      </c>
      <c r="G78" s="77" t="s">
        <v>3913</v>
      </c>
      <c r="H78" s="77" t="s">
        <v>3914</v>
      </c>
      <c r="I78" s="77" t="s">
        <v>391</v>
      </c>
      <c r="J78" s="77" t="s">
        <v>377</v>
      </c>
      <c r="K78" s="77" t="s">
        <v>67</v>
      </c>
      <c r="L78" s="74">
        <v>285786</v>
      </c>
      <c r="M78" s="74">
        <v>0</v>
      </c>
      <c r="N78" s="74">
        <v>285786</v>
      </c>
      <c r="O78" s="79">
        <v>1</v>
      </c>
      <c r="P78" s="74">
        <v>285786</v>
      </c>
      <c r="Q78" s="77" t="s">
        <v>134</v>
      </c>
      <c r="R78" s="127" t="s">
        <v>3896</v>
      </c>
      <c r="S78" s="85" t="s">
        <v>134</v>
      </c>
      <c r="T78" s="120"/>
      <c r="U78" s="85" t="s">
        <v>134</v>
      </c>
      <c r="V78" s="85" t="s">
        <v>134</v>
      </c>
    </row>
    <row r="79" spans="1:22" s="48" customFormat="1" ht="75" x14ac:dyDescent="0.25">
      <c r="A79" s="77" t="s">
        <v>3893</v>
      </c>
      <c r="B79" s="77" t="s">
        <v>42</v>
      </c>
      <c r="C79" s="77">
        <v>6049</v>
      </c>
      <c r="D79" s="77" t="s">
        <v>214</v>
      </c>
      <c r="E79" s="77" t="s">
        <v>126</v>
      </c>
      <c r="F79" s="77" t="s">
        <v>79</v>
      </c>
      <c r="G79" s="77" t="s">
        <v>3915</v>
      </c>
      <c r="H79" s="77" t="s">
        <v>3916</v>
      </c>
      <c r="I79" s="77" t="s">
        <v>391</v>
      </c>
      <c r="J79" s="77" t="s">
        <v>377</v>
      </c>
      <c r="K79" s="77" t="s">
        <v>67</v>
      </c>
      <c r="L79" s="74">
        <v>776704</v>
      </c>
      <c r="M79" s="74">
        <v>0</v>
      </c>
      <c r="N79" s="74">
        <v>776704</v>
      </c>
      <c r="O79" s="79">
        <v>1</v>
      </c>
      <c r="P79" s="74">
        <v>776704</v>
      </c>
      <c r="Q79" s="77" t="s">
        <v>134</v>
      </c>
      <c r="R79" s="127" t="s">
        <v>3896</v>
      </c>
      <c r="S79" s="85" t="s">
        <v>134</v>
      </c>
      <c r="T79" s="120"/>
      <c r="U79" s="85" t="s">
        <v>134</v>
      </c>
      <c r="V79" s="85" t="s">
        <v>134</v>
      </c>
    </row>
    <row r="80" spans="1:22" s="48" customFormat="1" ht="60" x14ac:dyDescent="0.25">
      <c r="A80" s="77" t="s">
        <v>3893</v>
      </c>
      <c r="B80" s="77" t="s">
        <v>42</v>
      </c>
      <c r="C80" s="77">
        <v>6050</v>
      </c>
      <c r="D80" s="77" t="s">
        <v>214</v>
      </c>
      <c r="E80" s="77" t="s">
        <v>126</v>
      </c>
      <c r="F80" s="77" t="s">
        <v>79</v>
      </c>
      <c r="G80" s="77" t="s">
        <v>3917</v>
      </c>
      <c r="H80" s="77" t="s">
        <v>2264</v>
      </c>
      <c r="I80" s="77" t="s">
        <v>3918</v>
      </c>
      <c r="J80" s="77" t="s">
        <v>377</v>
      </c>
      <c r="K80" s="77" t="s">
        <v>67</v>
      </c>
      <c r="L80" s="74">
        <v>480313</v>
      </c>
      <c r="M80" s="74">
        <v>0</v>
      </c>
      <c r="N80" s="74">
        <v>480313</v>
      </c>
      <c r="O80" s="79">
        <v>1</v>
      </c>
      <c r="P80" s="74">
        <v>480313</v>
      </c>
      <c r="Q80" s="77" t="s">
        <v>134</v>
      </c>
      <c r="R80" s="127" t="s">
        <v>5325</v>
      </c>
      <c r="S80" s="85" t="s">
        <v>134</v>
      </c>
      <c r="T80" s="120"/>
      <c r="U80" s="85" t="s">
        <v>134</v>
      </c>
      <c r="V80" s="85" t="s">
        <v>134</v>
      </c>
    </row>
    <row r="81" spans="1:22" s="48" customFormat="1" ht="60" x14ac:dyDescent="0.25">
      <c r="A81" s="77" t="s">
        <v>3893</v>
      </c>
      <c r="B81" s="77" t="s">
        <v>42</v>
      </c>
      <c r="C81" s="77">
        <v>6051</v>
      </c>
      <c r="D81" s="77" t="s">
        <v>214</v>
      </c>
      <c r="E81" s="77" t="s">
        <v>126</v>
      </c>
      <c r="F81" s="77" t="s">
        <v>79</v>
      </c>
      <c r="G81" s="77" t="s">
        <v>3919</v>
      </c>
      <c r="H81" s="77" t="s">
        <v>2264</v>
      </c>
      <c r="I81" s="77" t="s">
        <v>3920</v>
      </c>
      <c r="J81" s="77" t="s">
        <v>377</v>
      </c>
      <c r="K81" s="77" t="s">
        <v>67</v>
      </c>
      <c r="L81" s="74">
        <v>32021</v>
      </c>
      <c r="M81" s="74">
        <v>0</v>
      </c>
      <c r="N81" s="74">
        <v>32021</v>
      </c>
      <c r="O81" s="79">
        <v>1</v>
      </c>
      <c r="P81" s="74">
        <v>32021</v>
      </c>
      <c r="Q81" s="77" t="s">
        <v>134</v>
      </c>
      <c r="R81" s="127" t="s">
        <v>5325</v>
      </c>
      <c r="S81" s="85" t="s">
        <v>134</v>
      </c>
      <c r="T81" s="120"/>
      <c r="U81" s="85" t="s">
        <v>134</v>
      </c>
      <c r="V81" s="85" t="s">
        <v>134</v>
      </c>
    </row>
    <row r="82" spans="1:22" s="48" customFormat="1" ht="60" x14ac:dyDescent="0.25">
      <c r="A82" s="77">
        <v>13100700</v>
      </c>
      <c r="B82" s="77" t="s">
        <v>42</v>
      </c>
      <c r="C82" s="77">
        <v>6053</v>
      </c>
      <c r="D82" s="77" t="s">
        <v>214</v>
      </c>
      <c r="E82" s="77" t="s">
        <v>126</v>
      </c>
      <c r="F82" s="77" t="s">
        <v>79</v>
      </c>
      <c r="G82" s="77" t="s">
        <v>2484</v>
      </c>
      <c r="H82" s="77" t="s">
        <v>2264</v>
      </c>
      <c r="I82" s="77" t="s">
        <v>391</v>
      </c>
      <c r="J82" s="77" t="s">
        <v>377</v>
      </c>
      <c r="K82" s="77" t="s">
        <v>67</v>
      </c>
      <c r="L82" s="74">
        <v>5680219</v>
      </c>
      <c r="M82" s="74">
        <v>0</v>
      </c>
      <c r="N82" s="74">
        <v>5680219</v>
      </c>
      <c r="O82" s="79">
        <v>1</v>
      </c>
      <c r="P82" s="74">
        <v>5680219</v>
      </c>
      <c r="Q82" s="77" t="s">
        <v>134</v>
      </c>
      <c r="R82" s="127" t="s">
        <v>5325</v>
      </c>
      <c r="S82" s="85" t="s">
        <v>134</v>
      </c>
      <c r="T82" s="120"/>
      <c r="U82" s="85" t="s">
        <v>134</v>
      </c>
      <c r="V82" s="85" t="s">
        <v>134</v>
      </c>
    </row>
    <row r="83" spans="1:22" s="48" customFormat="1" ht="60" x14ac:dyDescent="0.25">
      <c r="A83" s="77">
        <v>13100700</v>
      </c>
      <c r="B83" s="77" t="s">
        <v>42</v>
      </c>
      <c r="C83" s="77">
        <v>6054</v>
      </c>
      <c r="D83" s="77" t="s">
        <v>214</v>
      </c>
      <c r="E83" s="77" t="s">
        <v>126</v>
      </c>
      <c r="F83" s="77" t="s">
        <v>79</v>
      </c>
      <c r="G83" s="77" t="s">
        <v>2486</v>
      </c>
      <c r="H83" s="77" t="s">
        <v>2264</v>
      </c>
      <c r="I83" s="77" t="s">
        <v>391</v>
      </c>
      <c r="J83" s="77" t="s">
        <v>377</v>
      </c>
      <c r="K83" s="77" t="s">
        <v>67</v>
      </c>
      <c r="L83" s="74">
        <v>7350871</v>
      </c>
      <c r="M83" s="74">
        <v>0</v>
      </c>
      <c r="N83" s="74">
        <v>7350871</v>
      </c>
      <c r="O83" s="79">
        <v>1</v>
      </c>
      <c r="P83" s="74">
        <v>7350871</v>
      </c>
      <c r="Q83" s="77" t="s">
        <v>134</v>
      </c>
      <c r="R83" s="127" t="s">
        <v>5325</v>
      </c>
      <c r="S83" s="85" t="s">
        <v>134</v>
      </c>
      <c r="T83" s="120"/>
      <c r="U83" s="85" t="s">
        <v>134</v>
      </c>
      <c r="V83" s="85" t="s">
        <v>134</v>
      </c>
    </row>
    <row r="84" spans="1:22" s="48" customFormat="1" ht="60" x14ac:dyDescent="0.25">
      <c r="A84" s="77">
        <v>13100700</v>
      </c>
      <c r="B84" s="77" t="s">
        <v>42</v>
      </c>
      <c r="C84" s="77">
        <v>6055</v>
      </c>
      <c r="D84" s="77" t="s">
        <v>214</v>
      </c>
      <c r="E84" s="77" t="s">
        <v>126</v>
      </c>
      <c r="F84" s="77" t="s">
        <v>79</v>
      </c>
      <c r="G84" s="77" t="s">
        <v>2487</v>
      </c>
      <c r="H84" s="77" t="s">
        <v>2264</v>
      </c>
      <c r="I84" s="77" t="s">
        <v>391</v>
      </c>
      <c r="J84" s="77" t="s">
        <v>377</v>
      </c>
      <c r="K84" s="77" t="s">
        <v>67</v>
      </c>
      <c r="L84" s="74">
        <v>5680219</v>
      </c>
      <c r="M84" s="74">
        <v>0</v>
      </c>
      <c r="N84" s="74">
        <v>5680219</v>
      </c>
      <c r="O84" s="79">
        <v>1</v>
      </c>
      <c r="P84" s="74">
        <v>5680219</v>
      </c>
      <c r="Q84" s="77" t="s">
        <v>134</v>
      </c>
      <c r="R84" s="127" t="s">
        <v>5325</v>
      </c>
      <c r="S84" s="85" t="s">
        <v>134</v>
      </c>
      <c r="T84" s="120"/>
      <c r="U84" s="85" t="s">
        <v>134</v>
      </c>
      <c r="V84" s="85" t="s">
        <v>134</v>
      </c>
    </row>
    <row r="85" spans="1:22" s="48" customFormat="1" ht="60" x14ac:dyDescent="0.25">
      <c r="A85" s="77">
        <v>13100700</v>
      </c>
      <c r="B85" s="77" t="s">
        <v>42</v>
      </c>
      <c r="C85" s="77">
        <v>6056</v>
      </c>
      <c r="D85" s="77" t="s">
        <v>214</v>
      </c>
      <c r="E85" s="77" t="s">
        <v>126</v>
      </c>
      <c r="F85" s="77" t="s">
        <v>79</v>
      </c>
      <c r="G85" s="77" t="s">
        <v>2488</v>
      </c>
      <c r="H85" s="77" t="s">
        <v>2264</v>
      </c>
      <c r="I85" s="77" t="s">
        <v>391</v>
      </c>
      <c r="J85" s="77" t="s">
        <v>377</v>
      </c>
      <c r="K85" s="77" t="s">
        <v>67</v>
      </c>
      <c r="L85" s="74">
        <v>2840109</v>
      </c>
      <c r="M85" s="74">
        <v>0</v>
      </c>
      <c r="N85" s="74">
        <v>2840109</v>
      </c>
      <c r="O85" s="79">
        <v>1</v>
      </c>
      <c r="P85" s="74">
        <v>2840109</v>
      </c>
      <c r="Q85" s="77" t="s">
        <v>134</v>
      </c>
      <c r="R85" s="127" t="s">
        <v>5325</v>
      </c>
      <c r="S85" s="85" t="s">
        <v>134</v>
      </c>
      <c r="T85" s="120"/>
      <c r="U85" s="85" t="s">
        <v>134</v>
      </c>
      <c r="V85" s="85" t="s">
        <v>134</v>
      </c>
    </row>
    <row r="86" spans="1:22" s="48" customFormat="1" ht="60" x14ac:dyDescent="0.25">
      <c r="A86" s="77">
        <v>13100700</v>
      </c>
      <c r="B86" s="77" t="s">
        <v>42</v>
      </c>
      <c r="C86" s="77">
        <v>6057</v>
      </c>
      <c r="D86" s="77" t="s">
        <v>214</v>
      </c>
      <c r="E86" s="77" t="s">
        <v>126</v>
      </c>
      <c r="F86" s="77" t="s">
        <v>79</v>
      </c>
      <c r="G86" s="77" t="s">
        <v>2489</v>
      </c>
      <c r="H86" s="77" t="s">
        <v>2264</v>
      </c>
      <c r="I86" s="77" t="s">
        <v>391</v>
      </c>
      <c r="J86" s="77" t="s">
        <v>377</v>
      </c>
      <c r="K86" s="77" t="s">
        <v>67</v>
      </c>
      <c r="L86" s="74">
        <v>4844892</v>
      </c>
      <c r="M86" s="74">
        <v>0</v>
      </c>
      <c r="N86" s="74">
        <v>4844892</v>
      </c>
      <c r="O86" s="79">
        <v>1</v>
      </c>
      <c r="P86" s="74">
        <v>4844892</v>
      </c>
      <c r="Q86" s="77" t="s">
        <v>134</v>
      </c>
      <c r="R86" s="127" t="s">
        <v>5325</v>
      </c>
      <c r="S86" s="85" t="s">
        <v>134</v>
      </c>
      <c r="T86" s="120"/>
      <c r="U86" s="85" t="s">
        <v>134</v>
      </c>
      <c r="V86" s="85" t="s">
        <v>134</v>
      </c>
    </row>
    <row r="87" spans="1:22" s="48" customFormat="1" ht="60" x14ac:dyDescent="0.25">
      <c r="A87" s="77">
        <v>13100700</v>
      </c>
      <c r="B87" s="77" t="s">
        <v>42</v>
      </c>
      <c r="C87" s="77">
        <v>6058</v>
      </c>
      <c r="D87" s="77" t="s">
        <v>214</v>
      </c>
      <c r="E87" s="77" t="s">
        <v>126</v>
      </c>
      <c r="F87" s="77" t="s">
        <v>79</v>
      </c>
      <c r="G87" s="77" t="s">
        <v>2490</v>
      </c>
      <c r="H87" s="77" t="s">
        <v>2264</v>
      </c>
      <c r="I87" s="77" t="s">
        <v>391</v>
      </c>
      <c r="J87" s="77" t="s">
        <v>377</v>
      </c>
      <c r="K87" s="77" t="s">
        <v>67</v>
      </c>
      <c r="L87" s="74">
        <v>6348480</v>
      </c>
      <c r="M87" s="74">
        <v>0</v>
      </c>
      <c r="N87" s="74">
        <v>6348480</v>
      </c>
      <c r="O87" s="79">
        <v>1</v>
      </c>
      <c r="P87" s="74">
        <v>6348480</v>
      </c>
      <c r="Q87" s="77" t="s">
        <v>134</v>
      </c>
      <c r="R87" s="127" t="s">
        <v>5325</v>
      </c>
      <c r="S87" s="85" t="s">
        <v>134</v>
      </c>
      <c r="T87" s="120"/>
      <c r="U87" s="85" t="s">
        <v>134</v>
      </c>
      <c r="V87" s="85" t="s">
        <v>134</v>
      </c>
    </row>
    <row r="88" spans="1:22" s="48" customFormat="1" ht="60" x14ac:dyDescent="0.25">
      <c r="A88" s="77">
        <v>13100700</v>
      </c>
      <c r="B88" s="77" t="s">
        <v>42</v>
      </c>
      <c r="C88" s="77">
        <v>6059</v>
      </c>
      <c r="D88" s="77" t="s">
        <v>214</v>
      </c>
      <c r="E88" s="77" t="s">
        <v>126</v>
      </c>
      <c r="F88" s="77" t="s">
        <v>79</v>
      </c>
      <c r="G88" s="77" t="s">
        <v>2491</v>
      </c>
      <c r="H88" s="77" t="s">
        <v>2264</v>
      </c>
      <c r="I88" s="77" t="s">
        <v>391</v>
      </c>
      <c r="J88" s="77" t="s">
        <v>377</v>
      </c>
      <c r="K88" s="77" t="s">
        <v>67</v>
      </c>
      <c r="L88" s="74">
        <v>4844892</v>
      </c>
      <c r="M88" s="74">
        <v>0</v>
      </c>
      <c r="N88" s="74">
        <v>4844892</v>
      </c>
      <c r="O88" s="79">
        <v>1</v>
      </c>
      <c r="P88" s="74">
        <v>4844892</v>
      </c>
      <c r="Q88" s="77" t="s">
        <v>134</v>
      </c>
      <c r="R88" s="127" t="s">
        <v>5325</v>
      </c>
      <c r="S88" s="85" t="s">
        <v>134</v>
      </c>
      <c r="T88" s="120"/>
      <c r="U88" s="85" t="s">
        <v>134</v>
      </c>
      <c r="V88" s="85" t="s">
        <v>134</v>
      </c>
    </row>
    <row r="89" spans="1:22" s="48" customFormat="1" ht="60" x14ac:dyDescent="0.25">
      <c r="A89" s="77">
        <v>13100700</v>
      </c>
      <c r="B89" s="77" t="s">
        <v>42</v>
      </c>
      <c r="C89" s="77">
        <v>6060</v>
      </c>
      <c r="D89" s="77" t="s">
        <v>214</v>
      </c>
      <c r="E89" s="77" t="s">
        <v>126</v>
      </c>
      <c r="F89" s="77" t="s">
        <v>79</v>
      </c>
      <c r="G89" s="77" t="s">
        <v>2492</v>
      </c>
      <c r="H89" s="77" t="s">
        <v>2264</v>
      </c>
      <c r="I89" s="77" t="s">
        <v>391</v>
      </c>
      <c r="J89" s="77" t="s">
        <v>377</v>
      </c>
      <c r="K89" s="77" t="s">
        <v>67</v>
      </c>
      <c r="L89" s="74">
        <v>5011958</v>
      </c>
      <c r="M89" s="74">
        <v>0</v>
      </c>
      <c r="N89" s="74">
        <v>5011958</v>
      </c>
      <c r="O89" s="79">
        <v>1</v>
      </c>
      <c r="P89" s="74">
        <v>5011958</v>
      </c>
      <c r="Q89" s="77" t="s">
        <v>134</v>
      </c>
      <c r="R89" s="127" t="s">
        <v>5325</v>
      </c>
      <c r="S89" s="85" t="s">
        <v>134</v>
      </c>
      <c r="T89" s="120"/>
      <c r="U89" s="85" t="s">
        <v>134</v>
      </c>
      <c r="V89" s="85" t="s">
        <v>134</v>
      </c>
    </row>
    <row r="90" spans="1:22" s="48" customFormat="1" ht="75" x14ac:dyDescent="0.25">
      <c r="A90" s="77">
        <v>13100700</v>
      </c>
      <c r="B90" s="77" t="s">
        <v>42</v>
      </c>
      <c r="C90" s="77">
        <v>6061</v>
      </c>
      <c r="D90" s="77" t="s">
        <v>214</v>
      </c>
      <c r="E90" s="77" t="s">
        <v>126</v>
      </c>
      <c r="F90" s="77" t="s">
        <v>79</v>
      </c>
      <c r="G90" s="77" t="s">
        <v>5785</v>
      </c>
      <c r="H90" s="77" t="s">
        <v>2264</v>
      </c>
      <c r="I90" s="77" t="s">
        <v>391</v>
      </c>
      <c r="J90" s="77" t="s">
        <v>377</v>
      </c>
      <c r="K90" s="77" t="s">
        <v>67</v>
      </c>
      <c r="L90" s="74">
        <v>5680219</v>
      </c>
      <c r="M90" s="74">
        <v>0</v>
      </c>
      <c r="N90" s="74">
        <v>5680219</v>
      </c>
      <c r="O90" s="79">
        <v>1</v>
      </c>
      <c r="P90" s="74">
        <v>5680219</v>
      </c>
      <c r="Q90" s="77" t="s">
        <v>134</v>
      </c>
      <c r="R90" s="127" t="s">
        <v>5325</v>
      </c>
      <c r="S90" s="85" t="s">
        <v>68</v>
      </c>
      <c r="T90" s="120" t="s">
        <v>5786</v>
      </c>
      <c r="U90" s="85" t="s">
        <v>134</v>
      </c>
      <c r="V90" s="85" t="s">
        <v>134</v>
      </c>
    </row>
    <row r="91" spans="1:22" s="48" customFormat="1" ht="75" x14ac:dyDescent="0.25">
      <c r="A91" s="77">
        <v>13100700</v>
      </c>
      <c r="B91" s="77" t="s">
        <v>42</v>
      </c>
      <c r="C91" s="77">
        <v>6062</v>
      </c>
      <c r="D91" s="77" t="s">
        <v>214</v>
      </c>
      <c r="E91" s="77" t="s">
        <v>126</v>
      </c>
      <c r="F91" s="77" t="s">
        <v>79</v>
      </c>
      <c r="G91" s="77" t="s">
        <v>2493</v>
      </c>
      <c r="H91" s="77" t="s">
        <v>2264</v>
      </c>
      <c r="I91" s="77" t="s">
        <v>391</v>
      </c>
      <c r="J91" s="77" t="s">
        <v>377</v>
      </c>
      <c r="K91" s="77" t="s">
        <v>67</v>
      </c>
      <c r="L91" s="74">
        <v>7183806</v>
      </c>
      <c r="M91" s="74">
        <v>0</v>
      </c>
      <c r="N91" s="74">
        <v>7183806</v>
      </c>
      <c r="O91" s="79">
        <v>1</v>
      </c>
      <c r="P91" s="74">
        <v>7183806</v>
      </c>
      <c r="Q91" s="77" t="s">
        <v>134</v>
      </c>
      <c r="R91" s="127" t="s">
        <v>2485</v>
      </c>
      <c r="S91" s="85" t="s">
        <v>134</v>
      </c>
      <c r="T91" s="120"/>
      <c r="U91" s="85" t="s">
        <v>134</v>
      </c>
      <c r="V91" s="85" t="s">
        <v>134</v>
      </c>
    </row>
    <row r="92" spans="1:22" s="48" customFormat="1" ht="60" x14ac:dyDescent="0.25">
      <c r="A92" s="77">
        <v>13100700</v>
      </c>
      <c r="B92" s="77" t="s">
        <v>42</v>
      </c>
      <c r="C92" s="77">
        <v>6063</v>
      </c>
      <c r="D92" s="77" t="s">
        <v>214</v>
      </c>
      <c r="E92" s="77" t="s">
        <v>126</v>
      </c>
      <c r="F92" s="77" t="s">
        <v>79</v>
      </c>
      <c r="G92" s="77" t="s">
        <v>2494</v>
      </c>
      <c r="H92" s="77" t="s">
        <v>2264</v>
      </c>
      <c r="I92" s="77" t="s">
        <v>391</v>
      </c>
      <c r="J92" s="77" t="s">
        <v>377</v>
      </c>
      <c r="K92" s="77" t="s">
        <v>67</v>
      </c>
      <c r="L92" s="74">
        <v>5680219</v>
      </c>
      <c r="M92" s="74">
        <v>0</v>
      </c>
      <c r="N92" s="74">
        <v>5680219</v>
      </c>
      <c r="O92" s="79">
        <v>1</v>
      </c>
      <c r="P92" s="74">
        <v>5680219</v>
      </c>
      <c r="Q92" s="77" t="s">
        <v>134</v>
      </c>
      <c r="R92" s="127" t="s">
        <v>5325</v>
      </c>
      <c r="S92" s="85" t="s">
        <v>134</v>
      </c>
      <c r="T92" s="120"/>
      <c r="U92" s="85" t="s">
        <v>134</v>
      </c>
      <c r="V92" s="85" t="s">
        <v>134</v>
      </c>
    </row>
    <row r="93" spans="1:22" s="48" customFormat="1" ht="75" x14ac:dyDescent="0.25">
      <c r="A93" s="77">
        <v>13100700</v>
      </c>
      <c r="B93" s="77" t="s">
        <v>42</v>
      </c>
      <c r="C93" s="77">
        <v>6064</v>
      </c>
      <c r="D93" s="77" t="s">
        <v>214</v>
      </c>
      <c r="E93" s="77" t="s">
        <v>126</v>
      </c>
      <c r="F93" s="77" t="s">
        <v>79</v>
      </c>
      <c r="G93" s="77" t="s">
        <v>2495</v>
      </c>
      <c r="H93" s="77" t="s">
        <v>2264</v>
      </c>
      <c r="I93" s="77" t="s">
        <v>391</v>
      </c>
      <c r="J93" s="77" t="s">
        <v>377</v>
      </c>
      <c r="K93" s="77" t="s">
        <v>67</v>
      </c>
      <c r="L93" s="74">
        <v>8353263</v>
      </c>
      <c r="M93" s="74">
        <v>0</v>
      </c>
      <c r="N93" s="74">
        <v>8353263</v>
      </c>
      <c r="O93" s="79">
        <v>1</v>
      </c>
      <c r="P93" s="74">
        <v>8353263</v>
      </c>
      <c r="Q93" s="77" t="s">
        <v>134</v>
      </c>
      <c r="R93" s="127" t="s">
        <v>2485</v>
      </c>
      <c r="S93" s="85" t="s">
        <v>134</v>
      </c>
      <c r="T93" s="120"/>
      <c r="U93" s="85" t="s">
        <v>134</v>
      </c>
      <c r="V93" s="85" t="s">
        <v>134</v>
      </c>
    </row>
    <row r="94" spans="1:22" s="48" customFormat="1" ht="60" x14ac:dyDescent="0.25">
      <c r="A94" s="77">
        <v>13100700</v>
      </c>
      <c r="B94" s="77" t="s">
        <v>42</v>
      </c>
      <c r="C94" s="77">
        <v>6065</v>
      </c>
      <c r="D94" s="77" t="s">
        <v>214</v>
      </c>
      <c r="E94" s="77" t="s">
        <v>126</v>
      </c>
      <c r="F94" s="77" t="s">
        <v>79</v>
      </c>
      <c r="G94" s="77" t="s">
        <v>2496</v>
      </c>
      <c r="H94" s="77" t="s">
        <v>2264</v>
      </c>
      <c r="I94" s="77" t="s">
        <v>391</v>
      </c>
      <c r="J94" s="77" t="s">
        <v>377</v>
      </c>
      <c r="K94" s="77" t="s">
        <v>67</v>
      </c>
      <c r="L94" s="74">
        <v>4176631</v>
      </c>
      <c r="M94" s="74">
        <v>0</v>
      </c>
      <c r="N94" s="74">
        <v>4176631</v>
      </c>
      <c r="O94" s="79">
        <v>1</v>
      </c>
      <c r="P94" s="74">
        <v>4176631</v>
      </c>
      <c r="Q94" s="77" t="s">
        <v>134</v>
      </c>
      <c r="R94" s="127" t="s">
        <v>5325</v>
      </c>
      <c r="S94" s="85" t="s">
        <v>134</v>
      </c>
      <c r="T94" s="120"/>
      <c r="U94" s="85" t="s">
        <v>134</v>
      </c>
      <c r="V94" s="85" t="s">
        <v>134</v>
      </c>
    </row>
    <row r="95" spans="1:22" s="48" customFormat="1" ht="60" x14ac:dyDescent="0.25">
      <c r="A95" s="77" t="s">
        <v>3893</v>
      </c>
      <c r="B95" s="77" t="s">
        <v>42</v>
      </c>
      <c r="C95" s="77">
        <v>6521</v>
      </c>
      <c r="D95" s="77" t="s">
        <v>214</v>
      </c>
      <c r="E95" s="77" t="s">
        <v>126</v>
      </c>
      <c r="F95" s="77" t="s">
        <v>79</v>
      </c>
      <c r="G95" s="77" t="s">
        <v>3921</v>
      </c>
      <c r="H95" s="77" t="s">
        <v>2264</v>
      </c>
      <c r="I95" s="77" t="s">
        <v>391</v>
      </c>
      <c r="J95" s="77" t="s">
        <v>377</v>
      </c>
      <c r="K95" s="77" t="s">
        <v>67</v>
      </c>
      <c r="L95" s="74">
        <v>787457</v>
      </c>
      <c r="M95" s="74">
        <v>0</v>
      </c>
      <c r="N95" s="74">
        <v>787457</v>
      </c>
      <c r="O95" s="79">
        <v>1</v>
      </c>
      <c r="P95" s="74">
        <v>787457</v>
      </c>
      <c r="Q95" s="77" t="s">
        <v>134</v>
      </c>
      <c r="R95" s="127" t="s">
        <v>5325</v>
      </c>
      <c r="S95" s="85" t="s">
        <v>134</v>
      </c>
      <c r="T95" s="120"/>
      <c r="U95" s="85" t="s">
        <v>134</v>
      </c>
      <c r="V95" s="85" t="s">
        <v>134</v>
      </c>
    </row>
    <row r="96" spans="1:22" s="48" customFormat="1" ht="60" x14ac:dyDescent="0.25">
      <c r="A96" s="77" t="s">
        <v>3893</v>
      </c>
      <c r="B96" s="77" t="s">
        <v>42</v>
      </c>
      <c r="C96" s="77">
        <v>6522</v>
      </c>
      <c r="D96" s="77" t="s">
        <v>214</v>
      </c>
      <c r="E96" s="77" t="s">
        <v>126</v>
      </c>
      <c r="F96" s="77" t="s">
        <v>79</v>
      </c>
      <c r="G96" s="77" t="s">
        <v>3922</v>
      </c>
      <c r="H96" s="77" t="s">
        <v>2264</v>
      </c>
      <c r="I96" s="77" t="s">
        <v>391</v>
      </c>
      <c r="J96" s="77" t="s">
        <v>377</v>
      </c>
      <c r="K96" s="77" t="s">
        <v>67</v>
      </c>
      <c r="L96" s="74">
        <v>5023430</v>
      </c>
      <c r="M96" s="74">
        <v>0</v>
      </c>
      <c r="N96" s="74">
        <v>5023430</v>
      </c>
      <c r="O96" s="79">
        <v>1</v>
      </c>
      <c r="P96" s="74">
        <v>5023430</v>
      </c>
      <c r="Q96" s="77" t="s">
        <v>134</v>
      </c>
      <c r="R96" s="127" t="s">
        <v>5325</v>
      </c>
      <c r="S96" s="85" t="s">
        <v>134</v>
      </c>
      <c r="T96" s="120"/>
      <c r="U96" s="85" t="s">
        <v>134</v>
      </c>
      <c r="V96" s="85" t="s">
        <v>134</v>
      </c>
    </row>
    <row r="97" spans="1:22" s="48" customFormat="1" ht="60" x14ac:dyDescent="0.25">
      <c r="A97" s="77" t="s">
        <v>3893</v>
      </c>
      <c r="B97" s="77" t="s">
        <v>42</v>
      </c>
      <c r="C97" s="77">
        <v>6523</v>
      </c>
      <c r="D97" s="77" t="s">
        <v>214</v>
      </c>
      <c r="E97" s="77" t="s">
        <v>126</v>
      </c>
      <c r="F97" s="77" t="s">
        <v>79</v>
      </c>
      <c r="G97" s="77" t="s">
        <v>3923</v>
      </c>
      <c r="H97" s="77" t="s">
        <v>2264</v>
      </c>
      <c r="I97" s="77" t="s">
        <v>391</v>
      </c>
      <c r="J97" s="77" t="s">
        <v>377</v>
      </c>
      <c r="K97" s="77" t="s">
        <v>67</v>
      </c>
      <c r="L97" s="74">
        <v>135768</v>
      </c>
      <c r="M97" s="74">
        <v>0</v>
      </c>
      <c r="N97" s="74">
        <v>135768</v>
      </c>
      <c r="O97" s="79">
        <v>1</v>
      </c>
      <c r="P97" s="74">
        <v>135768</v>
      </c>
      <c r="Q97" s="77" t="s">
        <v>134</v>
      </c>
      <c r="R97" s="127" t="s">
        <v>5325</v>
      </c>
      <c r="S97" s="85" t="s">
        <v>134</v>
      </c>
      <c r="T97" s="120"/>
      <c r="U97" s="85" t="s">
        <v>134</v>
      </c>
      <c r="V97" s="85" t="s">
        <v>134</v>
      </c>
    </row>
    <row r="98" spans="1:22" s="48" customFormat="1" ht="60" x14ac:dyDescent="0.25">
      <c r="A98" s="77" t="s">
        <v>3893</v>
      </c>
      <c r="B98" s="77" t="s">
        <v>42</v>
      </c>
      <c r="C98" s="77">
        <v>6524</v>
      </c>
      <c r="D98" s="77" t="s">
        <v>214</v>
      </c>
      <c r="E98" s="77" t="s">
        <v>126</v>
      </c>
      <c r="F98" s="77" t="s">
        <v>79</v>
      </c>
      <c r="G98" s="77" t="s">
        <v>3924</v>
      </c>
      <c r="H98" s="77" t="s">
        <v>2264</v>
      </c>
      <c r="I98" s="77" t="s">
        <v>391</v>
      </c>
      <c r="J98" s="77" t="s">
        <v>377</v>
      </c>
      <c r="K98" s="77" t="s">
        <v>67</v>
      </c>
      <c r="L98" s="74">
        <v>10656536</v>
      </c>
      <c r="M98" s="74">
        <v>0</v>
      </c>
      <c r="N98" s="74">
        <v>10656536</v>
      </c>
      <c r="O98" s="79">
        <v>1</v>
      </c>
      <c r="P98" s="74">
        <v>10656536</v>
      </c>
      <c r="Q98" s="77" t="s">
        <v>134</v>
      </c>
      <c r="R98" s="127" t="s">
        <v>5325</v>
      </c>
      <c r="S98" s="85" t="s">
        <v>134</v>
      </c>
      <c r="T98" s="120"/>
      <c r="U98" s="85" t="s">
        <v>134</v>
      </c>
      <c r="V98" s="85" t="s">
        <v>134</v>
      </c>
    </row>
    <row r="99" spans="1:22" s="48" customFormat="1" ht="60" x14ac:dyDescent="0.25">
      <c r="A99" s="77" t="s">
        <v>3893</v>
      </c>
      <c r="B99" s="77" t="s">
        <v>42</v>
      </c>
      <c r="C99" s="77">
        <v>6525</v>
      </c>
      <c r="D99" s="77" t="s">
        <v>214</v>
      </c>
      <c r="E99" s="77" t="s">
        <v>126</v>
      </c>
      <c r="F99" s="77" t="s">
        <v>79</v>
      </c>
      <c r="G99" s="77" t="s">
        <v>3925</v>
      </c>
      <c r="H99" s="77" t="s">
        <v>2264</v>
      </c>
      <c r="I99" s="77" t="s">
        <v>391</v>
      </c>
      <c r="J99" s="77" t="s">
        <v>377</v>
      </c>
      <c r="K99" s="77" t="s">
        <v>67</v>
      </c>
      <c r="L99" s="74">
        <v>27017905</v>
      </c>
      <c r="M99" s="74">
        <v>0</v>
      </c>
      <c r="N99" s="74">
        <v>27017905</v>
      </c>
      <c r="O99" s="79">
        <v>1</v>
      </c>
      <c r="P99" s="74">
        <v>27017905</v>
      </c>
      <c r="Q99" s="77" t="s">
        <v>134</v>
      </c>
      <c r="R99" s="127" t="s">
        <v>5325</v>
      </c>
      <c r="S99" s="85" t="s">
        <v>134</v>
      </c>
      <c r="T99" s="120"/>
      <c r="U99" s="85" t="s">
        <v>134</v>
      </c>
      <c r="V99" s="85" t="s">
        <v>134</v>
      </c>
    </row>
    <row r="100" spans="1:22" s="48" customFormat="1" ht="60" x14ac:dyDescent="0.25">
      <c r="A100" s="77" t="s">
        <v>3893</v>
      </c>
      <c r="B100" s="77" t="s">
        <v>42</v>
      </c>
      <c r="C100" s="77">
        <v>6526</v>
      </c>
      <c r="D100" s="77" t="s">
        <v>214</v>
      </c>
      <c r="E100" s="77" t="s">
        <v>126</v>
      </c>
      <c r="F100" s="77" t="s">
        <v>79</v>
      </c>
      <c r="G100" s="77" t="s">
        <v>3926</v>
      </c>
      <c r="H100" s="77" t="s">
        <v>2264</v>
      </c>
      <c r="I100" s="77" t="s">
        <v>391</v>
      </c>
      <c r="J100" s="77" t="s">
        <v>377</v>
      </c>
      <c r="K100" s="77" t="s">
        <v>67</v>
      </c>
      <c r="L100" s="74">
        <v>1601042</v>
      </c>
      <c r="M100" s="74">
        <v>0</v>
      </c>
      <c r="N100" s="74">
        <v>1601042</v>
      </c>
      <c r="O100" s="79">
        <v>1</v>
      </c>
      <c r="P100" s="74">
        <v>1601042</v>
      </c>
      <c r="Q100" s="77" t="s">
        <v>134</v>
      </c>
      <c r="R100" s="127" t="s">
        <v>5325</v>
      </c>
      <c r="S100" s="85" t="s">
        <v>134</v>
      </c>
      <c r="T100" s="120"/>
      <c r="U100" s="85" t="s">
        <v>134</v>
      </c>
      <c r="V100" s="85" t="s">
        <v>134</v>
      </c>
    </row>
    <row r="101" spans="1:22" s="48" customFormat="1" ht="60" x14ac:dyDescent="0.25">
      <c r="A101" s="77" t="s">
        <v>3893</v>
      </c>
      <c r="B101" s="77" t="s">
        <v>42</v>
      </c>
      <c r="C101" s="77">
        <v>6527</v>
      </c>
      <c r="D101" s="77" t="s">
        <v>214</v>
      </c>
      <c r="E101" s="77" t="s">
        <v>126</v>
      </c>
      <c r="F101" s="77" t="s">
        <v>79</v>
      </c>
      <c r="G101" s="77" t="s">
        <v>3927</v>
      </c>
      <c r="H101" s="77" t="s">
        <v>2264</v>
      </c>
      <c r="I101" s="77" t="s">
        <v>391</v>
      </c>
      <c r="J101" s="77" t="s">
        <v>377</v>
      </c>
      <c r="K101" s="77" t="s">
        <v>67</v>
      </c>
      <c r="L101" s="74">
        <v>475189</v>
      </c>
      <c r="M101" s="74">
        <v>0</v>
      </c>
      <c r="N101" s="74">
        <v>475189</v>
      </c>
      <c r="O101" s="79">
        <v>1</v>
      </c>
      <c r="P101" s="74">
        <v>475189</v>
      </c>
      <c r="Q101" s="77" t="s">
        <v>134</v>
      </c>
      <c r="R101" s="127" t="s">
        <v>5325</v>
      </c>
      <c r="S101" s="85" t="s">
        <v>134</v>
      </c>
      <c r="T101" s="120"/>
      <c r="U101" s="85" t="s">
        <v>134</v>
      </c>
      <c r="V101" s="85" t="s">
        <v>134</v>
      </c>
    </row>
    <row r="102" spans="1:22" s="48" customFormat="1" ht="60" x14ac:dyDescent="0.25">
      <c r="A102" s="77" t="s">
        <v>3893</v>
      </c>
      <c r="B102" s="77" t="s">
        <v>42</v>
      </c>
      <c r="C102" s="77">
        <v>6528</v>
      </c>
      <c r="D102" s="77" t="s">
        <v>214</v>
      </c>
      <c r="E102" s="77" t="s">
        <v>126</v>
      </c>
      <c r="F102" s="77" t="s">
        <v>79</v>
      </c>
      <c r="G102" s="77" t="s">
        <v>3928</v>
      </c>
      <c r="H102" s="77" t="s">
        <v>2264</v>
      </c>
      <c r="I102" s="77" t="s">
        <v>391</v>
      </c>
      <c r="J102" s="77" t="s">
        <v>377</v>
      </c>
      <c r="K102" s="77" t="s">
        <v>67</v>
      </c>
      <c r="L102" s="74">
        <v>10467741</v>
      </c>
      <c r="M102" s="74">
        <v>0</v>
      </c>
      <c r="N102" s="74">
        <v>10467741</v>
      </c>
      <c r="O102" s="79">
        <v>1</v>
      </c>
      <c r="P102" s="74">
        <v>10467741</v>
      </c>
      <c r="Q102" s="77" t="s">
        <v>134</v>
      </c>
      <c r="R102" s="127" t="s">
        <v>5325</v>
      </c>
      <c r="S102" s="85" t="s">
        <v>134</v>
      </c>
      <c r="T102" s="120"/>
      <c r="U102" s="85" t="s">
        <v>134</v>
      </c>
      <c r="V102" s="85" t="s">
        <v>134</v>
      </c>
    </row>
    <row r="103" spans="1:22" s="48" customFormat="1" ht="60" x14ac:dyDescent="0.25">
      <c r="A103" s="77" t="s">
        <v>3893</v>
      </c>
      <c r="B103" s="77" t="s">
        <v>42</v>
      </c>
      <c r="C103" s="77">
        <v>6529</v>
      </c>
      <c r="D103" s="77" t="s">
        <v>214</v>
      </c>
      <c r="E103" s="77" t="s">
        <v>126</v>
      </c>
      <c r="F103" s="77" t="s">
        <v>79</v>
      </c>
      <c r="G103" s="77" t="s">
        <v>3929</v>
      </c>
      <c r="H103" s="77" t="s">
        <v>2264</v>
      </c>
      <c r="I103" s="77" t="s">
        <v>391</v>
      </c>
      <c r="J103" s="77" t="s">
        <v>377</v>
      </c>
      <c r="K103" s="77" t="s">
        <v>67</v>
      </c>
      <c r="L103" s="74">
        <v>1181185</v>
      </c>
      <c r="M103" s="74">
        <v>0</v>
      </c>
      <c r="N103" s="74">
        <v>1181185</v>
      </c>
      <c r="O103" s="79">
        <v>1</v>
      </c>
      <c r="P103" s="74">
        <v>1181185</v>
      </c>
      <c r="Q103" s="77" t="s">
        <v>134</v>
      </c>
      <c r="R103" s="127" t="s">
        <v>5325</v>
      </c>
      <c r="S103" s="85" t="s">
        <v>134</v>
      </c>
      <c r="T103" s="120"/>
      <c r="U103" s="85" t="s">
        <v>134</v>
      </c>
      <c r="V103" s="85" t="s">
        <v>134</v>
      </c>
    </row>
    <row r="104" spans="1:22" s="48" customFormat="1" ht="60" x14ac:dyDescent="0.25">
      <c r="A104" s="77" t="s">
        <v>3893</v>
      </c>
      <c r="B104" s="77" t="s">
        <v>42</v>
      </c>
      <c r="C104" s="77">
        <v>6530</v>
      </c>
      <c r="D104" s="77" t="s">
        <v>214</v>
      </c>
      <c r="E104" s="77" t="s">
        <v>126</v>
      </c>
      <c r="F104" s="77" t="s">
        <v>79</v>
      </c>
      <c r="G104" s="77" t="s">
        <v>3930</v>
      </c>
      <c r="H104" s="77" t="s">
        <v>2264</v>
      </c>
      <c r="I104" s="77" t="s">
        <v>391</v>
      </c>
      <c r="J104" s="77" t="s">
        <v>377</v>
      </c>
      <c r="K104" s="77" t="s">
        <v>67</v>
      </c>
      <c r="L104" s="74">
        <v>640417</v>
      </c>
      <c r="M104" s="74">
        <v>0</v>
      </c>
      <c r="N104" s="74">
        <v>640417</v>
      </c>
      <c r="O104" s="79">
        <v>1</v>
      </c>
      <c r="P104" s="74">
        <v>640417</v>
      </c>
      <c r="Q104" s="77" t="s">
        <v>134</v>
      </c>
      <c r="R104" s="127" t="s">
        <v>5325</v>
      </c>
      <c r="S104" s="85" t="s">
        <v>134</v>
      </c>
      <c r="T104" s="120"/>
      <c r="U104" s="85" t="s">
        <v>134</v>
      </c>
      <c r="V104" s="85" t="s">
        <v>134</v>
      </c>
    </row>
    <row r="105" spans="1:22" s="48" customFormat="1" ht="60" x14ac:dyDescent="0.25">
      <c r="A105" s="77" t="s">
        <v>3893</v>
      </c>
      <c r="B105" s="77" t="s">
        <v>42</v>
      </c>
      <c r="C105" s="77">
        <v>6531</v>
      </c>
      <c r="D105" s="77" t="s">
        <v>214</v>
      </c>
      <c r="E105" s="77" t="s">
        <v>126</v>
      </c>
      <c r="F105" s="77" t="s">
        <v>79</v>
      </c>
      <c r="G105" s="77" t="s">
        <v>3931</v>
      </c>
      <c r="H105" s="77" t="s">
        <v>2264</v>
      </c>
      <c r="I105" s="77" t="s">
        <v>391</v>
      </c>
      <c r="J105" s="77" t="s">
        <v>377</v>
      </c>
      <c r="K105" s="77" t="s">
        <v>67</v>
      </c>
      <c r="L105" s="74">
        <v>1792142</v>
      </c>
      <c r="M105" s="74">
        <v>0</v>
      </c>
      <c r="N105" s="74">
        <v>1792142</v>
      </c>
      <c r="O105" s="79">
        <v>1</v>
      </c>
      <c r="P105" s="74">
        <v>1792142</v>
      </c>
      <c r="Q105" s="77" t="s">
        <v>134</v>
      </c>
      <c r="R105" s="127" t="s">
        <v>5325</v>
      </c>
      <c r="S105" s="85" t="s">
        <v>134</v>
      </c>
      <c r="T105" s="120"/>
      <c r="U105" s="85" t="s">
        <v>134</v>
      </c>
      <c r="V105" s="85" t="s">
        <v>134</v>
      </c>
    </row>
    <row r="106" spans="1:22" s="48" customFormat="1" ht="60" x14ac:dyDescent="0.25">
      <c r="A106" s="77" t="s">
        <v>3893</v>
      </c>
      <c r="B106" s="77" t="s">
        <v>42</v>
      </c>
      <c r="C106" s="77">
        <v>6532</v>
      </c>
      <c r="D106" s="77" t="s">
        <v>214</v>
      </c>
      <c r="E106" s="77" t="s">
        <v>126</v>
      </c>
      <c r="F106" s="77" t="s">
        <v>79</v>
      </c>
      <c r="G106" s="77" t="s">
        <v>3932</v>
      </c>
      <c r="H106" s="77" t="s">
        <v>2264</v>
      </c>
      <c r="I106" s="77" t="s">
        <v>391</v>
      </c>
      <c r="J106" s="77" t="s">
        <v>377</v>
      </c>
      <c r="K106" s="77" t="s">
        <v>67</v>
      </c>
      <c r="L106" s="74">
        <v>5838040</v>
      </c>
      <c r="M106" s="74">
        <v>0</v>
      </c>
      <c r="N106" s="74">
        <v>5838040</v>
      </c>
      <c r="O106" s="79">
        <v>1</v>
      </c>
      <c r="P106" s="74">
        <v>5838040</v>
      </c>
      <c r="Q106" s="77" t="s">
        <v>134</v>
      </c>
      <c r="R106" s="127" t="s">
        <v>5325</v>
      </c>
      <c r="S106" s="85" t="s">
        <v>134</v>
      </c>
      <c r="T106" s="120"/>
      <c r="U106" s="85" t="s">
        <v>134</v>
      </c>
      <c r="V106" s="85" t="s">
        <v>134</v>
      </c>
    </row>
    <row r="107" spans="1:22" s="48" customFormat="1" ht="60" x14ac:dyDescent="0.25">
      <c r="A107" s="77" t="s">
        <v>3893</v>
      </c>
      <c r="B107" s="77" t="s">
        <v>42</v>
      </c>
      <c r="C107" s="77">
        <v>6534</v>
      </c>
      <c r="D107" s="77" t="s">
        <v>214</v>
      </c>
      <c r="E107" s="77" t="s">
        <v>126</v>
      </c>
      <c r="F107" s="77" t="s">
        <v>79</v>
      </c>
      <c r="G107" s="77" t="s">
        <v>3933</v>
      </c>
      <c r="H107" s="77" t="s">
        <v>2264</v>
      </c>
      <c r="I107" s="77" t="s">
        <v>391</v>
      </c>
      <c r="J107" s="77" t="s">
        <v>377</v>
      </c>
      <c r="K107" s="77" t="s">
        <v>67</v>
      </c>
      <c r="L107" s="74">
        <v>640417</v>
      </c>
      <c r="M107" s="74">
        <v>0</v>
      </c>
      <c r="N107" s="74">
        <v>640417</v>
      </c>
      <c r="O107" s="79">
        <v>1</v>
      </c>
      <c r="P107" s="74">
        <v>640417</v>
      </c>
      <c r="Q107" s="77" t="s">
        <v>134</v>
      </c>
      <c r="R107" s="127" t="s">
        <v>5325</v>
      </c>
      <c r="S107" s="85" t="s">
        <v>134</v>
      </c>
      <c r="T107" s="120"/>
      <c r="U107" s="85" t="s">
        <v>134</v>
      </c>
      <c r="V107" s="85" t="s">
        <v>134</v>
      </c>
    </row>
    <row r="108" spans="1:22" s="48" customFormat="1" ht="75" x14ac:dyDescent="0.25">
      <c r="A108" s="77" t="s">
        <v>3893</v>
      </c>
      <c r="B108" s="77" t="s">
        <v>42</v>
      </c>
      <c r="C108" s="77">
        <v>6535</v>
      </c>
      <c r="D108" s="77" t="s">
        <v>214</v>
      </c>
      <c r="E108" s="77" t="s">
        <v>126</v>
      </c>
      <c r="F108" s="77" t="s">
        <v>79</v>
      </c>
      <c r="G108" s="77" t="s">
        <v>3934</v>
      </c>
      <c r="H108" s="77" t="s">
        <v>2264</v>
      </c>
      <c r="I108" s="77" t="s">
        <v>391</v>
      </c>
      <c r="J108" s="77" t="s">
        <v>377</v>
      </c>
      <c r="K108" s="77" t="s">
        <v>67</v>
      </c>
      <c r="L108" s="74">
        <v>43871336</v>
      </c>
      <c r="M108" s="74">
        <v>0</v>
      </c>
      <c r="N108" s="74">
        <v>43871336</v>
      </c>
      <c r="O108" s="79">
        <v>1</v>
      </c>
      <c r="P108" s="74">
        <v>43871336</v>
      </c>
      <c r="Q108" s="77" t="s">
        <v>134</v>
      </c>
      <c r="R108" s="127" t="s">
        <v>2485</v>
      </c>
      <c r="S108" s="85" t="s">
        <v>134</v>
      </c>
      <c r="T108" s="120"/>
      <c r="U108" s="85" t="s">
        <v>134</v>
      </c>
      <c r="V108" s="85" t="s">
        <v>134</v>
      </c>
    </row>
    <row r="109" spans="1:22" s="48" customFormat="1" ht="75" x14ac:dyDescent="0.25">
      <c r="A109" s="77" t="s">
        <v>3893</v>
      </c>
      <c r="B109" s="77" t="s">
        <v>42</v>
      </c>
      <c r="C109" s="77">
        <v>6536</v>
      </c>
      <c r="D109" s="77" t="s">
        <v>214</v>
      </c>
      <c r="E109" s="77" t="s">
        <v>126</v>
      </c>
      <c r="F109" s="77" t="s">
        <v>79</v>
      </c>
      <c r="G109" s="77" t="s">
        <v>3935</v>
      </c>
      <c r="H109" s="77" t="s">
        <v>2264</v>
      </c>
      <c r="I109" s="77" t="s">
        <v>391</v>
      </c>
      <c r="J109" s="77" t="s">
        <v>377</v>
      </c>
      <c r="K109" s="77" t="s">
        <v>67</v>
      </c>
      <c r="L109" s="74">
        <v>10525111</v>
      </c>
      <c r="M109" s="74">
        <v>0</v>
      </c>
      <c r="N109" s="74">
        <v>10525111</v>
      </c>
      <c r="O109" s="79">
        <v>1</v>
      </c>
      <c r="P109" s="74">
        <v>10525111</v>
      </c>
      <c r="Q109" s="77" t="s">
        <v>134</v>
      </c>
      <c r="R109" s="127" t="s">
        <v>2485</v>
      </c>
      <c r="S109" s="85" t="s">
        <v>134</v>
      </c>
      <c r="T109" s="120"/>
      <c r="U109" s="85" t="s">
        <v>134</v>
      </c>
      <c r="V109" s="85" t="s">
        <v>134</v>
      </c>
    </row>
    <row r="110" spans="1:22" s="125" customFormat="1" ht="60" x14ac:dyDescent="0.25">
      <c r="A110" s="77" t="s">
        <v>3893</v>
      </c>
      <c r="B110" s="77" t="s">
        <v>42</v>
      </c>
      <c r="C110" s="77">
        <v>6537</v>
      </c>
      <c r="D110" s="77" t="s">
        <v>214</v>
      </c>
      <c r="E110" s="77" t="s">
        <v>126</v>
      </c>
      <c r="F110" s="77" t="s">
        <v>79</v>
      </c>
      <c r="G110" s="77" t="s">
        <v>4347</v>
      </c>
      <c r="H110" s="77" t="s">
        <v>2264</v>
      </c>
      <c r="I110" s="77" t="s">
        <v>391</v>
      </c>
      <c r="J110" s="77" t="s">
        <v>377</v>
      </c>
      <c r="K110" s="77" t="s">
        <v>67</v>
      </c>
      <c r="L110" s="74">
        <v>31575333</v>
      </c>
      <c r="M110" s="74">
        <v>0</v>
      </c>
      <c r="N110" s="74">
        <v>31575333</v>
      </c>
      <c r="O110" s="79">
        <v>1</v>
      </c>
      <c r="P110" s="74">
        <v>31575333</v>
      </c>
      <c r="Q110" s="77" t="s">
        <v>134</v>
      </c>
      <c r="R110" s="127" t="s">
        <v>5325</v>
      </c>
      <c r="S110" s="85" t="s">
        <v>134</v>
      </c>
      <c r="T110" s="120"/>
      <c r="U110" s="85" t="s">
        <v>134</v>
      </c>
      <c r="V110" s="85" t="s">
        <v>134</v>
      </c>
    </row>
    <row r="111" spans="1:22" s="48" customFormat="1" ht="60" x14ac:dyDescent="0.25">
      <c r="A111" s="77" t="s">
        <v>3893</v>
      </c>
      <c r="B111" s="77" t="s">
        <v>42</v>
      </c>
      <c r="C111" s="77">
        <v>6538</v>
      </c>
      <c r="D111" s="77" t="s">
        <v>214</v>
      </c>
      <c r="E111" s="77" t="s">
        <v>126</v>
      </c>
      <c r="F111" s="77" t="s">
        <v>79</v>
      </c>
      <c r="G111" s="77" t="s">
        <v>3936</v>
      </c>
      <c r="H111" s="77" t="s">
        <v>2264</v>
      </c>
      <c r="I111" s="77" t="s">
        <v>3937</v>
      </c>
      <c r="J111" s="77" t="s">
        <v>377</v>
      </c>
      <c r="K111" s="77" t="s">
        <v>67</v>
      </c>
      <c r="L111" s="74">
        <v>1342121</v>
      </c>
      <c r="M111" s="74">
        <v>0</v>
      </c>
      <c r="N111" s="74">
        <v>1342121</v>
      </c>
      <c r="O111" s="79">
        <v>1</v>
      </c>
      <c r="P111" s="74">
        <v>1342121</v>
      </c>
      <c r="Q111" s="77" t="s">
        <v>134</v>
      </c>
      <c r="R111" s="127" t="s">
        <v>5325</v>
      </c>
      <c r="S111" s="85" t="s">
        <v>134</v>
      </c>
      <c r="T111" s="120"/>
      <c r="U111" s="85" t="s">
        <v>134</v>
      </c>
      <c r="V111" s="85" t="s">
        <v>134</v>
      </c>
    </row>
    <row r="112" spans="1:22" s="48" customFormat="1" ht="45" x14ac:dyDescent="0.25">
      <c r="A112" s="77">
        <v>13103081</v>
      </c>
      <c r="B112" s="77" t="s">
        <v>42</v>
      </c>
      <c r="C112" s="77">
        <v>1</v>
      </c>
      <c r="D112" s="77" t="s">
        <v>63</v>
      </c>
      <c r="E112" s="77" t="s">
        <v>227</v>
      </c>
      <c r="F112" s="77" t="s">
        <v>4013</v>
      </c>
      <c r="G112" s="77" t="s">
        <v>4022</v>
      </c>
      <c r="H112" s="77" t="s">
        <v>4023</v>
      </c>
      <c r="I112" s="77" t="s">
        <v>4024</v>
      </c>
      <c r="J112" s="77" t="s">
        <v>4016</v>
      </c>
      <c r="K112" s="77" t="s">
        <v>67</v>
      </c>
      <c r="L112" s="74">
        <v>125000</v>
      </c>
      <c r="M112" s="74" t="s">
        <v>126</v>
      </c>
      <c r="N112" s="74">
        <v>125000</v>
      </c>
      <c r="O112" s="79">
        <v>100</v>
      </c>
      <c r="P112" s="74">
        <v>125000</v>
      </c>
      <c r="Q112" s="77" t="s">
        <v>134</v>
      </c>
      <c r="R112" s="127" t="s">
        <v>4017</v>
      </c>
      <c r="S112" s="85" t="s">
        <v>68</v>
      </c>
      <c r="T112" s="78" t="s">
        <v>5876</v>
      </c>
      <c r="U112" s="85" t="s">
        <v>134</v>
      </c>
      <c r="V112" s="85" t="s">
        <v>134</v>
      </c>
    </row>
    <row r="113" spans="1:22" s="48" customFormat="1" ht="60" x14ac:dyDescent="0.25">
      <c r="A113" s="77">
        <v>13100090</v>
      </c>
      <c r="B113" s="77" t="s">
        <v>42</v>
      </c>
      <c r="C113" s="77" t="s">
        <v>4296</v>
      </c>
      <c r="D113" s="77" t="s">
        <v>63</v>
      </c>
      <c r="E113" s="77"/>
      <c r="F113" s="77" t="s">
        <v>123</v>
      </c>
      <c r="G113" s="77" t="s">
        <v>4297</v>
      </c>
      <c r="H113" s="77" t="s">
        <v>4298</v>
      </c>
      <c r="I113" s="77" t="s">
        <v>4299</v>
      </c>
      <c r="J113" s="77" t="s">
        <v>4039</v>
      </c>
      <c r="K113" s="77" t="s">
        <v>67</v>
      </c>
      <c r="L113" s="74">
        <v>30000</v>
      </c>
      <c r="M113" s="74">
        <v>0</v>
      </c>
      <c r="N113" s="74">
        <v>30000</v>
      </c>
      <c r="O113" s="79">
        <v>1</v>
      </c>
      <c r="P113" s="74">
        <f>N113*O113</f>
        <v>30000</v>
      </c>
      <c r="Q113" s="77" t="s">
        <v>84</v>
      </c>
      <c r="R113" s="127" t="s">
        <v>4295</v>
      </c>
      <c r="S113" s="85" t="s">
        <v>68</v>
      </c>
      <c r="T113" s="120" t="s">
        <v>5877</v>
      </c>
      <c r="U113" s="85" t="s">
        <v>134</v>
      </c>
      <c r="V113" s="85" t="s">
        <v>134</v>
      </c>
    </row>
    <row r="114" spans="1:22" s="48" customFormat="1" ht="75" x14ac:dyDescent="0.25">
      <c r="A114" s="77">
        <v>13100090</v>
      </c>
      <c r="B114" s="77" t="s">
        <v>42</v>
      </c>
      <c r="C114" s="77" t="s">
        <v>4300</v>
      </c>
      <c r="D114" s="77" t="s">
        <v>63</v>
      </c>
      <c r="E114" s="77"/>
      <c r="F114" s="77" t="s">
        <v>123</v>
      </c>
      <c r="G114" s="77" t="s">
        <v>4301</v>
      </c>
      <c r="H114" s="77" t="s">
        <v>4298</v>
      </c>
      <c r="I114" s="77" t="s">
        <v>4299</v>
      </c>
      <c r="J114" s="77" t="s">
        <v>4039</v>
      </c>
      <c r="K114" s="77" t="s">
        <v>67</v>
      </c>
      <c r="L114" s="74">
        <v>15000</v>
      </c>
      <c r="M114" s="74">
        <v>0</v>
      </c>
      <c r="N114" s="74">
        <v>15000</v>
      </c>
      <c r="O114" s="79">
        <v>1</v>
      </c>
      <c r="P114" s="74">
        <f t="shared" ref="P114:P126" si="2">N114*O114</f>
        <v>15000</v>
      </c>
      <c r="Q114" s="77" t="s">
        <v>84</v>
      </c>
      <c r="R114" s="127" t="s">
        <v>4295</v>
      </c>
      <c r="S114" s="85" t="s">
        <v>68</v>
      </c>
      <c r="T114" s="120" t="s">
        <v>5877</v>
      </c>
      <c r="U114" s="85" t="s">
        <v>134</v>
      </c>
      <c r="V114" s="85" t="s">
        <v>134</v>
      </c>
    </row>
    <row r="115" spans="1:22" s="48" customFormat="1" ht="90" x14ac:dyDescent="0.25">
      <c r="A115" s="77">
        <v>13100090</v>
      </c>
      <c r="B115" s="77" t="s">
        <v>42</v>
      </c>
      <c r="C115" s="77" t="s">
        <v>4302</v>
      </c>
      <c r="D115" s="77" t="s">
        <v>63</v>
      </c>
      <c r="E115" s="77"/>
      <c r="F115" s="77" t="s">
        <v>123</v>
      </c>
      <c r="G115" s="77" t="s">
        <v>4303</v>
      </c>
      <c r="H115" s="77" t="s">
        <v>4304</v>
      </c>
      <c r="I115" s="77" t="s">
        <v>4305</v>
      </c>
      <c r="J115" s="77" t="s">
        <v>4039</v>
      </c>
      <c r="K115" s="77" t="s">
        <v>67</v>
      </c>
      <c r="L115" s="74">
        <v>20000</v>
      </c>
      <c r="M115" s="74">
        <v>0</v>
      </c>
      <c r="N115" s="74">
        <v>20000</v>
      </c>
      <c r="O115" s="79">
        <v>1</v>
      </c>
      <c r="P115" s="74">
        <f t="shared" si="2"/>
        <v>20000</v>
      </c>
      <c r="Q115" s="77" t="s">
        <v>84</v>
      </c>
      <c r="R115" s="127" t="s">
        <v>4295</v>
      </c>
      <c r="S115" s="85" t="s">
        <v>68</v>
      </c>
      <c r="T115" s="120" t="s">
        <v>5877</v>
      </c>
      <c r="U115" s="85" t="s">
        <v>134</v>
      </c>
      <c r="V115" s="85" t="s">
        <v>134</v>
      </c>
    </row>
    <row r="116" spans="1:22" s="48" customFormat="1" ht="120" x14ac:dyDescent="0.25">
      <c r="A116" s="77">
        <v>13100090</v>
      </c>
      <c r="B116" s="77" t="s">
        <v>42</v>
      </c>
      <c r="C116" s="77" t="s">
        <v>4306</v>
      </c>
      <c r="D116" s="77" t="s">
        <v>63</v>
      </c>
      <c r="E116" s="77"/>
      <c r="F116" s="77" t="s">
        <v>123</v>
      </c>
      <c r="G116" s="77" t="s">
        <v>4307</v>
      </c>
      <c r="H116" s="77" t="s">
        <v>4308</v>
      </c>
      <c r="I116" s="77" t="s">
        <v>4309</v>
      </c>
      <c r="J116" s="77" t="s">
        <v>4039</v>
      </c>
      <c r="K116" s="77" t="s">
        <v>67</v>
      </c>
      <c r="L116" s="74">
        <v>50000</v>
      </c>
      <c r="M116" s="74">
        <v>0</v>
      </c>
      <c r="N116" s="74">
        <v>50000</v>
      </c>
      <c r="O116" s="79">
        <v>1</v>
      </c>
      <c r="P116" s="74">
        <f t="shared" si="2"/>
        <v>50000</v>
      </c>
      <c r="Q116" s="77" t="s">
        <v>163</v>
      </c>
      <c r="R116" s="127" t="s">
        <v>4295</v>
      </c>
      <c r="S116" s="85" t="s">
        <v>68</v>
      </c>
      <c r="T116" s="120" t="s">
        <v>5877</v>
      </c>
      <c r="U116" s="85" t="s">
        <v>134</v>
      </c>
      <c r="V116" s="85" t="s">
        <v>134</v>
      </c>
    </row>
    <row r="117" spans="1:22" s="48" customFormat="1" ht="60" x14ac:dyDescent="0.25">
      <c r="A117" s="77">
        <v>13100090</v>
      </c>
      <c r="B117" s="77" t="s">
        <v>42</v>
      </c>
      <c r="C117" s="77" t="s">
        <v>4310</v>
      </c>
      <c r="D117" s="77" t="s">
        <v>63</v>
      </c>
      <c r="E117" s="77"/>
      <c r="F117" s="77" t="s">
        <v>123</v>
      </c>
      <c r="G117" s="77" t="s">
        <v>4311</v>
      </c>
      <c r="H117" s="77" t="s">
        <v>4312</v>
      </c>
      <c r="I117" s="77" t="s">
        <v>4313</v>
      </c>
      <c r="J117" s="77" t="s">
        <v>4039</v>
      </c>
      <c r="K117" s="77" t="s">
        <v>67</v>
      </c>
      <c r="L117" s="74">
        <v>48000</v>
      </c>
      <c r="M117" s="74">
        <v>0</v>
      </c>
      <c r="N117" s="74">
        <v>40000</v>
      </c>
      <c r="O117" s="79">
        <v>1</v>
      </c>
      <c r="P117" s="74">
        <f>N117*O117</f>
        <v>40000</v>
      </c>
      <c r="Q117" s="77" t="s">
        <v>163</v>
      </c>
      <c r="R117" s="127" t="s">
        <v>4295</v>
      </c>
      <c r="S117" s="85" t="s">
        <v>68</v>
      </c>
      <c r="T117" s="120" t="s">
        <v>5877</v>
      </c>
      <c r="U117" s="85" t="s">
        <v>134</v>
      </c>
      <c r="V117" s="85" t="s">
        <v>134</v>
      </c>
    </row>
    <row r="118" spans="1:22" s="48" customFormat="1" ht="60" x14ac:dyDescent="0.25">
      <c r="A118" s="77">
        <v>13100090</v>
      </c>
      <c r="B118" s="77" t="s">
        <v>42</v>
      </c>
      <c r="C118" s="77" t="s">
        <v>4314</v>
      </c>
      <c r="D118" s="77" t="s">
        <v>63</v>
      </c>
      <c r="E118" s="77"/>
      <c r="F118" s="77" t="s">
        <v>123</v>
      </c>
      <c r="G118" s="77" t="s">
        <v>4315</v>
      </c>
      <c r="H118" s="77" t="s">
        <v>4298</v>
      </c>
      <c r="I118" s="77" t="s">
        <v>4299</v>
      </c>
      <c r="J118" s="77" t="s">
        <v>4039</v>
      </c>
      <c r="K118" s="77" t="s">
        <v>67</v>
      </c>
      <c r="L118" s="74">
        <v>18000</v>
      </c>
      <c r="M118" s="74">
        <v>0</v>
      </c>
      <c r="N118" s="74">
        <v>15000</v>
      </c>
      <c r="O118" s="79">
        <v>1</v>
      </c>
      <c r="P118" s="74">
        <f t="shared" si="2"/>
        <v>15000</v>
      </c>
      <c r="Q118" s="77" t="s">
        <v>84</v>
      </c>
      <c r="R118" s="127" t="s">
        <v>4295</v>
      </c>
      <c r="S118" s="85" t="s">
        <v>68</v>
      </c>
      <c r="T118" s="120" t="s">
        <v>5877</v>
      </c>
      <c r="U118" s="85" t="s">
        <v>134</v>
      </c>
      <c r="V118" s="85" t="s">
        <v>134</v>
      </c>
    </row>
    <row r="119" spans="1:22" s="48" customFormat="1" ht="90" x14ac:dyDescent="0.25">
      <c r="A119" s="77">
        <v>13100090</v>
      </c>
      <c r="B119" s="77" t="s">
        <v>42</v>
      </c>
      <c r="C119" s="77" t="s">
        <v>4316</v>
      </c>
      <c r="D119" s="77" t="s">
        <v>63</v>
      </c>
      <c r="E119" s="77"/>
      <c r="F119" s="77" t="s">
        <v>123</v>
      </c>
      <c r="G119" s="77" t="s">
        <v>4317</v>
      </c>
      <c r="H119" s="77" t="s">
        <v>4318</v>
      </c>
      <c r="I119" s="77" t="s">
        <v>4319</v>
      </c>
      <c r="J119" s="77" t="s">
        <v>4039</v>
      </c>
      <c r="K119" s="77" t="s">
        <v>67</v>
      </c>
      <c r="L119" s="74">
        <v>14400</v>
      </c>
      <c r="M119" s="74">
        <v>0</v>
      </c>
      <c r="N119" s="74">
        <f>L119-M119</f>
        <v>14400</v>
      </c>
      <c r="O119" s="79">
        <v>1</v>
      </c>
      <c r="P119" s="74">
        <f t="shared" si="2"/>
        <v>14400</v>
      </c>
      <c r="Q119" s="77" t="s">
        <v>163</v>
      </c>
      <c r="R119" s="127" t="s">
        <v>4295</v>
      </c>
      <c r="S119" s="85" t="s">
        <v>68</v>
      </c>
      <c r="T119" s="120" t="s">
        <v>5877</v>
      </c>
      <c r="U119" s="85" t="s">
        <v>134</v>
      </c>
      <c r="V119" s="85" t="s">
        <v>134</v>
      </c>
    </row>
    <row r="120" spans="1:22" s="48" customFormat="1" ht="60" x14ac:dyDescent="0.25">
      <c r="A120" s="77">
        <v>13100090</v>
      </c>
      <c r="B120" s="77" t="s">
        <v>42</v>
      </c>
      <c r="C120" s="77" t="s">
        <v>4320</v>
      </c>
      <c r="D120" s="77" t="s">
        <v>63</v>
      </c>
      <c r="E120" s="77"/>
      <c r="F120" s="77" t="s">
        <v>123</v>
      </c>
      <c r="G120" s="77" t="s">
        <v>4315</v>
      </c>
      <c r="H120" s="77" t="s">
        <v>4298</v>
      </c>
      <c r="I120" s="77" t="s">
        <v>4299</v>
      </c>
      <c r="J120" s="77" t="s">
        <v>4039</v>
      </c>
      <c r="K120" s="77" t="s">
        <v>67</v>
      </c>
      <c r="L120" s="74">
        <v>43200</v>
      </c>
      <c r="M120" s="74">
        <v>0</v>
      </c>
      <c r="N120" s="74">
        <f t="shared" ref="N120:N127" si="3">L120-M120</f>
        <v>43200</v>
      </c>
      <c r="O120" s="79">
        <v>1</v>
      </c>
      <c r="P120" s="74">
        <f t="shared" si="2"/>
        <v>43200</v>
      </c>
      <c r="Q120" s="77" t="s">
        <v>163</v>
      </c>
      <c r="R120" s="127" t="s">
        <v>4295</v>
      </c>
      <c r="S120" s="85" t="s">
        <v>68</v>
      </c>
      <c r="T120" s="120" t="s">
        <v>5877</v>
      </c>
      <c r="U120" s="85" t="s">
        <v>134</v>
      </c>
      <c r="V120" s="85" t="s">
        <v>134</v>
      </c>
    </row>
    <row r="121" spans="1:22" s="48" customFormat="1" ht="105" x14ac:dyDescent="0.25">
      <c r="A121" s="77">
        <v>13100090</v>
      </c>
      <c r="B121" s="77" t="s">
        <v>42</v>
      </c>
      <c r="C121" s="77" t="s">
        <v>4321</v>
      </c>
      <c r="D121" s="77" t="s">
        <v>63</v>
      </c>
      <c r="E121" s="77"/>
      <c r="F121" s="77" t="s">
        <v>123</v>
      </c>
      <c r="G121" s="77" t="s">
        <v>4322</v>
      </c>
      <c r="H121" s="77" t="s">
        <v>4323</v>
      </c>
      <c r="I121" s="77" t="s">
        <v>4299</v>
      </c>
      <c r="J121" s="77" t="s">
        <v>4039</v>
      </c>
      <c r="K121" s="77" t="s">
        <v>67</v>
      </c>
      <c r="L121" s="74">
        <v>18000</v>
      </c>
      <c r="M121" s="74">
        <v>0</v>
      </c>
      <c r="N121" s="74">
        <f t="shared" si="3"/>
        <v>18000</v>
      </c>
      <c r="O121" s="79">
        <v>1</v>
      </c>
      <c r="P121" s="74">
        <f t="shared" si="2"/>
        <v>18000</v>
      </c>
      <c r="Q121" s="77" t="s">
        <v>84</v>
      </c>
      <c r="R121" s="127" t="s">
        <v>4295</v>
      </c>
      <c r="S121" s="85" t="s">
        <v>68</v>
      </c>
      <c r="T121" s="120" t="s">
        <v>5877</v>
      </c>
      <c r="U121" s="85" t="s">
        <v>134</v>
      </c>
      <c r="V121" s="85" t="s">
        <v>134</v>
      </c>
    </row>
    <row r="122" spans="1:22" s="48" customFormat="1" ht="75" x14ac:dyDescent="0.25">
      <c r="A122" s="77">
        <v>13100090</v>
      </c>
      <c r="B122" s="77" t="s">
        <v>42</v>
      </c>
      <c r="C122" s="77" t="s">
        <v>4324</v>
      </c>
      <c r="D122" s="77" t="s">
        <v>63</v>
      </c>
      <c r="E122" s="77"/>
      <c r="F122" s="77" t="s">
        <v>123</v>
      </c>
      <c r="G122" s="77" t="s">
        <v>4325</v>
      </c>
      <c r="H122" s="77" t="s">
        <v>4298</v>
      </c>
      <c r="I122" s="77" t="s">
        <v>4326</v>
      </c>
      <c r="J122" s="77" t="s">
        <v>4039</v>
      </c>
      <c r="K122" s="77" t="s">
        <v>67</v>
      </c>
      <c r="L122" s="74">
        <v>36000</v>
      </c>
      <c r="M122" s="74">
        <v>0</v>
      </c>
      <c r="N122" s="74">
        <f t="shared" si="3"/>
        <v>36000</v>
      </c>
      <c r="O122" s="79">
        <v>1</v>
      </c>
      <c r="P122" s="74">
        <f t="shared" si="2"/>
        <v>36000</v>
      </c>
      <c r="Q122" s="77" t="s">
        <v>84</v>
      </c>
      <c r="R122" s="127" t="s">
        <v>4295</v>
      </c>
      <c r="S122" s="85" t="s">
        <v>68</v>
      </c>
      <c r="T122" s="120" t="s">
        <v>5877</v>
      </c>
      <c r="U122" s="85" t="s">
        <v>134</v>
      </c>
      <c r="V122" s="85" t="s">
        <v>134</v>
      </c>
    </row>
    <row r="123" spans="1:22" s="48" customFormat="1" ht="60" x14ac:dyDescent="0.25">
      <c r="A123" s="77">
        <v>13100090</v>
      </c>
      <c r="B123" s="77" t="s">
        <v>42</v>
      </c>
      <c r="C123" s="77" t="s">
        <v>4327</v>
      </c>
      <c r="D123" s="77" t="s">
        <v>63</v>
      </c>
      <c r="E123" s="77"/>
      <c r="F123" s="77" t="s">
        <v>123</v>
      </c>
      <c r="G123" s="77" t="s">
        <v>4328</v>
      </c>
      <c r="H123" s="77" t="s">
        <v>4329</v>
      </c>
      <c r="I123" s="77" t="s">
        <v>4330</v>
      </c>
      <c r="J123" s="77" t="s">
        <v>4039</v>
      </c>
      <c r="K123" s="77" t="s">
        <v>67</v>
      </c>
      <c r="L123" s="74">
        <v>36000</v>
      </c>
      <c r="M123" s="74">
        <v>0</v>
      </c>
      <c r="N123" s="74">
        <f t="shared" si="3"/>
        <v>36000</v>
      </c>
      <c r="O123" s="79">
        <v>1</v>
      </c>
      <c r="P123" s="74">
        <f t="shared" si="2"/>
        <v>36000</v>
      </c>
      <c r="Q123" s="77" t="s">
        <v>84</v>
      </c>
      <c r="R123" s="127" t="s">
        <v>4295</v>
      </c>
      <c r="S123" s="85" t="s">
        <v>68</v>
      </c>
      <c r="T123" s="120" t="s">
        <v>5877</v>
      </c>
      <c r="U123" s="85" t="s">
        <v>134</v>
      </c>
      <c r="V123" s="85" t="s">
        <v>134</v>
      </c>
    </row>
    <row r="124" spans="1:22" s="48" customFormat="1" ht="105" x14ac:dyDescent="0.25">
      <c r="A124" s="77">
        <v>13100090</v>
      </c>
      <c r="B124" s="77" t="s">
        <v>42</v>
      </c>
      <c r="C124" s="77" t="s">
        <v>4331</v>
      </c>
      <c r="D124" s="77" t="s">
        <v>63</v>
      </c>
      <c r="E124" s="77"/>
      <c r="F124" s="77" t="s">
        <v>123</v>
      </c>
      <c r="G124" s="77" t="s">
        <v>4332</v>
      </c>
      <c r="H124" s="77" t="s">
        <v>4333</v>
      </c>
      <c r="I124" s="77" t="s">
        <v>4334</v>
      </c>
      <c r="J124" s="77" t="s">
        <v>4039</v>
      </c>
      <c r="K124" s="77" t="s">
        <v>67</v>
      </c>
      <c r="L124" s="74">
        <v>18000</v>
      </c>
      <c r="M124" s="74">
        <v>0</v>
      </c>
      <c r="N124" s="74">
        <f t="shared" si="3"/>
        <v>18000</v>
      </c>
      <c r="O124" s="79">
        <v>1</v>
      </c>
      <c r="P124" s="74">
        <f t="shared" si="2"/>
        <v>18000</v>
      </c>
      <c r="Q124" s="77" t="s">
        <v>84</v>
      </c>
      <c r="R124" s="127" t="s">
        <v>4295</v>
      </c>
      <c r="S124" s="85" t="s">
        <v>68</v>
      </c>
      <c r="T124" s="120" t="s">
        <v>5877</v>
      </c>
      <c r="U124" s="85" t="s">
        <v>134</v>
      </c>
      <c r="V124" s="85" t="s">
        <v>134</v>
      </c>
    </row>
    <row r="125" spans="1:22" s="48" customFormat="1" ht="90" x14ac:dyDescent="0.25">
      <c r="A125" s="77">
        <v>13100090</v>
      </c>
      <c r="B125" s="77" t="s">
        <v>42</v>
      </c>
      <c r="C125" s="77" t="s">
        <v>4335</v>
      </c>
      <c r="D125" s="77" t="s">
        <v>63</v>
      </c>
      <c r="E125" s="77"/>
      <c r="F125" s="77" t="s">
        <v>123</v>
      </c>
      <c r="G125" s="77" t="s">
        <v>4336</v>
      </c>
      <c r="H125" s="77" t="s">
        <v>4298</v>
      </c>
      <c r="I125" s="77" t="s">
        <v>4299</v>
      </c>
      <c r="J125" s="77" t="s">
        <v>4039</v>
      </c>
      <c r="K125" s="77" t="s">
        <v>67</v>
      </c>
      <c r="L125" s="74">
        <v>12000</v>
      </c>
      <c r="M125" s="74">
        <v>0</v>
      </c>
      <c r="N125" s="74">
        <f t="shared" si="3"/>
        <v>12000</v>
      </c>
      <c r="O125" s="79">
        <v>1</v>
      </c>
      <c r="P125" s="74">
        <f t="shared" si="2"/>
        <v>12000</v>
      </c>
      <c r="Q125" s="77" t="s">
        <v>84</v>
      </c>
      <c r="R125" s="127" t="s">
        <v>4295</v>
      </c>
      <c r="S125" s="85" t="s">
        <v>68</v>
      </c>
      <c r="T125" s="120" t="s">
        <v>5877</v>
      </c>
      <c r="U125" s="85" t="s">
        <v>134</v>
      </c>
      <c r="V125" s="85" t="s">
        <v>134</v>
      </c>
    </row>
    <row r="126" spans="1:22" s="48" customFormat="1" ht="60" x14ac:dyDescent="0.25">
      <c r="A126" s="77">
        <v>13100090</v>
      </c>
      <c r="B126" s="77" t="s">
        <v>42</v>
      </c>
      <c r="C126" s="77" t="s">
        <v>4337</v>
      </c>
      <c r="D126" s="77" t="s">
        <v>63</v>
      </c>
      <c r="E126" s="77"/>
      <c r="F126" s="77" t="s">
        <v>123</v>
      </c>
      <c r="G126" s="77" t="s">
        <v>4338</v>
      </c>
      <c r="H126" s="77" t="s">
        <v>4298</v>
      </c>
      <c r="I126" s="77" t="s">
        <v>4299</v>
      </c>
      <c r="J126" s="77" t="s">
        <v>4039</v>
      </c>
      <c r="K126" s="77" t="s">
        <v>67</v>
      </c>
      <c r="L126" s="74">
        <v>12000</v>
      </c>
      <c r="M126" s="74">
        <v>0</v>
      </c>
      <c r="N126" s="74">
        <f t="shared" si="3"/>
        <v>12000</v>
      </c>
      <c r="O126" s="79">
        <v>1</v>
      </c>
      <c r="P126" s="74">
        <f t="shared" si="2"/>
        <v>12000</v>
      </c>
      <c r="Q126" s="77" t="s">
        <v>84</v>
      </c>
      <c r="R126" s="127" t="s">
        <v>4295</v>
      </c>
      <c r="S126" s="85" t="s">
        <v>68</v>
      </c>
      <c r="T126" s="120" t="s">
        <v>5877</v>
      </c>
      <c r="U126" s="85" t="s">
        <v>134</v>
      </c>
      <c r="V126" s="85" t="s">
        <v>134</v>
      </c>
    </row>
    <row r="127" spans="1:22" s="48" customFormat="1" ht="90" x14ac:dyDescent="0.25">
      <c r="A127" s="77">
        <v>13100090</v>
      </c>
      <c r="B127" s="77" t="s">
        <v>42</v>
      </c>
      <c r="C127" s="77" t="s">
        <v>4339</v>
      </c>
      <c r="D127" s="77" t="s">
        <v>63</v>
      </c>
      <c r="E127" s="77" t="s">
        <v>126</v>
      </c>
      <c r="F127" s="77" t="s">
        <v>123</v>
      </c>
      <c r="G127" s="77" t="s">
        <v>4340</v>
      </c>
      <c r="H127" s="77" t="s">
        <v>4341</v>
      </c>
      <c r="I127" s="77" t="s">
        <v>4088</v>
      </c>
      <c r="J127" s="77" t="s">
        <v>4039</v>
      </c>
      <c r="K127" s="77" t="s">
        <v>67</v>
      </c>
      <c r="L127" s="74">
        <v>12000</v>
      </c>
      <c r="M127" s="74">
        <v>0</v>
      </c>
      <c r="N127" s="74">
        <f t="shared" si="3"/>
        <v>12000</v>
      </c>
      <c r="O127" s="79">
        <v>1</v>
      </c>
      <c r="P127" s="74">
        <f>N127*O127</f>
        <v>12000</v>
      </c>
      <c r="Q127" s="77" t="s">
        <v>84</v>
      </c>
      <c r="R127" s="127" t="s">
        <v>4040</v>
      </c>
      <c r="S127" s="85" t="s">
        <v>68</v>
      </c>
      <c r="T127" s="120" t="s">
        <v>5877</v>
      </c>
      <c r="U127" s="85" t="s">
        <v>134</v>
      </c>
      <c r="V127" s="85" t="s">
        <v>134</v>
      </c>
    </row>
    <row r="128" spans="1:22" s="48" customFormat="1" ht="60" x14ac:dyDescent="0.25">
      <c r="A128" s="77">
        <v>131</v>
      </c>
      <c r="B128" s="77" t="s">
        <v>42</v>
      </c>
      <c r="C128" s="77">
        <v>8</v>
      </c>
      <c r="D128" s="77" t="s">
        <v>63</v>
      </c>
      <c r="E128" s="77" t="s">
        <v>150</v>
      </c>
      <c r="F128" s="77" t="s">
        <v>4495</v>
      </c>
      <c r="G128" s="77" t="s">
        <v>4496</v>
      </c>
      <c r="H128" s="77" t="s">
        <v>4497</v>
      </c>
      <c r="I128" s="77" t="s">
        <v>175</v>
      </c>
      <c r="J128" s="77"/>
      <c r="K128" s="77" t="s">
        <v>67</v>
      </c>
      <c r="L128" s="74">
        <v>110000</v>
      </c>
      <c r="M128" s="74" t="s">
        <v>139</v>
      </c>
      <c r="N128" s="74">
        <v>110000</v>
      </c>
      <c r="O128" s="79">
        <v>1</v>
      </c>
      <c r="P128" s="74">
        <f t="shared" ref="P128:P131" si="4">N128*O128</f>
        <v>110000</v>
      </c>
      <c r="Q128" s="77" t="s">
        <v>84</v>
      </c>
      <c r="R128" s="77" t="s">
        <v>4498</v>
      </c>
      <c r="S128" s="85" t="s">
        <v>68</v>
      </c>
      <c r="T128" s="120" t="s">
        <v>4409</v>
      </c>
      <c r="U128" s="85" t="s">
        <v>134</v>
      </c>
      <c r="V128" s="85" t="s">
        <v>134</v>
      </c>
    </row>
    <row r="129" spans="1:22" s="48" customFormat="1" ht="60" x14ac:dyDescent="0.25">
      <c r="A129" s="77">
        <v>131</v>
      </c>
      <c r="B129" s="77" t="s">
        <v>42</v>
      </c>
      <c r="C129" s="77">
        <v>9</v>
      </c>
      <c r="D129" s="77" t="s">
        <v>63</v>
      </c>
      <c r="E129" s="77" t="s">
        <v>150</v>
      </c>
      <c r="F129" s="77" t="s">
        <v>155</v>
      </c>
      <c r="G129" s="77" t="s">
        <v>4496</v>
      </c>
      <c r="H129" s="77" t="s">
        <v>4499</v>
      </c>
      <c r="I129" s="77" t="s">
        <v>4500</v>
      </c>
      <c r="J129" s="77"/>
      <c r="K129" s="77" t="s">
        <v>67</v>
      </c>
      <c r="L129" s="74">
        <v>6000</v>
      </c>
      <c r="M129" s="74" t="s">
        <v>139</v>
      </c>
      <c r="N129" s="74">
        <v>6000</v>
      </c>
      <c r="O129" s="79">
        <v>1</v>
      </c>
      <c r="P129" s="74">
        <f t="shared" si="4"/>
        <v>6000</v>
      </c>
      <c r="Q129" s="77" t="s">
        <v>84</v>
      </c>
      <c r="R129" s="77" t="s">
        <v>4501</v>
      </c>
      <c r="S129" s="85" t="s">
        <v>68</v>
      </c>
      <c r="T129" s="120" t="s">
        <v>4409</v>
      </c>
      <c r="U129" s="85" t="s">
        <v>134</v>
      </c>
      <c r="V129" s="85" t="s">
        <v>134</v>
      </c>
    </row>
    <row r="130" spans="1:22" s="48" customFormat="1" ht="60" x14ac:dyDescent="0.25">
      <c r="A130" s="77">
        <v>13101</v>
      </c>
      <c r="B130" s="77" t="s">
        <v>42</v>
      </c>
      <c r="C130" s="70">
        <v>6</v>
      </c>
      <c r="D130" s="77" t="s">
        <v>63</v>
      </c>
      <c r="E130" s="77" t="s">
        <v>150</v>
      </c>
      <c r="F130" s="77" t="s">
        <v>9</v>
      </c>
      <c r="G130" s="78" t="s">
        <v>4670</v>
      </c>
      <c r="H130" s="77" t="s">
        <v>4671</v>
      </c>
      <c r="I130" s="77" t="s">
        <v>4672</v>
      </c>
      <c r="J130" s="77" t="s">
        <v>717</v>
      </c>
      <c r="K130" s="77" t="s">
        <v>67</v>
      </c>
      <c r="L130" s="74">
        <v>180000</v>
      </c>
      <c r="M130" s="109"/>
      <c r="N130" s="74">
        <f t="shared" ref="N130:N131" si="5">L130-M130</f>
        <v>180000</v>
      </c>
      <c r="O130" s="79">
        <v>1</v>
      </c>
      <c r="P130" s="74">
        <f t="shared" si="4"/>
        <v>180000</v>
      </c>
      <c r="Q130" s="110" t="s">
        <v>163</v>
      </c>
      <c r="R130" s="78" t="s">
        <v>4605</v>
      </c>
      <c r="S130" s="85" t="s">
        <v>84</v>
      </c>
      <c r="T130" s="78" t="s">
        <v>4673</v>
      </c>
      <c r="U130" s="85" t="s">
        <v>163</v>
      </c>
      <c r="V130" s="85" t="s">
        <v>163</v>
      </c>
    </row>
    <row r="131" spans="1:22" s="48" customFormat="1" ht="105" x14ac:dyDescent="0.25">
      <c r="A131" s="108">
        <v>13101052</v>
      </c>
      <c r="B131" s="77" t="s">
        <v>42</v>
      </c>
      <c r="C131" s="77">
        <v>7</v>
      </c>
      <c r="D131" s="77" t="s">
        <v>63</v>
      </c>
      <c r="E131" s="77" t="s">
        <v>150</v>
      </c>
      <c r="F131" s="77" t="s">
        <v>596</v>
      </c>
      <c r="G131" s="77" t="s">
        <v>4674</v>
      </c>
      <c r="H131" s="77" t="s">
        <v>4675</v>
      </c>
      <c r="I131" s="77" t="s">
        <v>4676</v>
      </c>
      <c r="J131" s="77" t="s">
        <v>4677</v>
      </c>
      <c r="K131" s="77" t="s">
        <v>67</v>
      </c>
      <c r="L131" s="74">
        <v>100000</v>
      </c>
      <c r="M131" s="111"/>
      <c r="N131" s="74">
        <f t="shared" si="5"/>
        <v>100000</v>
      </c>
      <c r="O131" s="79">
        <v>1</v>
      </c>
      <c r="P131" s="74">
        <f t="shared" si="4"/>
        <v>100000</v>
      </c>
      <c r="Q131" s="77" t="s">
        <v>84</v>
      </c>
      <c r="R131" s="78" t="s">
        <v>4630</v>
      </c>
      <c r="S131" s="85" t="s">
        <v>84</v>
      </c>
      <c r="T131" s="78" t="s">
        <v>4419</v>
      </c>
      <c r="U131" s="85" t="s">
        <v>163</v>
      </c>
      <c r="V131" s="85" t="s">
        <v>163</v>
      </c>
    </row>
    <row r="132" spans="1:22" s="48" customFormat="1" ht="75" x14ac:dyDescent="0.25">
      <c r="A132" s="108">
        <v>13102003</v>
      </c>
      <c r="B132" s="77" t="s">
        <v>42</v>
      </c>
      <c r="C132" s="77">
        <v>1024</v>
      </c>
      <c r="D132" s="77" t="s">
        <v>214</v>
      </c>
      <c r="E132" s="77" t="s">
        <v>156</v>
      </c>
      <c r="F132" s="77" t="s">
        <v>1246</v>
      </c>
      <c r="G132" s="77" t="s">
        <v>5179</v>
      </c>
      <c r="H132" s="77" t="s">
        <v>5198</v>
      </c>
      <c r="I132" s="77" t="s">
        <v>1993</v>
      </c>
      <c r="J132" s="77" t="s">
        <v>1227</v>
      </c>
      <c r="K132" s="77" t="s">
        <v>67</v>
      </c>
      <c r="L132" s="111">
        <v>160104</v>
      </c>
      <c r="M132" s="111">
        <v>0</v>
      </c>
      <c r="N132" s="111">
        <v>160104</v>
      </c>
      <c r="O132" s="126">
        <v>1</v>
      </c>
      <c r="P132" s="111">
        <v>160104</v>
      </c>
      <c r="Q132" s="77" t="s">
        <v>134</v>
      </c>
      <c r="R132" s="77" t="s">
        <v>4797</v>
      </c>
      <c r="S132" s="77" t="s">
        <v>68</v>
      </c>
      <c r="T132" s="120" t="s">
        <v>4409</v>
      </c>
      <c r="U132" s="77" t="s">
        <v>134</v>
      </c>
      <c r="V132" s="77" t="s">
        <v>134</v>
      </c>
    </row>
    <row r="133" spans="1:22" s="48" customFormat="1" ht="135" x14ac:dyDescent="0.25">
      <c r="A133" s="108">
        <v>13102000</v>
      </c>
      <c r="B133" s="77" t="s">
        <v>42</v>
      </c>
      <c r="C133" s="77">
        <v>1029</v>
      </c>
      <c r="D133" s="77" t="s">
        <v>214</v>
      </c>
      <c r="E133" s="77" t="s">
        <v>156</v>
      </c>
      <c r="F133" s="77" t="s">
        <v>774</v>
      </c>
      <c r="G133" s="77" t="s">
        <v>5180</v>
      </c>
      <c r="H133" s="77" t="s">
        <v>5199</v>
      </c>
      <c r="I133" s="77" t="s">
        <v>5200</v>
      </c>
      <c r="J133" s="77" t="s">
        <v>723</v>
      </c>
      <c r="K133" s="77" t="s">
        <v>67</v>
      </c>
      <c r="L133" s="111">
        <v>23685401</v>
      </c>
      <c r="M133" s="111">
        <v>0</v>
      </c>
      <c r="N133" s="111">
        <v>23685401</v>
      </c>
      <c r="O133" s="126">
        <v>1</v>
      </c>
      <c r="P133" s="111">
        <v>23685401</v>
      </c>
      <c r="Q133" s="77" t="s">
        <v>68</v>
      </c>
      <c r="R133" s="77" t="s">
        <v>4823</v>
      </c>
      <c r="S133" s="77" t="s">
        <v>68</v>
      </c>
      <c r="T133" s="78" t="s">
        <v>5201</v>
      </c>
      <c r="U133" s="77" t="s">
        <v>68</v>
      </c>
      <c r="V133" s="77" t="s">
        <v>134</v>
      </c>
    </row>
    <row r="134" spans="1:22" s="48" customFormat="1" ht="135" x14ac:dyDescent="0.25">
      <c r="A134" s="108" t="s">
        <v>5181</v>
      </c>
      <c r="B134" s="77" t="s">
        <v>42</v>
      </c>
      <c r="C134" s="77">
        <v>1030</v>
      </c>
      <c r="D134" s="77" t="s">
        <v>214</v>
      </c>
      <c r="E134" s="77" t="s">
        <v>156</v>
      </c>
      <c r="F134" s="77" t="s">
        <v>774</v>
      </c>
      <c r="G134" s="77" t="s">
        <v>5182</v>
      </c>
      <c r="H134" s="77" t="s">
        <v>5202</v>
      </c>
      <c r="I134" s="77" t="s">
        <v>1993</v>
      </c>
      <c r="J134" s="77" t="s">
        <v>5203</v>
      </c>
      <c r="K134" s="77" t="s">
        <v>67</v>
      </c>
      <c r="L134" s="111">
        <v>1469058</v>
      </c>
      <c r="M134" s="111">
        <v>0</v>
      </c>
      <c r="N134" s="111">
        <v>1469058</v>
      </c>
      <c r="O134" s="126">
        <v>1</v>
      </c>
      <c r="P134" s="111">
        <v>1469058</v>
      </c>
      <c r="Q134" s="77" t="s">
        <v>68</v>
      </c>
      <c r="R134" s="77" t="s">
        <v>4823</v>
      </c>
      <c r="S134" s="77" t="s">
        <v>68</v>
      </c>
      <c r="T134" s="78" t="s">
        <v>5204</v>
      </c>
      <c r="U134" s="77" t="s">
        <v>134</v>
      </c>
      <c r="V134" s="77" t="s">
        <v>134</v>
      </c>
    </row>
    <row r="135" spans="1:22" s="48" customFormat="1" ht="135" x14ac:dyDescent="0.25">
      <c r="A135" s="108" t="s">
        <v>5183</v>
      </c>
      <c r="B135" s="77" t="s">
        <v>42</v>
      </c>
      <c r="C135" s="77">
        <v>1031</v>
      </c>
      <c r="D135" s="77" t="s">
        <v>214</v>
      </c>
      <c r="E135" s="77" t="s">
        <v>156</v>
      </c>
      <c r="F135" s="77" t="s">
        <v>774</v>
      </c>
      <c r="G135" s="77" t="s">
        <v>5184</v>
      </c>
      <c r="H135" s="77" t="s">
        <v>5205</v>
      </c>
      <c r="I135" s="77" t="s">
        <v>5206</v>
      </c>
      <c r="J135" s="77" t="s">
        <v>5207</v>
      </c>
      <c r="K135" s="77" t="s">
        <v>67</v>
      </c>
      <c r="L135" s="111">
        <v>1469058</v>
      </c>
      <c r="M135" s="111">
        <v>0</v>
      </c>
      <c r="N135" s="111">
        <v>1469058</v>
      </c>
      <c r="O135" s="126">
        <v>1</v>
      </c>
      <c r="P135" s="111">
        <v>1469058</v>
      </c>
      <c r="Q135" s="77" t="s">
        <v>68</v>
      </c>
      <c r="R135" s="77" t="s">
        <v>4823</v>
      </c>
      <c r="S135" s="77" t="s">
        <v>68</v>
      </c>
      <c r="T135" s="78" t="s">
        <v>5208</v>
      </c>
      <c r="U135" s="77" t="s">
        <v>134</v>
      </c>
      <c r="V135" s="77" t="s">
        <v>134</v>
      </c>
    </row>
    <row r="136" spans="1:22" s="48" customFormat="1" ht="45" x14ac:dyDescent="0.25">
      <c r="A136" s="108">
        <v>13102040</v>
      </c>
      <c r="B136" s="77" t="s">
        <v>42</v>
      </c>
      <c r="C136" s="77">
        <v>1041</v>
      </c>
      <c r="D136" s="77" t="s">
        <v>214</v>
      </c>
      <c r="E136" s="77" t="s">
        <v>156</v>
      </c>
      <c r="F136" s="77" t="s">
        <v>1065</v>
      </c>
      <c r="G136" s="77" t="s">
        <v>4781</v>
      </c>
      <c r="H136" s="77" t="s">
        <v>1117</v>
      </c>
      <c r="I136" s="77" t="s">
        <v>391</v>
      </c>
      <c r="J136" s="77" t="s">
        <v>5209</v>
      </c>
      <c r="K136" s="77" t="s">
        <v>67</v>
      </c>
      <c r="L136" s="111">
        <v>576375</v>
      </c>
      <c r="M136" s="111">
        <v>0</v>
      </c>
      <c r="N136" s="111">
        <v>576375</v>
      </c>
      <c r="O136" s="126">
        <v>1</v>
      </c>
      <c r="P136" s="111">
        <v>576375</v>
      </c>
      <c r="Q136" s="77" t="s">
        <v>68</v>
      </c>
      <c r="R136" s="77" t="s">
        <v>4772</v>
      </c>
      <c r="S136" s="77" t="s">
        <v>68</v>
      </c>
      <c r="T136" s="78" t="s">
        <v>5210</v>
      </c>
      <c r="U136" s="77" t="s">
        <v>134</v>
      </c>
      <c r="V136" s="77" t="s">
        <v>134</v>
      </c>
    </row>
    <row r="137" spans="1:22" s="48" customFormat="1" ht="45" x14ac:dyDescent="0.25">
      <c r="A137" s="108">
        <v>13102040</v>
      </c>
      <c r="B137" s="77" t="s">
        <v>42</v>
      </c>
      <c r="C137" s="77">
        <v>1042</v>
      </c>
      <c r="D137" s="77" t="s">
        <v>214</v>
      </c>
      <c r="E137" s="77" t="s">
        <v>156</v>
      </c>
      <c r="F137" s="77" t="s">
        <v>1065</v>
      </c>
      <c r="G137" s="77" t="s">
        <v>4783</v>
      </c>
      <c r="H137" s="77" t="s">
        <v>1118</v>
      </c>
      <c r="I137" s="77" t="s">
        <v>391</v>
      </c>
      <c r="J137" s="77" t="s">
        <v>5209</v>
      </c>
      <c r="K137" s="77" t="s">
        <v>67</v>
      </c>
      <c r="L137" s="111">
        <v>540256</v>
      </c>
      <c r="M137" s="111">
        <v>0</v>
      </c>
      <c r="N137" s="111">
        <v>540256</v>
      </c>
      <c r="O137" s="126">
        <v>1</v>
      </c>
      <c r="P137" s="111">
        <v>540256</v>
      </c>
      <c r="Q137" s="77" t="s">
        <v>68</v>
      </c>
      <c r="R137" s="77" t="s">
        <v>4772</v>
      </c>
      <c r="S137" s="77" t="s">
        <v>68</v>
      </c>
      <c r="T137" s="78" t="s">
        <v>5211</v>
      </c>
      <c r="U137" s="77" t="s">
        <v>134</v>
      </c>
      <c r="V137" s="77" t="s">
        <v>134</v>
      </c>
    </row>
    <row r="138" spans="1:22" s="48" customFormat="1" ht="60" x14ac:dyDescent="0.25">
      <c r="A138" s="108">
        <v>13102002</v>
      </c>
      <c r="B138" s="77" t="s">
        <v>42</v>
      </c>
      <c r="C138" s="77">
        <v>1043</v>
      </c>
      <c r="D138" s="77" t="s">
        <v>214</v>
      </c>
      <c r="E138" s="77" t="s">
        <v>156</v>
      </c>
      <c r="F138" s="77" t="s">
        <v>1752</v>
      </c>
      <c r="G138" s="77" t="s">
        <v>1782</v>
      </c>
      <c r="H138" s="77" t="s">
        <v>823</v>
      </c>
      <c r="I138" s="77" t="s">
        <v>391</v>
      </c>
      <c r="J138" s="77" t="s">
        <v>1747</v>
      </c>
      <c r="K138" s="77" t="s">
        <v>67</v>
      </c>
      <c r="L138" s="111">
        <v>15370</v>
      </c>
      <c r="M138" s="111">
        <v>0</v>
      </c>
      <c r="N138" s="111">
        <v>15370</v>
      </c>
      <c r="O138" s="126">
        <v>1</v>
      </c>
      <c r="P138" s="111">
        <v>15370</v>
      </c>
      <c r="Q138" s="77" t="s">
        <v>134</v>
      </c>
      <c r="R138" s="77" t="s">
        <v>4846</v>
      </c>
      <c r="S138" s="77" t="s">
        <v>68</v>
      </c>
      <c r="T138" s="78" t="s">
        <v>5212</v>
      </c>
      <c r="U138" s="77" t="s">
        <v>134</v>
      </c>
      <c r="V138" s="77" t="s">
        <v>134</v>
      </c>
    </row>
    <row r="139" spans="1:22" s="48" customFormat="1" ht="60" x14ac:dyDescent="0.25">
      <c r="A139" s="108">
        <v>13102002</v>
      </c>
      <c r="B139" s="77" t="s">
        <v>42</v>
      </c>
      <c r="C139" s="77">
        <v>1044</v>
      </c>
      <c r="D139" s="77" t="s">
        <v>214</v>
      </c>
      <c r="E139" s="77" t="s">
        <v>156</v>
      </c>
      <c r="F139" s="77" t="s">
        <v>1752</v>
      </c>
      <c r="G139" s="77" t="s">
        <v>1783</v>
      </c>
      <c r="H139" s="77" t="s">
        <v>1784</v>
      </c>
      <c r="I139" s="77" t="s">
        <v>391</v>
      </c>
      <c r="J139" s="77" t="s">
        <v>5213</v>
      </c>
      <c r="K139" s="77" t="s">
        <v>67</v>
      </c>
      <c r="L139" s="111">
        <v>46110</v>
      </c>
      <c r="M139" s="111">
        <v>0</v>
      </c>
      <c r="N139" s="111">
        <v>46110</v>
      </c>
      <c r="O139" s="126">
        <v>1</v>
      </c>
      <c r="P139" s="111">
        <v>46110</v>
      </c>
      <c r="Q139" s="77" t="s">
        <v>68</v>
      </c>
      <c r="R139" s="77" t="s">
        <v>4846</v>
      </c>
      <c r="S139" s="77" t="s">
        <v>68</v>
      </c>
      <c r="T139" s="78" t="s">
        <v>5214</v>
      </c>
      <c r="U139" s="77" t="s">
        <v>134</v>
      </c>
      <c r="V139" s="77" t="s">
        <v>134</v>
      </c>
    </row>
    <row r="140" spans="1:22" s="48" customFormat="1" ht="45" x14ac:dyDescent="0.25">
      <c r="A140" s="108">
        <v>13102003</v>
      </c>
      <c r="B140" s="77" t="s">
        <v>42</v>
      </c>
      <c r="C140" s="77">
        <v>1045</v>
      </c>
      <c r="D140" s="77" t="s">
        <v>214</v>
      </c>
      <c r="E140" s="77" t="s">
        <v>156</v>
      </c>
      <c r="F140" s="77" t="s">
        <v>1224</v>
      </c>
      <c r="G140" s="77" t="s">
        <v>4811</v>
      </c>
      <c r="H140" s="77" t="s">
        <v>1438</v>
      </c>
      <c r="I140" s="77" t="s">
        <v>391</v>
      </c>
      <c r="J140" s="77" t="s">
        <v>1227</v>
      </c>
      <c r="K140" s="77" t="s">
        <v>67</v>
      </c>
      <c r="L140" s="111">
        <v>7204689</v>
      </c>
      <c r="M140" s="111">
        <v>0</v>
      </c>
      <c r="N140" s="111">
        <v>7204689</v>
      </c>
      <c r="O140" s="126">
        <v>1</v>
      </c>
      <c r="P140" s="111">
        <v>7204689</v>
      </c>
      <c r="Q140" s="77" t="s">
        <v>68</v>
      </c>
      <c r="R140" s="77" t="s">
        <v>4797</v>
      </c>
      <c r="S140" s="77" t="s">
        <v>68</v>
      </c>
      <c r="T140" s="78" t="s">
        <v>5215</v>
      </c>
      <c r="U140" s="77" t="s">
        <v>134</v>
      </c>
      <c r="V140" s="77" t="s">
        <v>134</v>
      </c>
    </row>
    <row r="141" spans="1:22" s="48" customFormat="1" ht="60" x14ac:dyDescent="0.25">
      <c r="A141" s="108">
        <v>13102068</v>
      </c>
      <c r="B141" s="77" t="s">
        <v>42</v>
      </c>
      <c r="C141" s="77">
        <v>1046</v>
      </c>
      <c r="D141" s="77" t="s">
        <v>214</v>
      </c>
      <c r="E141" s="77" t="s">
        <v>156</v>
      </c>
      <c r="F141" s="77" t="s">
        <v>1130</v>
      </c>
      <c r="G141" s="77" t="s">
        <v>1157</v>
      </c>
      <c r="H141" s="77" t="s">
        <v>5216</v>
      </c>
      <c r="I141" s="77" t="s">
        <v>391</v>
      </c>
      <c r="J141" s="77" t="s">
        <v>5143</v>
      </c>
      <c r="K141" s="77" t="s">
        <v>67</v>
      </c>
      <c r="L141" s="111">
        <v>24336</v>
      </c>
      <c r="M141" s="111">
        <v>0</v>
      </c>
      <c r="N141" s="111">
        <v>24336</v>
      </c>
      <c r="O141" s="126">
        <v>1</v>
      </c>
      <c r="P141" s="111">
        <v>24336</v>
      </c>
      <c r="Q141" s="77" t="s">
        <v>134</v>
      </c>
      <c r="R141" s="77" t="s">
        <v>4785</v>
      </c>
      <c r="S141" s="77" t="s">
        <v>68</v>
      </c>
      <c r="T141" s="78" t="s">
        <v>5217</v>
      </c>
      <c r="U141" s="77" t="s">
        <v>134</v>
      </c>
      <c r="V141" s="77" t="s">
        <v>134</v>
      </c>
    </row>
    <row r="142" spans="1:22" s="48" customFormat="1" ht="45" x14ac:dyDescent="0.25">
      <c r="A142" s="108">
        <v>13102011</v>
      </c>
      <c r="B142" s="77" t="s">
        <v>42</v>
      </c>
      <c r="C142" s="77">
        <v>1053</v>
      </c>
      <c r="D142" s="77" t="s">
        <v>214</v>
      </c>
      <c r="E142" s="77" t="s">
        <v>156</v>
      </c>
      <c r="F142" s="77" t="s">
        <v>1033</v>
      </c>
      <c r="G142" s="77" t="s">
        <v>4768</v>
      </c>
      <c r="H142" s="77" t="s">
        <v>1044</v>
      </c>
      <c r="I142" s="77" t="s">
        <v>391</v>
      </c>
      <c r="J142" s="77" t="s">
        <v>1036</v>
      </c>
      <c r="K142" s="77" t="s">
        <v>67</v>
      </c>
      <c r="L142" s="111">
        <v>30740</v>
      </c>
      <c r="M142" s="111">
        <v>0</v>
      </c>
      <c r="N142" s="111">
        <v>30740</v>
      </c>
      <c r="O142" s="126">
        <v>1</v>
      </c>
      <c r="P142" s="111">
        <v>30740</v>
      </c>
      <c r="Q142" s="77" t="s">
        <v>68</v>
      </c>
      <c r="R142" s="77" t="s">
        <v>4766</v>
      </c>
      <c r="S142" s="77" t="s">
        <v>68</v>
      </c>
      <c r="T142" s="78" t="s">
        <v>5218</v>
      </c>
      <c r="U142" s="77" t="s">
        <v>134</v>
      </c>
      <c r="V142" s="77" t="s">
        <v>134</v>
      </c>
    </row>
    <row r="143" spans="1:22" s="48" customFormat="1" ht="60" x14ac:dyDescent="0.25">
      <c r="A143" s="108">
        <v>13102017</v>
      </c>
      <c r="B143" s="77" t="s">
        <v>42</v>
      </c>
      <c r="C143" s="77">
        <v>1054</v>
      </c>
      <c r="D143" s="77" t="s">
        <v>214</v>
      </c>
      <c r="E143" s="77" t="s">
        <v>156</v>
      </c>
      <c r="F143" s="77" t="s">
        <v>1488</v>
      </c>
      <c r="G143" s="77" t="s">
        <v>1530</v>
      </c>
      <c r="H143" s="77" t="s">
        <v>1531</v>
      </c>
      <c r="I143" s="77" t="s">
        <v>391</v>
      </c>
      <c r="J143" s="77" t="s">
        <v>1461</v>
      </c>
      <c r="K143" s="77" t="s">
        <v>825</v>
      </c>
      <c r="L143" s="111">
        <v>480313</v>
      </c>
      <c r="M143" s="111">
        <v>0</v>
      </c>
      <c r="N143" s="111">
        <v>480313</v>
      </c>
      <c r="O143" s="126">
        <v>1</v>
      </c>
      <c r="P143" s="111">
        <v>480313</v>
      </c>
      <c r="Q143" s="77" t="s">
        <v>134</v>
      </c>
      <c r="R143" s="77" t="s">
        <v>4817</v>
      </c>
      <c r="S143" s="77" t="s">
        <v>68</v>
      </c>
      <c r="T143" s="78" t="s">
        <v>5219</v>
      </c>
      <c r="U143" s="77" t="s">
        <v>134</v>
      </c>
      <c r="V143" s="77" t="s">
        <v>134</v>
      </c>
    </row>
    <row r="144" spans="1:22" s="48" customFormat="1" ht="90" x14ac:dyDescent="0.25">
      <c r="A144" s="108">
        <v>13102068</v>
      </c>
      <c r="B144" s="77" t="s">
        <v>42</v>
      </c>
      <c r="C144" s="77">
        <v>1058</v>
      </c>
      <c r="D144" s="77" t="s">
        <v>214</v>
      </c>
      <c r="E144" s="77" t="s">
        <v>156</v>
      </c>
      <c r="F144" s="77" t="s">
        <v>1130</v>
      </c>
      <c r="G144" s="77" t="s">
        <v>4792</v>
      </c>
      <c r="H144" s="77" t="s">
        <v>1170</v>
      </c>
      <c r="I144" s="77" t="s">
        <v>391</v>
      </c>
      <c r="J144" s="77" t="s">
        <v>1132</v>
      </c>
      <c r="K144" s="77" t="s">
        <v>67</v>
      </c>
      <c r="L144" s="111">
        <v>37144</v>
      </c>
      <c r="M144" s="111">
        <v>0</v>
      </c>
      <c r="N144" s="111">
        <v>37144</v>
      </c>
      <c r="O144" s="126">
        <v>1</v>
      </c>
      <c r="P144" s="111">
        <v>37144</v>
      </c>
      <c r="Q144" s="77" t="s">
        <v>134</v>
      </c>
      <c r="R144" s="77" t="s">
        <v>4785</v>
      </c>
      <c r="S144" s="77" t="s">
        <v>68</v>
      </c>
      <c r="T144" s="78" t="s">
        <v>5220</v>
      </c>
      <c r="U144" s="77" t="s">
        <v>134</v>
      </c>
      <c r="V144" s="77" t="s">
        <v>134</v>
      </c>
    </row>
    <row r="145" spans="1:22" s="48" customFormat="1" ht="60" x14ac:dyDescent="0.25">
      <c r="A145" s="108">
        <v>13102017</v>
      </c>
      <c r="B145" s="77" t="s">
        <v>42</v>
      </c>
      <c r="C145" s="77">
        <v>1059</v>
      </c>
      <c r="D145" s="77" t="s">
        <v>214</v>
      </c>
      <c r="E145" s="77" t="s">
        <v>156</v>
      </c>
      <c r="F145" s="77" t="s">
        <v>1458</v>
      </c>
      <c r="G145" s="77" t="s">
        <v>1498</v>
      </c>
      <c r="H145" s="77" t="s">
        <v>1499</v>
      </c>
      <c r="I145" s="77" t="s">
        <v>391</v>
      </c>
      <c r="J145" s="77" t="s">
        <v>1461</v>
      </c>
      <c r="K145" s="77" t="s">
        <v>67</v>
      </c>
      <c r="L145" s="111">
        <v>1647408</v>
      </c>
      <c r="M145" s="111">
        <v>0</v>
      </c>
      <c r="N145" s="111">
        <v>1647408</v>
      </c>
      <c r="O145" s="126">
        <v>1</v>
      </c>
      <c r="P145" s="111">
        <v>1647408</v>
      </c>
      <c r="Q145" s="77" t="s">
        <v>134</v>
      </c>
      <c r="R145" s="77" t="s">
        <v>4817</v>
      </c>
      <c r="S145" s="77" t="s">
        <v>68</v>
      </c>
      <c r="T145" s="78" t="s">
        <v>5221</v>
      </c>
      <c r="U145" s="77" t="s">
        <v>134</v>
      </c>
      <c r="V145" s="77" t="s">
        <v>134</v>
      </c>
    </row>
    <row r="146" spans="1:22" s="48" customFormat="1" ht="90" x14ac:dyDescent="0.25">
      <c r="A146" s="108">
        <v>13102029</v>
      </c>
      <c r="B146" s="77" t="s">
        <v>42</v>
      </c>
      <c r="C146" s="77">
        <v>1067</v>
      </c>
      <c r="D146" s="77" t="s">
        <v>214</v>
      </c>
      <c r="E146" s="77" t="s">
        <v>156</v>
      </c>
      <c r="F146" s="77" t="s">
        <v>937</v>
      </c>
      <c r="G146" s="77" t="s">
        <v>5185</v>
      </c>
      <c r="H146" s="77" t="s">
        <v>5222</v>
      </c>
      <c r="I146" s="77" t="s">
        <v>391</v>
      </c>
      <c r="J146" s="77" t="s">
        <v>5223</v>
      </c>
      <c r="K146" s="77" t="s">
        <v>67</v>
      </c>
      <c r="L146" s="111">
        <v>570076</v>
      </c>
      <c r="M146" s="111">
        <v>0</v>
      </c>
      <c r="N146" s="111">
        <v>570076</v>
      </c>
      <c r="O146" s="126">
        <v>1</v>
      </c>
      <c r="P146" s="111">
        <v>570076</v>
      </c>
      <c r="Q146" s="77" t="s">
        <v>68</v>
      </c>
      <c r="R146" s="77" t="s">
        <v>4737</v>
      </c>
      <c r="S146" s="77" t="s">
        <v>68</v>
      </c>
      <c r="T146" s="78" t="s">
        <v>5224</v>
      </c>
      <c r="U146" s="77" t="s">
        <v>134</v>
      </c>
      <c r="V146" s="77" t="s">
        <v>134</v>
      </c>
    </row>
    <row r="147" spans="1:22" s="48" customFormat="1" ht="90" x14ac:dyDescent="0.25">
      <c r="A147" s="108">
        <v>13102029</v>
      </c>
      <c r="B147" s="77" t="s">
        <v>42</v>
      </c>
      <c r="C147" s="77">
        <v>1068</v>
      </c>
      <c r="D147" s="77" t="s">
        <v>214</v>
      </c>
      <c r="E147" s="77" t="s">
        <v>156</v>
      </c>
      <c r="F147" s="77" t="s">
        <v>931</v>
      </c>
      <c r="G147" s="77" t="s">
        <v>5186</v>
      </c>
      <c r="H147" s="77" t="s">
        <v>5225</v>
      </c>
      <c r="I147" s="77" t="s">
        <v>5226</v>
      </c>
      <c r="J147" s="77" t="s">
        <v>5227</v>
      </c>
      <c r="K147" s="77" t="s">
        <v>67</v>
      </c>
      <c r="L147" s="111">
        <v>502336</v>
      </c>
      <c r="M147" s="111">
        <v>0</v>
      </c>
      <c r="N147" s="111">
        <v>502336</v>
      </c>
      <c r="O147" s="126">
        <v>1</v>
      </c>
      <c r="P147" s="111">
        <v>502336</v>
      </c>
      <c r="Q147" s="77" t="s">
        <v>68</v>
      </c>
      <c r="R147" s="77" t="s">
        <v>4737</v>
      </c>
      <c r="S147" s="77" t="s">
        <v>68</v>
      </c>
      <c r="T147" s="78" t="s">
        <v>5228</v>
      </c>
      <c r="U147" s="77" t="s">
        <v>134</v>
      </c>
      <c r="V147" s="77" t="s">
        <v>134</v>
      </c>
    </row>
    <row r="148" spans="1:22" s="48" customFormat="1" ht="150" x14ac:dyDescent="0.25">
      <c r="A148" s="108">
        <v>13102002</v>
      </c>
      <c r="B148" s="77" t="s">
        <v>42</v>
      </c>
      <c r="C148" s="77">
        <v>1069</v>
      </c>
      <c r="D148" s="77" t="s">
        <v>214</v>
      </c>
      <c r="E148" s="77" t="s">
        <v>156</v>
      </c>
      <c r="F148" s="77" t="s">
        <v>1785</v>
      </c>
      <c r="G148" s="77" t="s">
        <v>5187</v>
      </c>
      <c r="H148" s="77" t="s">
        <v>5229</v>
      </c>
      <c r="I148" s="77" t="s">
        <v>5230</v>
      </c>
      <c r="J148" s="77" t="s">
        <v>1747</v>
      </c>
      <c r="K148" s="77" t="s">
        <v>67</v>
      </c>
      <c r="L148" s="111">
        <v>7120852</v>
      </c>
      <c r="M148" s="111">
        <v>0</v>
      </c>
      <c r="N148" s="111">
        <v>7120852</v>
      </c>
      <c r="O148" s="126">
        <v>1</v>
      </c>
      <c r="P148" s="111">
        <v>7120852</v>
      </c>
      <c r="Q148" s="77" t="s">
        <v>68</v>
      </c>
      <c r="R148" s="77" t="s">
        <v>4846</v>
      </c>
      <c r="S148" s="77" t="s">
        <v>68</v>
      </c>
      <c r="T148" s="78" t="s">
        <v>5231</v>
      </c>
      <c r="U148" s="77" t="s">
        <v>134</v>
      </c>
      <c r="V148" s="77" t="s">
        <v>134</v>
      </c>
    </row>
    <row r="149" spans="1:22" s="48" customFormat="1" ht="90" x14ac:dyDescent="0.25">
      <c r="A149" s="108">
        <v>13102000</v>
      </c>
      <c r="B149" s="77" t="s">
        <v>42</v>
      </c>
      <c r="C149" s="77">
        <v>1070</v>
      </c>
      <c r="D149" s="77" t="s">
        <v>214</v>
      </c>
      <c r="E149" s="77" t="s">
        <v>156</v>
      </c>
      <c r="F149" s="77" t="s">
        <v>774</v>
      </c>
      <c r="G149" s="77" t="s">
        <v>5188</v>
      </c>
      <c r="H149" s="77" t="s">
        <v>5232</v>
      </c>
      <c r="I149" s="77" t="s">
        <v>1993</v>
      </c>
      <c r="J149" s="77" t="s">
        <v>5233</v>
      </c>
      <c r="K149" s="77" t="s">
        <v>67</v>
      </c>
      <c r="L149" s="111">
        <v>6299322</v>
      </c>
      <c r="M149" s="111">
        <v>0</v>
      </c>
      <c r="N149" s="111">
        <v>6299322</v>
      </c>
      <c r="O149" s="126">
        <v>1</v>
      </c>
      <c r="P149" s="111">
        <v>6299322</v>
      </c>
      <c r="Q149" s="77" t="s">
        <v>68</v>
      </c>
      <c r="R149" s="77" t="s">
        <v>4785</v>
      </c>
      <c r="S149" s="77" t="s">
        <v>68</v>
      </c>
      <c r="T149" s="78" t="s">
        <v>5234</v>
      </c>
      <c r="U149" s="77" t="s">
        <v>134</v>
      </c>
      <c r="V149" s="77" t="s">
        <v>134</v>
      </c>
    </row>
    <row r="150" spans="1:22" s="48" customFormat="1" ht="409.5" x14ac:dyDescent="0.25">
      <c r="A150" s="108">
        <v>13102000</v>
      </c>
      <c r="B150" s="77" t="s">
        <v>42</v>
      </c>
      <c r="C150" s="77">
        <v>1077</v>
      </c>
      <c r="D150" s="77" t="s">
        <v>214</v>
      </c>
      <c r="E150" s="77" t="s">
        <v>156</v>
      </c>
      <c r="F150" s="77" t="s">
        <v>776</v>
      </c>
      <c r="G150" s="77" t="s">
        <v>5189</v>
      </c>
      <c r="H150" s="77" t="s">
        <v>5235</v>
      </c>
      <c r="I150" s="77" t="s">
        <v>5236</v>
      </c>
      <c r="J150" s="77" t="s">
        <v>5237</v>
      </c>
      <c r="K150" s="77" t="s">
        <v>67</v>
      </c>
      <c r="L150" s="111">
        <v>11168869</v>
      </c>
      <c r="M150" s="111">
        <v>0</v>
      </c>
      <c r="N150" s="111">
        <v>11168869</v>
      </c>
      <c r="O150" s="126">
        <v>1</v>
      </c>
      <c r="P150" s="111">
        <v>11168869</v>
      </c>
      <c r="Q150" s="77" t="s">
        <v>134</v>
      </c>
      <c r="R150" s="77" t="s">
        <v>4823</v>
      </c>
      <c r="S150" s="77" t="s">
        <v>68</v>
      </c>
      <c r="T150" s="120" t="s">
        <v>4409</v>
      </c>
      <c r="U150" s="77" t="s">
        <v>134</v>
      </c>
      <c r="V150" s="77" t="s">
        <v>134</v>
      </c>
    </row>
    <row r="151" spans="1:22" s="48" customFormat="1" ht="105" x14ac:dyDescent="0.25">
      <c r="A151" s="108">
        <v>13102029</v>
      </c>
      <c r="B151" s="77" t="s">
        <v>42</v>
      </c>
      <c r="C151" s="77">
        <v>1087</v>
      </c>
      <c r="D151" s="77" t="s">
        <v>214</v>
      </c>
      <c r="E151" s="77" t="s">
        <v>156</v>
      </c>
      <c r="F151" s="77" t="s">
        <v>931</v>
      </c>
      <c r="G151" s="77" t="s">
        <v>5190</v>
      </c>
      <c r="H151" s="77" t="s">
        <v>5238</v>
      </c>
      <c r="I151" s="77" t="s">
        <v>5239</v>
      </c>
      <c r="J151" s="77" t="s">
        <v>5240</v>
      </c>
      <c r="K151" s="77" t="s">
        <v>67</v>
      </c>
      <c r="L151" s="111">
        <v>1946867</v>
      </c>
      <c r="M151" s="111">
        <v>0</v>
      </c>
      <c r="N151" s="111">
        <v>1946867</v>
      </c>
      <c r="O151" s="126">
        <v>1</v>
      </c>
      <c r="P151" s="111">
        <v>1946867</v>
      </c>
      <c r="Q151" s="77" t="s">
        <v>68</v>
      </c>
      <c r="R151" s="77" t="s">
        <v>4737</v>
      </c>
      <c r="S151" s="77" t="s">
        <v>68</v>
      </c>
      <c r="T151" s="78" t="s">
        <v>5241</v>
      </c>
      <c r="U151" s="77" t="s">
        <v>134</v>
      </c>
      <c r="V151" s="77" t="s">
        <v>134</v>
      </c>
    </row>
    <row r="152" spans="1:22" s="48" customFormat="1" ht="135" x14ac:dyDescent="0.25">
      <c r="A152" s="108">
        <v>13102049</v>
      </c>
      <c r="B152" s="77" t="s">
        <v>42</v>
      </c>
      <c r="C152" s="77">
        <v>1090</v>
      </c>
      <c r="D152" s="77" t="s">
        <v>214</v>
      </c>
      <c r="E152" s="77" t="s">
        <v>156</v>
      </c>
      <c r="F152" s="77" t="s">
        <v>1607</v>
      </c>
      <c r="G152" s="77" t="s">
        <v>5191</v>
      </c>
      <c r="H152" s="77" t="s">
        <v>5242</v>
      </c>
      <c r="I152" s="77" t="s">
        <v>5243</v>
      </c>
      <c r="J152" s="77" t="s">
        <v>1611</v>
      </c>
      <c r="K152" s="77" t="s">
        <v>67</v>
      </c>
      <c r="L152" s="111">
        <v>1075900</v>
      </c>
      <c r="M152" s="111">
        <v>0</v>
      </c>
      <c r="N152" s="111">
        <v>1075900</v>
      </c>
      <c r="O152" s="126">
        <v>1</v>
      </c>
      <c r="P152" s="111">
        <v>1075900</v>
      </c>
      <c r="Q152" s="77" t="s">
        <v>134</v>
      </c>
      <c r="R152" s="77" t="s">
        <v>4823</v>
      </c>
      <c r="S152" s="77" t="s">
        <v>68</v>
      </c>
      <c r="T152" s="120" t="s">
        <v>4409</v>
      </c>
      <c r="U152" s="77" t="s">
        <v>134</v>
      </c>
      <c r="V152" s="77" t="s">
        <v>134</v>
      </c>
    </row>
    <row r="153" spans="1:22" s="48" customFormat="1" ht="135" x14ac:dyDescent="0.25">
      <c r="A153" s="108">
        <v>13102047</v>
      </c>
      <c r="B153" s="77" t="s">
        <v>42</v>
      </c>
      <c r="C153" s="77">
        <v>1105</v>
      </c>
      <c r="D153" s="77" t="s">
        <v>214</v>
      </c>
      <c r="E153" s="77" t="s">
        <v>156</v>
      </c>
      <c r="F153" s="77" t="s">
        <v>4879</v>
      </c>
      <c r="G153" s="77" t="s">
        <v>5192</v>
      </c>
      <c r="H153" s="77" t="s">
        <v>5244</v>
      </c>
      <c r="I153" s="77" t="s">
        <v>5245</v>
      </c>
      <c r="J153" s="77" t="s">
        <v>768</v>
      </c>
      <c r="K153" s="77" t="s">
        <v>67</v>
      </c>
      <c r="L153" s="111">
        <v>385531</v>
      </c>
      <c r="M153" s="111">
        <v>0</v>
      </c>
      <c r="N153" s="111">
        <v>385531</v>
      </c>
      <c r="O153" s="126">
        <v>1</v>
      </c>
      <c r="P153" s="111">
        <v>385531</v>
      </c>
      <c r="Q153" s="77" t="s">
        <v>134</v>
      </c>
      <c r="R153" s="77" t="s">
        <v>4823</v>
      </c>
      <c r="S153" s="77" t="s">
        <v>68</v>
      </c>
      <c r="T153" s="120" t="s">
        <v>4409</v>
      </c>
      <c r="U153" s="77" t="s">
        <v>134</v>
      </c>
      <c r="V153" s="77" t="s">
        <v>134</v>
      </c>
    </row>
    <row r="154" spans="1:22" s="48" customFormat="1" ht="135" x14ac:dyDescent="0.25">
      <c r="A154" s="108">
        <v>13102068</v>
      </c>
      <c r="B154" s="77" t="s">
        <v>42</v>
      </c>
      <c r="C154" s="77">
        <v>1106</v>
      </c>
      <c r="D154" s="77" t="s">
        <v>214</v>
      </c>
      <c r="E154" s="77" t="s">
        <v>156</v>
      </c>
      <c r="F154" s="77" t="s">
        <v>1130</v>
      </c>
      <c r="G154" s="77" t="s">
        <v>5193</v>
      </c>
      <c r="H154" s="77" t="s">
        <v>5246</v>
      </c>
      <c r="I154" s="77" t="s">
        <v>5247</v>
      </c>
      <c r="J154" s="77" t="s">
        <v>1132</v>
      </c>
      <c r="K154" s="77" t="s">
        <v>67</v>
      </c>
      <c r="L154" s="111">
        <v>165740</v>
      </c>
      <c r="M154" s="111">
        <v>0</v>
      </c>
      <c r="N154" s="111">
        <v>165740</v>
      </c>
      <c r="O154" s="126">
        <v>1</v>
      </c>
      <c r="P154" s="111">
        <v>165740</v>
      </c>
      <c r="Q154" s="77" t="s">
        <v>134</v>
      </c>
      <c r="R154" s="77" t="s">
        <v>4823</v>
      </c>
      <c r="S154" s="77" t="s">
        <v>68</v>
      </c>
      <c r="T154" s="120" t="s">
        <v>4409</v>
      </c>
      <c r="U154" s="77" t="s">
        <v>134</v>
      </c>
      <c r="V154" s="77" t="s">
        <v>134</v>
      </c>
    </row>
    <row r="155" spans="1:22" s="48" customFormat="1" ht="195" x14ac:dyDescent="0.25">
      <c r="A155" s="108">
        <v>13102068</v>
      </c>
      <c r="B155" s="77" t="s">
        <v>42</v>
      </c>
      <c r="C155" s="77">
        <v>1107</v>
      </c>
      <c r="D155" s="77" t="s">
        <v>214</v>
      </c>
      <c r="E155" s="77" t="s">
        <v>156</v>
      </c>
      <c r="F155" s="77" t="s">
        <v>1130</v>
      </c>
      <c r="G155" s="77" t="s">
        <v>5194</v>
      </c>
      <c r="H155" s="77" t="s">
        <v>5248</v>
      </c>
      <c r="I155" s="77" t="s">
        <v>5249</v>
      </c>
      <c r="J155" s="77" t="s">
        <v>1132</v>
      </c>
      <c r="K155" s="77" t="s">
        <v>67</v>
      </c>
      <c r="L155" s="111">
        <v>1097162</v>
      </c>
      <c r="M155" s="111">
        <v>0</v>
      </c>
      <c r="N155" s="111">
        <v>1097162</v>
      </c>
      <c r="O155" s="126">
        <v>1</v>
      </c>
      <c r="P155" s="111">
        <v>1097162</v>
      </c>
      <c r="Q155" s="77" t="s">
        <v>68</v>
      </c>
      <c r="R155" s="77" t="s">
        <v>4823</v>
      </c>
      <c r="S155" s="77" t="s">
        <v>68</v>
      </c>
      <c r="T155" s="120" t="s">
        <v>4409</v>
      </c>
      <c r="U155" s="77" t="s">
        <v>134</v>
      </c>
      <c r="V155" s="77" t="s">
        <v>134</v>
      </c>
    </row>
    <row r="156" spans="1:22" s="48" customFormat="1" ht="135" x14ac:dyDescent="0.25">
      <c r="A156" s="108">
        <v>13102040</v>
      </c>
      <c r="B156" s="77" t="s">
        <v>42</v>
      </c>
      <c r="C156" s="77">
        <v>1110</v>
      </c>
      <c r="D156" s="77" t="s">
        <v>214</v>
      </c>
      <c r="E156" s="77" t="s">
        <v>156</v>
      </c>
      <c r="F156" s="77" t="s">
        <v>1065</v>
      </c>
      <c r="G156" s="77" t="s">
        <v>5195</v>
      </c>
      <c r="H156" s="77" t="s">
        <v>5250</v>
      </c>
      <c r="I156" s="77" t="s">
        <v>5251</v>
      </c>
      <c r="J156" s="77" t="s">
        <v>1058</v>
      </c>
      <c r="K156" s="77" t="s">
        <v>67</v>
      </c>
      <c r="L156" s="111">
        <v>339485</v>
      </c>
      <c r="M156" s="111">
        <v>0</v>
      </c>
      <c r="N156" s="111">
        <v>339485</v>
      </c>
      <c r="O156" s="126">
        <v>1</v>
      </c>
      <c r="P156" s="111">
        <v>339485</v>
      </c>
      <c r="Q156" s="77" t="s">
        <v>134</v>
      </c>
      <c r="R156" s="77" t="s">
        <v>4823</v>
      </c>
      <c r="S156" s="77" t="s">
        <v>68</v>
      </c>
      <c r="T156" s="120" t="s">
        <v>4409</v>
      </c>
      <c r="U156" s="77" t="s">
        <v>134</v>
      </c>
      <c r="V156" s="77" t="s">
        <v>134</v>
      </c>
    </row>
    <row r="157" spans="1:22" s="48" customFormat="1" ht="135" x14ac:dyDescent="0.25">
      <c r="A157" s="108">
        <v>13102039</v>
      </c>
      <c r="B157" s="77" t="s">
        <v>42</v>
      </c>
      <c r="C157" s="77">
        <v>1111</v>
      </c>
      <c r="D157" s="77" t="s">
        <v>214</v>
      </c>
      <c r="E157" s="77" t="s">
        <v>156</v>
      </c>
      <c r="F157" s="77" t="s">
        <v>830</v>
      </c>
      <c r="G157" s="77" t="s">
        <v>5196</v>
      </c>
      <c r="H157" s="77" t="s">
        <v>5252</v>
      </c>
      <c r="I157" s="77" t="s">
        <v>5253</v>
      </c>
      <c r="J157" s="77" t="s">
        <v>768</v>
      </c>
      <c r="K157" s="77" t="s">
        <v>67</v>
      </c>
      <c r="L157" s="111">
        <v>106053</v>
      </c>
      <c r="M157" s="111">
        <v>0</v>
      </c>
      <c r="N157" s="111">
        <v>106053</v>
      </c>
      <c r="O157" s="126">
        <v>1</v>
      </c>
      <c r="P157" s="111">
        <v>106053</v>
      </c>
      <c r="Q157" s="77" t="s">
        <v>134</v>
      </c>
      <c r="R157" s="77" t="s">
        <v>4823</v>
      </c>
      <c r="S157" s="77" t="s">
        <v>68</v>
      </c>
      <c r="T157" s="120" t="s">
        <v>4409</v>
      </c>
      <c r="U157" s="77" t="s">
        <v>134</v>
      </c>
      <c r="V157" s="77" t="s">
        <v>134</v>
      </c>
    </row>
    <row r="158" spans="1:22" s="48" customFormat="1" ht="135" x14ac:dyDescent="0.25">
      <c r="A158" s="108">
        <v>13102002</v>
      </c>
      <c r="B158" s="77" t="s">
        <v>42</v>
      </c>
      <c r="C158" s="77">
        <v>1112</v>
      </c>
      <c r="D158" s="77" t="s">
        <v>214</v>
      </c>
      <c r="E158" s="77" t="s">
        <v>156</v>
      </c>
      <c r="F158" s="77" t="s">
        <v>1752</v>
      </c>
      <c r="G158" s="77" t="s">
        <v>5197</v>
      </c>
      <c r="H158" s="77" t="s">
        <v>5254</v>
      </c>
      <c r="I158" s="77" t="s">
        <v>5255</v>
      </c>
      <c r="J158" s="77" t="s">
        <v>1747</v>
      </c>
      <c r="K158" s="77" t="s">
        <v>67</v>
      </c>
      <c r="L158" s="111">
        <v>221200</v>
      </c>
      <c r="M158" s="111">
        <v>0</v>
      </c>
      <c r="N158" s="111">
        <v>221200</v>
      </c>
      <c r="O158" s="126">
        <v>1</v>
      </c>
      <c r="P158" s="111">
        <v>221200</v>
      </c>
      <c r="Q158" s="77" t="s">
        <v>68</v>
      </c>
      <c r="R158" s="77" t="s">
        <v>4823</v>
      </c>
      <c r="S158" s="77" t="s">
        <v>68</v>
      </c>
      <c r="T158" s="120" t="s">
        <v>4409</v>
      </c>
      <c r="U158" s="77" t="s">
        <v>134</v>
      </c>
      <c r="V158" s="77" t="s">
        <v>134</v>
      </c>
    </row>
    <row r="159" spans="1:22" s="48" customFormat="1" ht="60" x14ac:dyDescent="0.25">
      <c r="A159" s="77">
        <v>13100700</v>
      </c>
      <c r="B159" s="77" t="s">
        <v>42</v>
      </c>
      <c r="C159" s="70">
        <v>6589</v>
      </c>
      <c r="D159" s="77" t="s">
        <v>214</v>
      </c>
      <c r="E159" s="77" t="s">
        <v>126</v>
      </c>
      <c r="F159" s="77" t="s">
        <v>79</v>
      </c>
      <c r="G159" s="78" t="s">
        <v>2985</v>
      </c>
      <c r="H159" s="77" t="s">
        <v>720</v>
      </c>
      <c r="I159" s="77" t="s">
        <v>720</v>
      </c>
      <c r="J159" s="77" t="s">
        <v>720</v>
      </c>
      <c r="K159" s="71" t="s">
        <v>67</v>
      </c>
      <c r="L159" s="74">
        <v>1249500</v>
      </c>
      <c r="M159" s="74">
        <v>0</v>
      </c>
      <c r="N159" s="74">
        <v>1249500</v>
      </c>
      <c r="O159" s="79">
        <v>1</v>
      </c>
      <c r="P159" s="74">
        <v>1249500</v>
      </c>
      <c r="Q159" s="77" t="s">
        <v>134</v>
      </c>
      <c r="R159" s="127" t="s">
        <v>5325</v>
      </c>
      <c r="S159" s="85" t="s">
        <v>68</v>
      </c>
      <c r="T159" s="78" t="s">
        <v>5787</v>
      </c>
      <c r="U159" s="85" t="s">
        <v>134</v>
      </c>
      <c r="V159" s="85" t="s">
        <v>134</v>
      </c>
    </row>
    <row r="160" spans="1:22" s="48" customFormat="1" ht="75" x14ac:dyDescent="0.25">
      <c r="A160" s="77">
        <v>13100700</v>
      </c>
      <c r="B160" s="77" t="s">
        <v>42</v>
      </c>
      <c r="C160" s="82">
        <v>6590</v>
      </c>
      <c r="D160" s="77" t="s">
        <v>214</v>
      </c>
      <c r="E160" s="77" t="s">
        <v>126</v>
      </c>
      <c r="F160" s="77" t="s">
        <v>79</v>
      </c>
      <c r="G160" s="78" t="s">
        <v>5788</v>
      </c>
      <c r="H160" s="77" t="s">
        <v>2264</v>
      </c>
      <c r="I160" s="77" t="s">
        <v>3895</v>
      </c>
      <c r="J160" s="77" t="s">
        <v>377</v>
      </c>
      <c r="K160" s="77" t="s">
        <v>67</v>
      </c>
      <c r="L160" s="74">
        <v>1024667</v>
      </c>
      <c r="M160" s="74">
        <v>0</v>
      </c>
      <c r="N160" s="74">
        <v>1024667</v>
      </c>
      <c r="O160" s="79">
        <v>1</v>
      </c>
      <c r="P160" s="74">
        <v>1024667</v>
      </c>
      <c r="Q160" s="77" t="s">
        <v>68</v>
      </c>
      <c r="R160" s="127" t="s">
        <v>3896</v>
      </c>
      <c r="S160" s="85" t="s">
        <v>68</v>
      </c>
      <c r="T160" s="78" t="s">
        <v>5789</v>
      </c>
      <c r="U160" s="85" t="s">
        <v>134</v>
      </c>
      <c r="V160" s="85" t="s">
        <v>134</v>
      </c>
    </row>
    <row r="161" spans="1:22" s="48" customFormat="1" ht="75" x14ac:dyDescent="0.25">
      <c r="A161" s="77">
        <v>13100700</v>
      </c>
      <c r="B161" s="77" t="s">
        <v>42</v>
      </c>
      <c r="C161" s="82">
        <v>6591</v>
      </c>
      <c r="D161" s="77" t="s">
        <v>214</v>
      </c>
      <c r="E161" s="77" t="s">
        <v>126</v>
      </c>
      <c r="F161" s="77" t="s">
        <v>79</v>
      </c>
      <c r="G161" s="78" t="s">
        <v>5790</v>
      </c>
      <c r="H161" s="77" t="s">
        <v>2264</v>
      </c>
      <c r="I161" s="77" t="s">
        <v>3895</v>
      </c>
      <c r="J161" s="77" t="s">
        <v>377</v>
      </c>
      <c r="K161" s="77" t="s">
        <v>67</v>
      </c>
      <c r="L161" s="74">
        <v>1024667</v>
      </c>
      <c r="M161" s="74">
        <v>0</v>
      </c>
      <c r="N161" s="74">
        <v>1024667</v>
      </c>
      <c r="O161" s="79">
        <v>1</v>
      </c>
      <c r="P161" s="74">
        <v>1024667</v>
      </c>
      <c r="Q161" s="77" t="s">
        <v>134</v>
      </c>
      <c r="R161" s="127" t="s">
        <v>3896</v>
      </c>
      <c r="S161" s="85" t="s">
        <v>68</v>
      </c>
      <c r="T161" s="78" t="s">
        <v>5789</v>
      </c>
      <c r="U161" s="85" t="s">
        <v>134</v>
      </c>
      <c r="V161" s="85" t="s">
        <v>134</v>
      </c>
    </row>
    <row r="162" spans="1:22" s="48" customFormat="1" ht="75" x14ac:dyDescent="0.25">
      <c r="A162" s="77">
        <v>13100700</v>
      </c>
      <c r="B162" s="77" t="s">
        <v>42</v>
      </c>
      <c r="C162" s="82">
        <v>6592</v>
      </c>
      <c r="D162" s="77" t="s">
        <v>214</v>
      </c>
      <c r="E162" s="77" t="s">
        <v>126</v>
      </c>
      <c r="F162" s="77" t="s">
        <v>79</v>
      </c>
      <c r="G162" s="78" t="s">
        <v>5791</v>
      </c>
      <c r="H162" s="77" t="s">
        <v>2264</v>
      </c>
      <c r="I162" s="77" t="s">
        <v>3895</v>
      </c>
      <c r="J162" s="77" t="s">
        <v>377</v>
      </c>
      <c r="K162" s="77" t="s">
        <v>67</v>
      </c>
      <c r="L162" s="74">
        <v>14345330</v>
      </c>
      <c r="M162" s="74">
        <v>0</v>
      </c>
      <c r="N162" s="74">
        <v>14345330</v>
      </c>
      <c r="O162" s="79">
        <v>1</v>
      </c>
      <c r="P162" s="74">
        <v>14345330</v>
      </c>
      <c r="Q162" s="77" t="s">
        <v>68</v>
      </c>
      <c r="R162" s="127" t="s">
        <v>3896</v>
      </c>
      <c r="S162" s="85" t="s">
        <v>68</v>
      </c>
      <c r="T162" s="78" t="s">
        <v>5789</v>
      </c>
      <c r="U162" s="85" t="s">
        <v>134</v>
      </c>
      <c r="V162" s="85" t="s">
        <v>134</v>
      </c>
    </row>
    <row r="163" spans="1:22" s="48" customFormat="1" ht="75" x14ac:dyDescent="0.25">
      <c r="A163" s="77">
        <v>13100700</v>
      </c>
      <c r="B163" s="77" t="s">
        <v>42</v>
      </c>
      <c r="C163" s="82">
        <v>6593</v>
      </c>
      <c r="D163" s="77" t="s">
        <v>214</v>
      </c>
      <c r="E163" s="77" t="s">
        <v>126</v>
      </c>
      <c r="F163" s="77" t="s">
        <v>79</v>
      </c>
      <c r="G163" s="78" t="s">
        <v>5792</v>
      </c>
      <c r="H163" s="77" t="s">
        <v>2264</v>
      </c>
      <c r="I163" s="77" t="s">
        <v>3895</v>
      </c>
      <c r="J163" s="77" t="s">
        <v>377</v>
      </c>
      <c r="K163" s="77" t="s">
        <v>67</v>
      </c>
      <c r="L163" s="74">
        <v>4098668</v>
      </c>
      <c r="M163" s="74">
        <v>0</v>
      </c>
      <c r="N163" s="74">
        <v>4098668</v>
      </c>
      <c r="O163" s="79">
        <v>1</v>
      </c>
      <c r="P163" s="74">
        <v>4098668</v>
      </c>
      <c r="Q163" s="77" t="s">
        <v>68</v>
      </c>
      <c r="R163" s="127" t="s">
        <v>3896</v>
      </c>
      <c r="S163" s="85" t="s">
        <v>68</v>
      </c>
      <c r="T163" s="78" t="s">
        <v>5789</v>
      </c>
      <c r="U163" s="85" t="s">
        <v>134</v>
      </c>
      <c r="V163" s="85" t="s">
        <v>134</v>
      </c>
    </row>
    <row r="164" spans="1:22" s="48" customFormat="1" ht="75" x14ac:dyDescent="0.25">
      <c r="A164" s="77">
        <v>13100700</v>
      </c>
      <c r="B164" s="77" t="s">
        <v>42</v>
      </c>
      <c r="C164" s="82">
        <v>6613</v>
      </c>
      <c r="D164" s="77" t="s">
        <v>214</v>
      </c>
      <c r="E164" s="77" t="s">
        <v>126</v>
      </c>
      <c r="F164" s="77" t="s">
        <v>79</v>
      </c>
      <c r="G164" s="77" t="s">
        <v>5793</v>
      </c>
      <c r="H164" s="77" t="s">
        <v>2264</v>
      </c>
      <c r="I164" s="77" t="s">
        <v>3895</v>
      </c>
      <c r="J164" s="77" t="s">
        <v>377</v>
      </c>
      <c r="K164" s="77" t="s">
        <v>67</v>
      </c>
      <c r="L164" s="74">
        <v>3000000</v>
      </c>
      <c r="M164" s="74">
        <v>0</v>
      </c>
      <c r="N164" s="74">
        <v>3000000</v>
      </c>
      <c r="O164" s="79">
        <v>1</v>
      </c>
      <c r="P164" s="74">
        <v>3000000</v>
      </c>
      <c r="Q164" s="77" t="s">
        <v>68</v>
      </c>
      <c r="R164" s="127" t="s">
        <v>3896</v>
      </c>
      <c r="S164" s="85" t="s">
        <v>68</v>
      </c>
      <c r="T164" s="78" t="s">
        <v>5794</v>
      </c>
      <c r="U164" s="85" t="s">
        <v>134</v>
      </c>
      <c r="V164" s="85" t="s">
        <v>134</v>
      </c>
    </row>
    <row r="165" spans="1:22" s="48" customFormat="1" ht="75" x14ac:dyDescent="0.25">
      <c r="A165" s="77">
        <v>13100700</v>
      </c>
      <c r="B165" s="77" t="s">
        <v>42</v>
      </c>
      <c r="C165" s="82">
        <v>6614</v>
      </c>
      <c r="D165" s="77" t="s">
        <v>214</v>
      </c>
      <c r="E165" s="77" t="s">
        <v>126</v>
      </c>
      <c r="F165" s="77" t="s">
        <v>79</v>
      </c>
      <c r="G165" s="77" t="s">
        <v>5795</v>
      </c>
      <c r="H165" s="77" t="s">
        <v>2264</v>
      </c>
      <c r="I165" s="77" t="s">
        <v>3895</v>
      </c>
      <c r="J165" s="77" t="s">
        <v>377</v>
      </c>
      <c r="K165" s="77" t="s">
        <v>67</v>
      </c>
      <c r="L165" s="74">
        <v>12808336.67</v>
      </c>
      <c r="M165" s="74">
        <v>0</v>
      </c>
      <c r="N165" s="74">
        <v>12808336.67</v>
      </c>
      <c r="O165" s="79">
        <v>1</v>
      </c>
      <c r="P165" s="74">
        <v>12808336.67</v>
      </c>
      <c r="Q165" s="77" t="s">
        <v>134</v>
      </c>
      <c r="R165" s="127" t="s">
        <v>3896</v>
      </c>
      <c r="S165" s="85" t="s">
        <v>68</v>
      </c>
      <c r="T165" s="78" t="s">
        <v>5794</v>
      </c>
      <c r="U165" s="85" t="s">
        <v>134</v>
      </c>
      <c r="V165" s="85" t="s">
        <v>134</v>
      </c>
    </row>
    <row r="166" spans="1:22" s="48" customFormat="1" ht="75" x14ac:dyDescent="0.25">
      <c r="A166" s="77">
        <v>13100700</v>
      </c>
      <c r="B166" s="77" t="s">
        <v>42</v>
      </c>
      <c r="C166" s="82">
        <v>6615</v>
      </c>
      <c r="D166" s="77" t="s">
        <v>214</v>
      </c>
      <c r="E166" s="77" t="s">
        <v>126</v>
      </c>
      <c r="F166" s="77" t="s">
        <v>79</v>
      </c>
      <c r="G166" s="77" t="s">
        <v>5796</v>
      </c>
      <c r="H166" s="77" t="s">
        <v>2264</v>
      </c>
      <c r="I166" s="77" t="s">
        <v>3895</v>
      </c>
      <c r="J166" s="77" t="s">
        <v>377</v>
      </c>
      <c r="K166" s="77" t="s">
        <v>67</v>
      </c>
      <c r="L166" s="74">
        <v>2561667.33</v>
      </c>
      <c r="M166" s="74">
        <v>0</v>
      </c>
      <c r="N166" s="74">
        <v>2561667.33</v>
      </c>
      <c r="O166" s="79">
        <v>1</v>
      </c>
      <c r="P166" s="74">
        <v>2561667.33</v>
      </c>
      <c r="Q166" s="77" t="s">
        <v>134</v>
      </c>
      <c r="R166" s="127" t="s">
        <v>3896</v>
      </c>
      <c r="S166" s="85" t="s">
        <v>68</v>
      </c>
      <c r="T166" s="78" t="s">
        <v>5794</v>
      </c>
      <c r="U166" s="85" t="s">
        <v>134</v>
      </c>
      <c r="V166" s="85" t="s">
        <v>134</v>
      </c>
    </row>
    <row r="167" spans="1:22" s="48" customFormat="1" ht="75" x14ac:dyDescent="0.25">
      <c r="A167" s="77" t="s">
        <v>3893</v>
      </c>
      <c r="B167" s="77" t="s">
        <v>42</v>
      </c>
      <c r="C167" s="77">
        <v>6618</v>
      </c>
      <c r="D167" s="77" t="s">
        <v>214</v>
      </c>
      <c r="E167" s="77" t="s">
        <v>126</v>
      </c>
      <c r="F167" s="77" t="s">
        <v>79</v>
      </c>
      <c r="G167" s="77" t="s">
        <v>5797</v>
      </c>
      <c r="H167" s="77" t="s">
        <v>3902</v>
      </c>
      <c r="I167" s="77" t="s">
        <v>391</v>
      </c>
      <c r="J167" s="77" t="s">
        <v>377</v>
      </c>
      <c r="K167" s="77" t="s">
        <v>67</v>
      </c>
      <c r="L167" s="74">
        <v>57157</v>
      </c>
      <c r="M167" s="74">
        <v>0</v>
      </c>
      <c r="N167" s="74">
        <v>57157</v>
      </c>
      <c r="O167" s="79">
        <v>1</v>
      </c>
      <c r="P167" s="74">
        <v>57157</v>
      </c>
      <c r="Q167" s="77" t="s">
        <v>134</v>
      </c>
      <c r="R167" s="127" t="s">
        <v>3896</v>
      </c>
      <c r="S167" s="85" t="s">
        <v>68</v>
      </c>
      <c r="T167" s="120" t="s">
        <v>4419</v>
      </c>
      <c r="U167" s="85" t="s">
        <v>134</v>
      </c>
      <c r="V167" s="85" t="s">
        <v>134</v>
      </c>
    </row>
    <row r="168" spans="1:22" s="48" customFormat="1" ht="75" x14ac:dyDescent="0.25">
      <c r="A168" s="77" t="s">
        <v>3893</v>
      </c>
      <c r="B168" s="77" t="s">
        <v>42</v>
      </c>
      <c r="C168" s="77">
        <v>6619</v>
      </c>
      <c r="D168" s="77" t="s">
        <v>214</v>
      </c>
      <c r="E168" s="77" t="s">
        <v>126</v>
      </c>
      <c r="F168" s="77" t="s">
        <v>79</v>
      </c>
      <c r="G168" s="77" t="s">
        <v>5798</v>
      </c>
      <c r="H168" s="77" t="s">
        <v>5799</v>
      </c>
      <c r="I168" s="77" t="s">
        <v>5800</v>
      </c>
      <c r="J168" s="77" t="s">
        <v>377</v>
      </c>
      <c r="K168" s="77" t="s">
        <v>67</v>
      </c>
      <c r="L168" s="74">
        <v>1280834</v>
      </c>
      <c r="M168" s="74">
        <v>0</v>
      </c>
      <c r="N168" s="74">
        <v>1280834</v>
      </c>
      <c r="O168" s="79">
        <v>1</v>
      </c>
      <c r="P168" s="74">
        <v>1280834</v>
      </c>
      <c r="Q168" s="77" t="s">
        <v>134</v>
      </c>
      <c r="R168" s="127" t="s">
        <v>3896</v>
      </c>
      <c r="S168" s="85" t="s">
        <v>68</v>
      </c>
      <c r="T168" s="120" t="s">
        <v>4419</v>
      </c>
      <c r="U168" s="85" t="s">
        <v>134</v>
      </c>
      <c r="V168" s="85" t="s">
        <v>134</v>
      </c>
    </row>
    <row r="169" spans="1:22" s="48" customFormat="1" ht="75" x14ac:dyDescent="0.25">
      <c r="A169" s="77" t="s">
        <v>3893</v>
      </c>
      <c r="B169" s="77" t="s">
        <v>42</v>
      </c>
      <c r="C169" s="77">
        <v>6620</v>
      </c>
      <c r="D169" s="77" t="s">
        <v>214</v>
      </c>
      <c r="E169" s="77" t="s">
        <v>126</v>
      </c>
      <c r="F169" s="77" t="s">
        <v>79</v>
      </c>
      <c r="G169" s="77" t="s">
        <v>5801</v>
      </c>
      <c r="H169" s="77" t="s">
        <v>5802</v>
      </c>
      <c r="I169" s="77" t="s">
        <v>5803</v>
      </c>
      <c r="J169" s="77" t="s">
        <v>377</v>
      </c>
      <c r="K169" s="77" t="s">
        <v>67</v>
      </c>
      <c r="L169" s="74">
        <v>3944968</v>
      </c>
      <c r="M169" s="74">
        <v>0</v>
      </c>
      <c r="N169" s="74">
        <v>3944968</v>
      </c>
      <c r="O169" s="79">
        <v>1</v>
      </c>
      <c r="P169" s="74">
        <v>3944968</v>
      </c>
      <c r="Q169" s="77" t="s">
        <v>134</v>
      </c>
      <c r="R169" s="127" t="s">
        <v>3896</v>
      </c>
      <c r="S169" s="85" t="s">
        <v>68</v>
      </c>
      <c r="T169" s="120" t="s">
        <v>4419</v>
      </c>
      <c r="U169" s="85" t="s">
        <v>134</v>
      </c>
      <c r="V169" s="85" t="s">
        <v>134</v>
      </c>
    </row>
    <row r="170" spans="1:22" s="48" customFormat="1" ht="75" x14ac:dyDescent="0.25">
      <c r="A170" s="77">
        <v>13100090</v>
      </c>
      <c r="B170" s="77" t="s">
        <v>42</v>
      </c>
      <c r="C170" s="77" t="s">
        <v>5937</v>
      </c>
      <c r="D170" s="77" t="s">
        <v>63</v>
      </c>
      <c r="E170" s="77"/>
      <c r="F170" s="77" t="s">
        <v>123</v>
      </c>
      <c r="G170" s="77" t="s">
        <v>5938</v>
      </c>
      <c r="H170" s="77" t="s">
        <v>4298</v>
      </c>
      <c r="I170" s="77" t="s">
        <v>4299</v>
      </c>
      <c r="J170" s="77" t="s">
        <v>4039</v>
      </c>
      <c r="K170" s="77" t="s">
        <v>67</v>
      </c>
      <c r="L170" s="74">
        <v>5000</v>
      </c>
      <c r="M170" s="74">
        <v>0</v>
      </c>
      <c r="N170" s="74">
        <f>L170-M170</f>
        <v>5000</v>
      </c>
      <c r="O170" s="79">
        <v>1</v>
      </c>
      <c r="P170" s="74">
        <f t="shared" ref="P170" si="6">N170*O170</f>
        <v>5000</v>
      </c>
      <c r="Q170" s="77" t="s">
        <v>163</v>
      </c>
      <c r="R170" s="127" t="s">
        <v>4295</v>
      </c>
      <c r="S170" s="85" t="s">
        <v>68</v>
      </c>
      <c r="T170" s="120" t="s">
        <v>4409</v>
      </c>
      <c r="U170" s="85" t="s">
        <v>134</v>
      </c>
      <c r="V170" s="85" t="s">
        <v>134</v>
      </c>
    </row>
    <row r="171" spans="1:22" ht="15.75" thickBot="1" x14ac:dyDescent="0.3">
      <c r="A171" s="9" t="s">
        <v>13</v>
      </c>
      <c r="C171" s="9"/>
      <c r="D171" s="9"/>
      <c r="E171" s="9"/>
      <c r="G171" s="9"/>
      <c r="H171" s="9"/>
      <c r="I171" s="9"/>
      <c r="J171" s="9"/>
      <c r="K171" s="21"/>
      <c r="L171" s="9"/>
      <c r="M171" s="9"/>
      <c r="N171" s="9"/>
      <c r="O171" s="9"/>
      <c r="P171" s="9"/>
      <c r="Q171" s="9"/>
      <c r="R171" s="9"/>
    </row>
    <row r="172" spans="1:22" ht="15.75" thickBot="1" x14ac:dyDescent="0.3">
      <c r="H172"/>
      <c r="K172" s="12"/>
      <c r="L172" s="36">
        <f>SUBTOTAL(9,L13:L170)</f>
        <v>857332323</v>
      </c>
      <c r="M172" s="37">
        <f t="shared" ref="M172" si="7">SUBTOTAL(9,M13:M127)</f>
        <v>0</v>
      </c>
      <c r="N172" s="37">
        <f>SUBTOTAL(9,N13:N170)</f>
        <v>857321323</v>
      </c>
      <c r="O172" s="38"/>
      <c r="P172" s="37">
        <f>SUBTOTAL(9,P13:P170)</f>
        <v>857321323</v>
      </c>
    </row>
    <row r="173" spans="1:22" x14ac:dyDescent="0.25">
      <c r="H173"/>
    </row>
  </sheetData>
  <autoFilter ref="A12:V171"/>
  <conditionalFormatting sqref="H130:J130">
    <cfRule type="cellIs" dxfId="48" priority="52" operator="equal">
      <formula>""</formula>
    </cfRule>
  </conditionalFormatting>
  <conditionalFormatting sqref="A130">
    <cfRule type="cellIs" dxfId="47" priority="50" operator="equal">
      <formula>""</formula>
    </cfRule>
    <cfRule type="cellIs" dxfId="46" priority="51" operator="equal">
      <formula>"offen"</formula>
    </cfRule>
  </conditionalFormatting>
  <conditionalFormatting sqref="T130">
    <cfRule type="cellIs" dxfId="45" priority="49" operator="equal">
      <formula>0</formula>
    </cfRule>
  </conditionalFormatting>
  <conditionalFormatting sqref="T25:T67">
    <cfRule type="cellIs" dxfId="44" priority="38" operator="equal">
      <formula>"Neue Maßnahme"</formula>
    </cfRule>
  </conditionalFormatting>
  <conditionalFormatting sqref="K25">
    <cfRule type="cellIs" dxfId="43" priority="47" operator="equal">
      <formula>"gestrichen"</formula>
    </cfRule>
    <cfRule type="cellIs" dxfId="42" priority="48" operator="equal">
      <formula>"offen"</formula>
    </cfRule>
  </conditionalFormatting>
  <conditionalFormatting sqref="Q25:Q30 Q64:Q67">
    <cfRule type="cellIs" dxfId="41" priority="46" operator="equal">
      <formula>"offen"</formula>
    </cfRule>
  </conditionalFormatting>
  <conditionalFormatting sqref="H25:J30 R64:V67 H64:J67 R25:V30">
    <cfRule type="cellIs" dxfId="40" priority="45" operator="equal">
      <formula>""</formula>
    </cfRule>
  </conditionalFormatting>
  <conditionalFormatting sqref="L25">
    <cfRule type="cellIs" dxfId="39" priority="44" operator="equal">
      <formula>0</formula>
    </cfRule>
  </conditionalFormatting>
  <conditionalFormatting sqref="Q31:Q63">
    <cfRule type="cellIs" dxfId="38" priority="41" operator="equal">
      <formula>"offen"</formula>
    </cfRule>
  </conditionalFormatting>
  <conditionalFormatting sqref="H31:J63 R31:V63">
    <cfRule type="cellIs" dxfId="37" priority="40" operator="equal">
      <formula>""</formula>
    </cfRule>
  </conditionalFormatting>
  <conditionalFormatting sqref="A132">
    <cfRule type="cellIs" dxfId="36" priority="36" operator="equal">
      <formula>""</formula>
    </cfRule>
    <cfRule type="cellIs" dxfId="35" priority="37" operator="equal">
      <formula>"offen"</formula>
    </cfRule>
  </conditionalFormatting>
  <conditionalFormatting sqref="A133:A158">
    <cfRule type="cellIs" dxfId="34" priority="34" operator="equal">
      <formula>""</formula>
    </cfRule>
    <cfRule type="cellIs" dxfId="33" priority="35" operator="equal">
      <formula>"offen"</formula>
    </cfRule>
  </conditionalFormatting>
  <conditionalFormatting sqref="K132">
    <cfRule type="cellIs" dxfId="32" priority="32" operator="equal">
      <formula>"gestrichen"</formula>
    </cfRule>
    <cfRule type="cellIs" dxfId="31" priority="33" operator="equal">
      <formula>"offen"</formula>
    </cfRule>
  </conditionalFormatting>
  <conditionalFormatting sqref="Q132">
    <cfRule type="cellIs" dxfId="30" priority="31" operator="equal">
      <formula>"offen"</formula>
    </cfRule>
  </conditionalFormatting>
  <conditionalFormatting sqref="R132:S132 H132:J132 U132:V132">
    <cfRule type="cellIs" dxfId="29" priority="30" operator="equal">
      <formula>""</formula>
    </cfRule>
  </conditionalFormatting>
  <conditionalFormatting sqref="L132">
    <cfRule type="cellIs" dxfId="28" priority="29" operator="equal">
      <formula>0</formula>
    </cfRule>
  </conditionalFormatting>
  <conditionalFormatting sqref="K133:K158">
    <cfRule type="cellIs" dxfId="27" priority="27" operator="equal">
      <formula>"gestrichen"</formula>
    </cfRule>
    <cfRule type="cellIs" dxfId="26" priority="28" operator="equal">
      <formula>"offen"</formula>
    </cfRule>
  </conditionalFormatting>
  <conditionalFormatting sqref="Q133:Q158">
    <cfRule type="cellIs" dxfId="25" priority="26" operator="equal">
      <formula>"offen"</formula>
    </cfRule>
  </conditionalFormatting>
  <conditionalFormatting sqref="H133:J158 R133:V149 R151:V151 R150:S150 U150:V150 R152:S158 U152:V158">
    <cfRule type="cellIs" dxfId="24" priority="25" operator="equal">
      <formula>""</formula>
    </cfRule>
  </conditionalFormatting>
  <conditionalFormatting sqref="L133:L158">
    <cfRule type="cellIs" dxfId="23" priority="24" operator="equal">
      <formula>0</formula>
    </cfRule>
  </conditionalFormatting>
  <conditionalFormatting sqref="T133:T149 T151">
    <cfRule type="cellIs" dxfId="22" priority="23" operator="equal">
      <formula>"Neue Maßnahme"</formula>
    </cfRule>
  </conditionalFormatting>
  <conditionalFormatting sqref="A159">
    <cfRule type="cellIs" dxfId="21" priority="21" operator="equal">
      <formula>""</formula>
    </cfRule>
    <cfRule type="cellIs" dxfId="20" priority="22" operator="equal">
      <formula>"offen"</formula>
    </cfRule>
  </conditionalFormatting>
  <conditionalFormatting sqref="K159">
    <cfRule type="cellIs" dxfId="19" priority="19" operator="equal">
      <formula>"gestrichen"</formula>
    </cfRule>
    <cfRule type="cellIs" dxfId="18" priority="20" operator="equal">
      <formula>"offen"</formula>
    </cfRule>
  </conditionalFormatting>
  <conditionalFormatting sqref="Q159:Q165">
    <cfRule type="cellIs" dxfId="17" priority="18" operator="equal">
      <formula>"offen"</formula>
    </cfRule>
  </conditionalFormatting>
  <conditionalFormatting sqref="H159:J159">
    <cfRule type="cellIs" dxfId="16" priority="17" operator="equal">
      <formula>""</formula>
    </cfRule>
  </conditionalFormatting>
  <conditionalFormatting sqref="L159:L166">
    <cfRule type="cellIs" dxfId="15" priority="16" operator="equal">
      <formula>0</formula>
    </cfRule>
  </conditionalFormatting>
  <conditionalFormatting sqref="A160:A163">
    <cfRule type="cellIs" dxfId="14" priority="14" operator="equal">
      <formula>""</formula>
    </cfRule>
    <cfRule type="cellIs" dxfId="13" priority="15" operator="equal">
      <formula>"offen"</formula>
    </cfRule>
  </conditionalFormatting>
  <conditionalFormatting sqref="A164">
    <cfRule type="cellIs" dxfId="12" priority="12" operator="equal">
      <formula>""</formula>
    </cfRule>
    <cfRule type="cellIs" dxfId="11" priority="13" operator="equal">
      <formula>"offen"</formula>
    </cfRule>
  </conditionalFormatting>
  <conditionalFormatting sqref="A165">
    <cfRule type="cellIs" dxfId="10" priority="10" operator="equal">
      <formula>""</formula>
    </cfRule>
    <cfRule type="cellIs" dxfId="9" priority="11" operator="equal">
      <formula>"offen"</formula>
    </cfRule>
  </conditionalFormatting>
  <conditionalFormatting sqref="A166">
    <cfRule type="cellIs" dxfId="8" priority="8" operator="equal">
      <formula>""</formula>
    </cfRule>
    <cfRule type="cellIs" dxfId="7" priority="9" operator="equal">
      <formula>"offen"</formula>
    </cfRule>
  </conditionalFormatting>
  <conditionalFormatting sqref="Q166">
    <cfRule type="cellIs" dxfId="6" priority="7" operator="equal">
      <formula>"offen"</formula>
    </cfRule>
  </conditionalFormatting>
  <conditionalFormatting sqref="N165">
    <cfRule type="cellIs" dxfId="5" priority="6" operator="equal">
      <formula>0</formula>
    </cfRule>
  </conditionalFormatting>
  <conditionalFormatting sqref="P165">
    <cfRule type="cellIs" dxfId="4" priority="5" operator="equal">
      <formula>0</formula>
    </cfRule>
  </conditionalFormatting>
  <conditionalFormatting sqref="N164">
    <cfRule type="cellIs" dxfId="3" priority="4" operator="equal">
      <formula>0</formula>
    </cfRule>
  </conditionalFormatting>
  <conditionalFormatting sqref="P164">
    <cfRule type="cellIs" dxfId="2" priority="3" operator="equal">
      <formula>0</formula>
    </cfRule>
  </conditionalFormatting>
  <conditionalFormatting sqref="N160">
    <cfRule type="cellIs" dxfId="1" priority="2" operator="equal">
      <formula>0</formula>
    </cfRule>
  </conditionalFormatting>
  <conditionalFormatting sqref="P160">
    <cfRule type="cellIs" dxfId="0" priority="1" operator="equal">
      <formula>0</formula>
    </cfRule>
  </conditionalFormatting>
  <dataValidations count="3">
    <dataValidation type="list" allowBlank="1" showInputMessage="1" showErrorMessage="1" sqref="U1:V19 S1:S19 Q1:Q19 U68:V129 Q68:Q129 S68:S129 Q159:Q1048576 S159:S1048576 U159:V1048576">
      <formula1>"Ja, Nein"</formula1>
    </dataValidation>
    <dataValidation type="list" allowBlank="1" showInputMessage="1" showErrorMessage="1" sqref="K1:K19 K68:K129 K159:K1048576">
      <formula1>"hoch, mittel, niedrig, gestrichen"</formula1>
    </dataValidation>
    <dataValidation type="list" allowBlank="1" showInputMessage="1" showErrorMessage="1" sqref="H130">
      <formula1>#REF!</formula1>
    </dataValidation>
  </dataValidations>
  <pageMargins left="0.7" right="0.7" top="0.78740157499999996" bottom="0.78740157499999996" header="0.3" footer="0.3"/>
  <pageSetup paperSize="8" scale="5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zoomScale="70" zoomScaleNormal="70" workbookViewId="0">
      <pane ySplit="12" topLeftCell="A22" activePane="bottomLeft" state="frozen"/>
      <selection pane="bottomLeft" activeCell="A2" sqref="A2"/>
    </sheetView>
  </sheetViews>
  <sheetFormatPr baseColWidth="10" defaultRowHeight="15" x14ac:dyDescent="0.25"/>
  <cols>
    <col min="1" max="1" width="15.28515625" customWidth="1"/>
    <col min="2" max="2" width="17.7109375" customWidth="1"/>
    <col min="3" max="3" width="13.7109375" customWidth="1"/>
    <col min="4" max="4" width="21.7109375" customWidth="1"/>
    <col min="5" max="5" width="19.7109375" customWidth="1"/>
    <col min="6" max="6" width="21.140625" customWidth="1"/>
    <col min="7" max="7" width="21.28515625" customWidth="1"/>
    <col min="8" max="8" width="20.7109375" style="1" customWidth="1"/>
    <col min="9" max="9" width="19.28515625" customWidth="1"/>
    <col min="10" max="10" width="20.7109375" customWidth="1"/>
    <col min="11" max="12" width="19.28515625" customWidth="1"/>
    <col min="13" max="13" width="23.5703125" customWidth="1"/>
    <col min="14" max="14" width="22.140625" customWidth="1"/>
    <col min="15" max="15" width="16.140625" customWidth="1"/>
    <col min="16" max="16" width="15.85546875" customWidth="1"/>
    <col min="17" max="17" width="20" customWidth="1"/>
    <col min="18" max="18" width="34.85546875" customWidth="1"/>
    <col min="19" max="19" width="15" customWidth="1"/>
    <col min="20" max="20" width="57.7109375" customWidth="1"/>
    <col min="21" max="22" width="15" customWidth="1"/>
  </cols>
  <sheetData>
    <row r="1" spans="1:22" x14ac:dyDescent="0.25">
      <c r="A1" t="s">
        <v>212</v>
      </c>
      <c r="H1"/>
    </row>
    <row r="2" spans="1:22" x14ac:dyDescent="0.25">
      <c r="A2" s="17" t="s">
        <v>4371</v>
      </c>
      <c r="H2"/>
    </row>
    <row r="3" spans="1:22" x14ac:dyDescent="0.25">
      <c r="H3"/>
    </row>
    <row r="4" spans="1:22" ht="40.5" x14ac:dyDescent="0.25">
      <c r="A4" s="42" t="s">
        <v>47</v>
      </c>
      <c r="B4" s="8"/>
      <c r="C4" s="8"/>
      <c r="H4"/>
    </row>
    <row r="5" spans="1:22" x14ac:dyDescent="0.25">
      <c r="H5"/>
    </row>
    <row r="6" spans="1:22" x14ac:dyDescent="0.25">
      <c r="H6"/>
    </row>
    <row r="7" spans="1:22" x14ac:dyDescent="0.25">
      <c r="H7"/>
    </row>
    <row r="8" spans="1:22" ht="25.5" x14ac:dyDescent="0.25">
      <c r="A8" s="11" t="s">
        <v>50</v>
      </c>
      <c r="B8" s="11"/>
      <c r="C8" s="11"/>
      <c r="H8"/>
    </row>
    <row r="9" spans="1:22" ht="25.9" customHeight="1" x14ac:dyDescent="0.25">
      <c r="A9" s="10" t="s">
        <v>28</v>
      </c>
      <c r="B9" s="11"/>
      <c r="C9" s="11"/>
      <c r="H9"/>
    </row>
    <row r="10" spans="1:22" ht="15" customHeight="1" x14ac:dyDescent="0.25">
      <c r="A10" s="11"/>
      <c r="B10" s="11"/>
      <c r="C10" s="11"/>
      <c r="H10"/>
    </row>
    <row r="11" spans="1:22" ht="15.75" thickBot="1" x14ac:dyDescent="0.3"/>
    <row r="12" spans="1:22" ht="110.25" customHeight="1" thickBot="1" x14ac:dyDescent="0.3">
      <c r="A12" s="19" t="s">
        <v>37</v>
      </c>
      <c r="B12" s="22" t="s">
        <v>51</v>
      </c>
      <c r="C12" s="18" t="s">
        <v>39</v>
      </c>
      <c r="D12" s="18" t="s">
        <v>38</v>
      </c>
      <c r="E12" s="18" t="s">
        <v>30</v>
      </c>
      <c r="F12" s="22" t="s">
        <v>53</v>
      </c>
      <c r="G12" s="18" t="s">
        <v>0</v>
      </c>
      <c r="H12" s="18" t="s">
        <v>24</v>
      </c>
      <c r="I12" s="18" t="s">
        <v>25</v>
      </c>
      <c r="J12" s="18" t="s">
        <v>41</v>
      </c>
      <c r="K12" s="23" t="s">
        <v>52</v>
      </c>
      <c r="L12" s="18" t="s">
        <v>54</v>
      </c>
      <c r="M12" s="22" t="s">
        <v>46</v>
      </c>
      <c r="N12" s="18" t="s">
        <v>36</v>
      </c>
      <c r="O12" s="43" t="s">
        <v>55</v>
      </c>
      <c r="P12" s="18" t="s">
        <v>35</v>
      </c>
      <c r="Q12" s="18" t="s">
        <v>40</v>
      </c>
      <c r="R12" s="20" t="s">
        <v>33</v>
      </c>
      <c r="S12" s="57" t="s">
        <v>4365</v>
      </c>
      <c r="T12" s="57" t="s">
        <v>4366</v>
      </c>
      <c r="U12" s="58" t="s">
        <v>4367</v>
      </c>
      <c r="V12" s="58" t="s">
        <v>4368</v>
      </c>
    </row>
    <row r="13" spans="1:22" x14ac:dyDescent="0.25">
      <c r="A13" s="24"/>
      <c r="B13" s="25" t="s">
        <v>32</v>
      </c>
      <c r="C13" s="25"/>
      <c r="D13" s="25"/>
      <c r="E13" s="25"/>
      <c r="F13" s="25"/>
      <c r="G13" s="25"/>
      <c r="H13" s="25"/>
      <c r="I13" s="25"/>
      <c r="J13" s="25"/>
      <c r="K13" s="26"/>
      <c r="L13" s="30"/>
      <c r="M13" s="30"/>
      <c r="N13" s="30"/>
      <c r="O13" s="62"/>
      <c r="P13" s="30">
        <f>N13*O13</f>
        <v>0</v>
      </c>
      <c r="Q13" s="25"/>
      <c r="R13" s="60"/>
      <c r="S13" s="59"/>
      <c r="T13" s="59"/>
      <c r="U13" s="59"/>
      <c r="V13" s="59"/>
    </row>
    <row r="14" spans="1:22" x14ac:dyDescent="0.25">
      <c r="A14" s="24"/>
      <c r="B14" s="25" t="s">
        <v>32</v>
      </c>
      <c r="C14" s="25"/>
      <c r="D14" s="25"/>
      <c r="E14" s="25"/>
      <c r="F14" s="25"/>
      <c r="G14" s="25"/>
      <c r="H14" s="25"/>
      <c r="I14" s="25"/>
      <c r="J14" s="25"/>
      <c r="K14" s="26"/>
      <c r="L14" s="31"/>
      <c r="M14" s="31"/>
      <c r="N14" s="31"/>
      <c r="O14" s="63"/>
      <c r="P14" s="31">
        <f t="shared" ref="P14:P64" si="0">N14*O14</f>
        <v>0</v>
      </c>
      <c r="Q14" s="25"/>
      <c r="R14" s="60"/>
      <c r="S14" s="59"/>
      <c r="T14" s="59"/>
      <c r="U14" s="59"/>
      <c r="V14" s="59"/>
    </row>
    <row r="15" spans="1:22" x14ac:dyDescent="0.25">
      <c r="A15" s="24"/>
      <c r="B15" s="25" t="s">
        <v>32</v>
      </c>
      <c r="C15" s="25"/>
      <c r="D15" s="25"/>
      <c r="E15" s="25"/>
      <c r="F15" s="25"/>
      <c r="G15" s="25"/>
      <c r="H15" s="25"/>
      <c r="I15" s="25"/>
      <c r="J15" s="25"/>
      <c r="K15" s="26"/>
      <c r="L15" s="31"/>
      <c r="M15" s="31"/>
      <c r="N15" s="31"/>
      <c r="O15" s="63"/>
      <c r="P15" s="31">
        <f t="shared" si="0"/>
        <v>0</v>
      </c>
      <c r="Q15" s="25"/>
      <c r="R15" s="60"/>
      <c r="S15" s="59"/>
      <c r="T15" s="59"/>
      <c r="U15" s="59"/>
      <c r="V15" s="59"/>
    </row>
    <row r="16" spans="1:22" x14ac:dyDescent="0.25">
      <c r="A16" s="24"/>
      <c r="B16" s="25" t="s">
        <v>32</v>
      </c>
      <c r="C16" s="25"/>
      <c r="D16" s="25"/>
      <c r="E16" s="25"/>
      <c r="F16" s="25"/>
      <c r="G16" s="25"/>
      <c r="H16" s="25"/>
      <c r="I16" s="25"/>
      <c r="J16" s="25"/>
      <c r="K16" s="26"/>
      <c r="L16" s="31"/>
      <c r="M16" s="31"/>
      <c r="N16" s="31"/>
      <c r="O16" s="63"/>
      <c r="P16" s="31">
        <f t="shared" si="0"/>
        <v>0</v>
      </c>
      <c r="Q16" s="25"/>
      <c r="R16" s="60"/>
      <c r="S16" s="59"/>
      <c r="T16" s="59"/>
      <c r="U16" s="59"/>
      <c r="V16" s="59"/>
    </row>
    <row r="17" spans="1:22" x14ac:dyDescent="0.25">
      <c r="A17" s="24"/>
      <c r="B17" s="25" t="s">
        <v>32</v>
      </c>
      <c r="C17" s="25"/>
      <c r="D17" s="25"/>
      <c r="E17" s="25"/>
      <c r="F17" s="25"/>
      <c r="G17" s="25"/>
      <c r="H17" s="25"/>
      <c r="I17" s="25"/>
      <c r="J17" s="25"/>
      <c r="K17" s="26"/>
      <c r="L17" s="31"/>
      <c r="M17" s="31"/>
      <c r="N17" s="31"/>
      <c r="O17" s="63"/>
      <c r="P17" s="31">
        <f t="shared" si="0"/>
        <v>0</v>
      </c>
      <c r="Q17" s="25"/>
      <c r="R17" s="60"/>
      <c r="S17" s="59"/>
      <c r="T17" s="59"/>
      <c r="U17" s="59"/>
      <c r="V17" s="59"/>
    </row>
    <row r="18" spans="1:22" x14ac:dyDescent="0.25">
      <c r="A18" s="24"/>
      <c r="B18" s="25" t="s">
        <v>32</v>
      </c>
      <c r="C18" s="25"/>
      <c r="D18" s="25"/>
      <c r="E18" s="25"/>
      <c r="F18" s="25"/>
      <c r="G18" s="25"/>
      <c r="H18" s="25"/>
      <c r="I18" s="25"/>
      <c r="J18" s="25"/>
      <c r="K18" s="26"/>
      <c r="L18" s="31"/>
      <c r="M18" s="31"/>
      <c r="N18" s="31"/>
      <c r="O18" s="63"/>
      <c r="P18" s="31">
        <f t="shared" si="0"/>
        <v>0</v>
      </c>
      <c r="Q18" s="25"/>
      <c r="R18" s="60"/>
      <c r="S18" s="59"/>
      <c r="T18" s="59"/>
      <c r="U18" s="59"/>
      <c r="V18" s="59"/>
    </row>
    <row r="19" spans="1:22" x14ac:dyDescent="0.25">
      <c r="A19" s="24"/>
      <c r="B19" s="25" t="s">
        <v>32</v>
      </c>
      <c r="C19" s="25"/>
      <c r="D19" s="25"/>
      <c r="E19" s="25"/>
      <c r="F19" s="25"/>
      <c r="G19" s="25"/>
      <c r="H19" s="25"/>
      <c r="I19" s="25"/>
      <c r="J19" s="25"/>
      <c r="K19" s="26"/>
      <c r="L19" s="31"/>
      <c r="M19" s="31"/>
      <c r="N19" s="31"/>
      <c r="O19" s="63"/>
      <c r="P19" s="31">
        <f t="shared" si="0"/>
        <v>0</v>
      </c>
      <c r="Q19" s="25"/>
      <c r="R19" s="60"/>
      <c r="S19" s="59"/>
      <c r="T19" s="59"/>
      <c r="U19" s="59"/>
      <c r="V19" s="59"/>
    </row>
    <row r="20" spans="1:22" x14ac:dyDescent="0.25">
      <c r="A20" s="24"/>
      <c r="B20" s="25" t="s">
        <v>32</v>
      </c>
      <c r="C20" s="25"/>
      <c r="D20" s="25"/>
      <c r="E20" s="25"/>
      <c r="F20" s="25"/>
      <c r="G20" s="25"/>
      <c r="H20" s="25"/>
      <c r="I20" s="25"/>
      <c r="J20" s="25"/>
      <c r="K20" s="26"/>
      <c r="L20" s="31"/>
      <c r="M20" s="31"/>
      <c r="N20" s="31"/>
      <c r="O20" s="63"/>
      <c r="P20" s="31">
        <f t="shared" si="0"/>
        <v>0</v>
      </c>
      <c r="Q20" s="25"/>
      <c r="R20" s="60"/>
      <c r="S20" s="59"/>
      <c r="T20" s="59"/>
      <c r="U20" s="59"/>
      <c r="V20" s="59"/>
    </row>
    <row r="21" spans="1:22" x14ac:dyDescent="0.25">
      <c r="A21" s="24"/>
      <c r="B21" s="25" t="s">
        <v>32</v>
      </c>
      <c r="C21" s="25"/>
      <c r="D21" s="25"/>
      <c r="E21" s="25"/>
      <c r="F21" s="25"/>
      <c r="G21" s="25"/>
      <c r="H21" s="25"/>
      <c r="I21" s="25"/>
      <c r="J21" s="25"/>
      <c r="K21" s="26"/>
      <c r="L21" s="31"/>
      <c r="M21" s="31"/>
      <c r="N21" s="31"/>
      <c r="O21" s="63"/>
      <c r="P21" s="31">
        <f t="shared" si="0"/>
        <v>0</v>
      </c>
      <c r="Q21" s="25"/>
      <c r="R21" s="60"/>
      <c r="S21" s="59"/>
      <c r="T21" s="59"/>
      <c r="U21" s="59"/>
      <c r="V21" s="59"/>
    </row>
    <row r="22" spans="1:22" x14ac:dyDescent="0.25">
      <c r="A22" s="24"/>
      <c r="B22" s="25" t="s">
        <v>32</v>
      </c>
      <c r="C22" s="25"/>
      <c r="D22" s="25"/>
      <c r="E22" s="25"/>
      <c r="F22" s="25"/>
      <c r="G22" s="25"/>
      <c r="H22" s="25"/>
      <c r="I22" s="25"/>
      <c r="J22" s="25"/>
      <c r="K22" s="26"/>
      <c r="L22" s="31"/>
      <c r="M22" s="31"/>
      <c r="N22" s="31"/>
      <c r="O22" s="63"/>
      <c r="P22" s="31">
        <f t="shared" si="0"/>
        <v>0</v>
      </c>
      <c r="Q22" s="25"/>
      <c r="R22" s="60"/>
      <c r="S22" s="59"/>
      <c r="T22" s="59"/>
      <c r="U22" s="59"/>
      <c r="V22" s="59"/>
    </row>
    <row r="23" spans="1:22" x14ac:dyDescent="0.25">
      <c r="A23" s="24"/>
      <c r="B23" s="25" t="s">
        <v>32</v>
      </c>
      <c r="C23" s="25"/>
      <c r="D23" s="25"/>
      <c r="E23" s="25"/>
      <c r="F23" s="25"/>
      <c r="G23" s="25"/>
      <c r="H23" s="25"/>
      <c r="I23" s="25"/>
      <c r="J23" s="25"/>
      <c r="K23" s="26"/>
      <c r="L23" s="31"/>
      <c r="M23" s="31"/>
      <c r="N23" s="31"/>
      <c r="O23" s="63"/>
      <c r="P23" s="31">
        <f t="shared" si="0"/>
        <v>0</v>
      </c>
      <c r="Q23" s="25"/>
      <c r="R23" s="60"/>
      <c r="S23" s="59"/>
      <c r="T23" s="59"/>
      <c r="U23" s="59"/>
      <c r="V23" s="59"/>
    </row>
    <row r="24" spans="1:22" x14ac:dyDescent="0.25">
      <c r="A24" s="24"/>
      <c r="B24" s="25" t="s">
        <v>32</v>
      </c>
      <c r="C24" s="25"/>
      <c r="D24" s="25"/>
      <c r="E24" s="25"/>
      <c r="F24" s="25"/>
      <c r="G24" s="25"/>
      <c r="H24" s="25"/>
      <c r="I24" s="25"/>
      <c r="J24" s="25"/>
      <c r="K24" s="26"/>
      <c r="L24" s="31"/>
      <c r="M24" s="31"/>
      <c r="N24" s="31"/>
      <c r="O24" s="63"/>
      <c r="P24" s="31">
        <f t="shared" si="0"/>
        <v>0</v>
      </c>
      <c r="Q24" s="25"/>
      <c r="R24" s="60"/>
      <c r="S24" s="59"/>
      <c r="T24" s="59"/>
      <c r="U24" s="59"/>
      <c r="V24" s="59"/>
    </row>
    <row r="25" spans="1:22" x14ac:dyDescent="0.25">
      <c r="A25" s="24"/>
      <c r="B25" s="25" t="s">
        <v>32</v>
      </c>
      <c r="C25" s="25"/>
      <c r="D25" s="25"/>
      <c r="E25" s="25"/>
      <c r="F25" s="25"/>
      <c r="G25" s="25"/>
      <c r="H25" s="25"/>
      <c r="I25" s="25"/>
      <c r="J25" s="25"/>
      <c r="K25" s="26"/>
      <c r="L25" s="31"/>
      <c r="M25" s="31"/>
      <c r="N25" s="31"/>
      <c r="O25" s="63"/>
      <c r="P25" s="31">
        <f t="shared" si="0"/>
        <v>0</v>
      </c>
      <c r="Q25" s="25"/>
      <c r="R25" s="60"/>
      <c r="S25" s="59"/>
      <c r="T25" s="59"/>
      <c r="U25" s="59"/>
      <c r="V25" s="59"/>
    </row>
    <row r="26" spans="1:22" ht="16.149999999999999" customHeight="1" x14ac:dyDescent="0.25">
      <c r="A26" s="24"/>
      <c r="B26" s="25" t="s">
        <v>32</v>
      </c>
      <c r="C26" s="25"/>
      <c r="D26" s="25"/>
      <c r="E26" s="25"/>
      <c r="F26" s="25"/>
      <c r="G26" s="25"/>
      <c r="H26" s="25"/>
      <c r="I26" s="25"/>
      <c r="J26" s="25"/>
      <c r="K26" s="26"/>
      <c r="L26" s="31"/>
      <c r="M26" s="31"/>
      <c r="N26" s="31"/>
      <c r="O26" s="63"/>
      <c r="P26" s="31">
        <f t="shared" si="0"/>
        <v>0</v>
      </c>
      <c r="Q26" s="25"/>
      <c r="R26" s="60"/>
      <c r="S26" s="59"/>
      <c r="T26" s="59"/>
      <c r="U26" s="59"/>
      <c r="V26" s="59"/>
    </row>
    <row r="27" spans="1:22" x14ac:dyDescent="0.25">
      <c r="A27" s="24"/>
      <c r="B27" s="25" t="s">
        <v>32</v>
      </c>
      <c r="C27" s="25"/>
      <c r="D27" s="25"/>
      <c r="E27" s="25"/>
      <c r="F27" s="25"/>
      <c r="G27" s="25"/>
      <c r="H27" s="25"/>
      <c r="I27" s="25"/>
      <c r="J27" s="25"/>
      <c r="K27" s="26"/>
      <c r="L27" s="31"/>
      <c r="M27" s="31"/>
      <c r="N27" s="31"/>
      <c r="O27" s="63"/>
      <c r="P27" s="31">
        <f t="shared" si="0"/>
        <v>0</v>
      </c>
      <c r="Q27" s="25"/>
      <c r="R27" s="60"/>
      <c r="S27" s="59"/>
      <c r="T27" s="59"/>
      <c r="U27" s="59"/>
      <c r="V27" s="59"/>
    </row>
    <row r="28" spans="1:22" x14ac:dyDescent="0.25">
      <c r="A28" s="24"/>
      <c r="B28" s="25" t="s">
        <v>32</v>
      </c>
      <c r="C28" s="25"/>
      <c r="D28" s="25"/>
      <c r="E28" s="25"/>
      <c r="F28" s="25"/>
      <c r="G28" s="25"/>
      <c r="H28" s="25"/>
      <c r="I28" s="25"/>
      <c r="J28" s="25"/>
      <c r="K28" s="26"/>
      <c r="L28" s="31"/>
      <c r="M28" s="31"/>
      <c r="N28" s="31"/>
      <c r="O28" s="63"/>
      <c r="P28" s="31">
        <f t="shared" si="0"/>
        <v>0</v>
      </c>
      <c r="Q28" s="25"/>
      <c r="R28" s="60"/>
      <c r="S28" s="59"/>
      <c r="T28" s="59"/>
      <c r="U28" s="59"/>
      <c r="V28" s="59"/>
    </row>
    <row r="29" spans="1:22" x14ac:dyDescent="0.25">
      <c r="A29" s="24"/>
      <c r="B29" s="25" t="s">
        <v>32</v>
      </c>
      <c r="C29" s="25"/>
      <c r="D29" s="25"/>
      <c r="E29" s="25"/>
      <c r="F29" s="25"/>
      <c r="G29" s="25"/>
      <c r="H29" s="25"/>
      <c r="I29" s="25"/>
      <c r="J29" s="25"/>
      <c r="K29" s="26"/>
      <c r="L29" s="31"/>
      <c r="M29" s="31"/>
      <c r="N29" s="31"/>
      <c r="O29" s="63"/>
      <c r="P29" s="31">
        <f t="shared" si="0"/>
        <v>0</v>
      </c>
      <c r="Q29" s="25"/>
      <c r="R29" s="60"/>
      <c r="S29" s="59"/>
      <c r="T29" s="59"/>
      <c r="U29" s="59"/>
      <c r="V29" s="59"/>
    </row>
    <row r="30" spans="1:22" x14ac:dyDescent="0.25">
      <c r="A30" s="24"/>
      <c r="B30" s="25" t="s">
        <v>32</v>
      </c>
      <c r="C30" s="25"/>
      <c r="D30" s="25"/>
      <c r="E30" s="25"/>
      <c r="F30" s="25"/>
      <c r="G30" s="25"/>
      <c r="H30" s="25"/>
      <c r="I30" s="25"/>
      <c r="J30" s="25"/>
      <c r="K30" s="26"/>
      <c r="L30" s="31"/>
      <c r="M30" s="31"/>
      <c r="N30" s="31"/>
      <c r="O30" s="63"/>
      <c r="P30" s="31">
        <f t="shared" si="0"/>
        <v>0</v>
      </c>
      <c r="Q30" s="25"/>
      <c r="R30" s="60"/>
      <c r="S30" s="59"/>
      <c r="T30" s="59"/>
      <c r="U30" s="59"/>
      <c r="V30" s="59"/>
    </row>
    <row r="31" spans="1:22" x14ac:dyDescent="0.25">
      <c r="A31" s="24"/>
      <c r="B31" s="25" t="s">
        <v>32</v>
      </c>
      <c r="C31" s="25"/>
      <c r="D31" s="25"/>
      <c r="E31" s="25"/>
      <c r="F31" s="25"/>
      <c r="G31" s="25"/>
      <c r="H31" s="25"/>
      <c r="I31" s="25"/>
      <c r="J31" s="25"/>
      <c r="K31" s="26"/>
      <c r="L31" s="31"/>
      <c r="M31" s="31"/>
      <c r="N31" s="31"/>
      <c r="O31" s="63"/>
      <c r="P31" s="31">
        <f t="shared" si="0"/>
        <v>0</v>
      </c>
      <c r="Q31" s="25"/>
      <c r="R31" s="60"/>
      <c r="S31" s="59"/>
      <c r="T31" s="59"/>
      <c r="U31" s="59"/>
      <c r="V31" s="59"/>
    </row>
    <row r="32" spans="1:22" x14ac:dyDescent="0.25">
      <c r="A32" s="24"/>
      <c r="B32" s="25" t="s">
        <v>32</v>
      </c>
      <c r="C32" s="25"/>
      <c r="D32" s="25"/>
      <c r="E32" s="25"/>
      <c r="F32" s="25"/>
      <c r="G32" s="25"/>
      <c r="H32" s="25"/>
      <c r="I32" s="25"/>
      <c r="J32" s="25"/>
      <c r="K32" s="26"/>
      <c r="L32" s="31"/>
      <c r="M32" s="31"/>
      <c r="N32" s="31"/>
      <c r="O32" s="63"/>
      <c r="P32" s="31">
        <f t="shared" si="0"/>
        <v>0</v>
      </c>
      <c r="Q32" s="25"/>
      <c r="R32" s="60"/>
      <c r="S32" s="59"/>
      <c r="T32" s="59"/>
      <c r="U32" s="59"/>
      <c r="V32" s="59"/>
    </row>
    <row r="33" spans="1:22" x14ac:dyDescent="0.25">
      <c r="A33" s="24"/>
      <c r="B33" s="25" t="s">
        <v>32</v>
      </c>
      <c r="C33" s="25"/>
      <c r="D33" s="25"/>
      <c r="E33" s="25"/>
      <c r="F33" s="25"/>
      <c r="G33" s="25"/>
      <c r="H33" s="25"/>
      <c r="I33" s="25"/>
      <c r="J33" s="25"/>
      <c r="K33" s="26"/>
      <c r="L33" s="31"/>
      <c r="M33" s="31"/>
      <c r="N33" s="31"/>
      <c r="O33" s="63"/>
      <c r="P33" s="31">
        <f t="shared" si="0"/>
        <v>0</v>
      </c>
      <c r="Q33" s="25"/>
      <c r="R33" s="60"/>
      <c r="S33" s="59"/>
      <c r="T33" s="59"/>
      <c r="U33" s="59"/>
      <c r="V33" s="59"/>
    </row>
    <row r="34" spans="1:22" x14ac:dyDescent="0.25">
      <c r="A34" s="24"/>
      <c r="B34" s="25" t="s">
        <v>32</v>
      </c>
      <c r="C34" s="25"/>
      <c r="D34" s="25"/>
      <c r="E34" s="25"/>
      <c r="F34" s="25"/>
      <c r="G34" s="25"/>
      <c r="H34" s="25"/>
      <c r="I34" s="25"/>
      <c r="J34" s="25"/>
      <c r="K34" s="26"/>
      <c r="L34" s="31"/>
      <c r="M34" s="31"/>
      <c r="N34" s="31"/>
      <c r="O34" s="63"/>
      <c r="P34" s="31">
        <f t="shared" si="0"/>
        <v>0</v>
      </c>
      <c r="Q34" s="25"/>
      <c r="R34" s="60"/>
      <c r="S34" s="59"/>
      <c r="T34" s="59"/>
      <c r="U34" s="59"/>
      <c r="V34" s="59"/>
    </row>
    <row r="35" spans="1:22" x14ac:dyDescent="0.25">
      <c r="A35" s="24"/>
      <c r="B35" s="25" t="s">
        <v>32</v>
      </c>
      <c r="C35" s="25"/>
      <c r="D35" s="25"/>
      <c r="E35" s="25"/>
      <c r="F35" s="25"/>
      <c r="G35" s="25"/>
      <c r="H35" s="25"/>
      <c r="I35" s="25"/>
      <c r="J35" s="25"/>
      <c r="K35" s="26"/>
      <c r="L35" s="31"/>
      <c r="M35" s="31"/>
      <c r="N35" s="31"/>
      <c r="O35" s="63"/>
      <c r="P35" s="31">
        <f t="shared" si="0"/>
        <v>0</v>
      </c>
      <c r="Q35" s="25"/>
      <c r="R35" s="60"/>
      <c r="S35" s="59"/>
      <c r="T35" s="59"/>
      <c r="U35" s="59"/>
      <c r="V35" s="59"/>
    </row>
    <row r="36" spans="1:22" x14ac:dyDescent="0.25">
      <c r="A36" s="24"/>
      <c r="B36" s="25" t="s">
        <v>32</v>
      </c>
      <c r="C36" s="25"/>
      <c r="D36" s="25"/>
      <c r="E36" s="25"/>
      <c r="F36" s="25"/>
      <c r="G36" s="25"/>
      <c r="H36" s="25"/>
      <c r="I36" s="25"/>
      <c r="J36" s="25"/>
      <c r="K36" s="26"/>
      <c r="L36" s="31"/>
      <c r="M36" s="31"/>
      <c r="N36" s="31"/>
      <c r="O36" s="63"/>
      <c r="P36" s="31">
        <f t="shared" si="0"/>
        <v>0</v>
      </c>
      <c r="Q36" s="25"/>
      <c r="R36" s="60"/>
      <c r="S36" s="59"/>
      <c r="T36" s="59"/>
      <c r="U36" s="59"/>
      <c r="V36" s="59"/>
    </row>
    <row r="37" spans="1:22" x14ac:dyDescent="0.25">
      <c r="A37" s="24"/>
      <c r="B37" s="25" t="s">
        <v>32</v>
      </c>
      <c r="C37" s="25"/>
      <c r="D37" s="25"/>
      <c r="E37" s="25"/>
      <c r="F37" s="25"/>
      <c r="G37" s="25"/>
      <c r="H37" s="25"/>
      <c r="I37" s="25"/>
      <c r="J37" s="25"/>
      <c r="K37" s="26"/>
      <c r="L37" s="31"/>
      <c r="M37" s="31"/>
      <c r="N37" s="31"/>
      <c r="O37" s="63"/>
      <c r="P37" s="31">
        <f t="shared" si="0"/>
        <v>0</v>
      </c>
      <c r="Q37" s="25"/>
      <c r="R37" s="60"/>
      <c r="S37" s="59"/>
      <c r="T37" s="59"/>
      <c r="U37" s="59"/>
      <c r="V37" s="59"/>
    </row>
    <row r="38" spans="1:22" x14ac:dyDescent="0.25">
      <c r="A38" s="24"/>
      <c r="B38" s="25" t="s">
        <v>32</v>
      </c>
      <c r="C38" s="25"/>
      <c r="D38" s="25"/>
      <c r="E38" s="25"/>
      <c r="F38" s="25"/>
      <c r="G38" s="25"/>
      <c r="H38" s="25"/>
      <c r="I38" s="25"/>
      <c r="J38" s="25"/>
      <c r="K38" s="26"/>
      <c r="L38" s="31"/>
      <c r="M38" s="31"/>
      <c r="N38" s="31"/>
      <c r="O38" s="63"/>
      <c r="P38" s="31">
        <f t="shared" si="0"/>
        <v>0</v>
      </c>
      <c r="Q38" s="25"/>
      <c r="R38" s="60"/>
      <c r="S38" s="59"/>
      <c r="T38" s="59"/>
      <c r="U38" s="59"/>
      <c r="V38" s="59"/>
    </row>
    <row r="39" spans="1:22" x14ac:dyDescent="0.25">
      <c r="A39" s="24"/>
      <c r="B39" s="25" t="s">
        <v>32</v>
      </c>
      <c r="C39" s="25"/>
      <c r="D39" s="25"/>
      <c r="E39" s="25"/>
      <c r="F39" s="25"/>
      <c r="G39" s="25"/>
      <c r="H39" s="25"/>
      <c r="I39" s="25"/>
      <c r="J39" s="25"/>
      <c r="K39" s="26"/>
      <c r="L39" s="31"/>
      <c r="M39" s="31"/>
      <c r="N39" s="31"/>
      <c r="O39" s="63"/>
      <c r="P39" s="31">
        <f t="shared" si="0"/>
        <v>0</v>
      </c>
      <c r="Q39" s="25"/>
      <c r="R39" s="60"/>
      <c r="S39" s="59"/>
      <c r="T39" s="59"/>
      <c r="U39" s="59"/>
      <c r="V39" s="59"/>
    </row>
    <row r="40" spans="1:22" x14ac:dyDescent="0.25">
      <c r="A40" s="24"/>
      <c r="B40" s="25" t="s">
        <v>32</v>
      </c>
      <c r="C40" s="25"/>
      <c r="D40" s="25"/>
      <c r="E40" s="25"/>
      <c r="F40" s="25"/>
      <c r="G40" s="25"/>
      <c r="H40" s="25"/>
      <c r="I40" s="25"/>
      <c r="J40" s="25"/>
      <c r="K40" s="26"/>
      <c r="L40" s="31"/>
      <c r="M40" s="31"/>
      <c r="N40" s="31"/>
      <c r="O40" s="63"/>
      <c r="P40" s="31">
        <f t="shared" si="0"/>
        <v>0</v>
      </c>
      <c r="Q40" s="25"/>
      <c r="R40" s="60"/>
      <c r="S40" s="59"/>
      <c r="T40" s="59"/>
      <c r="U40" s="59"/>
      <c r="V40" s="59"/>
    </row>
    <row r="41" spans="1:22" x14ac:dyDescent="0.25">
      <c r="A41" s="24"/>
      <c r="B41" s="25" t="s">
        <v>32</v>
      </c>
      <c r="C41" s="25"/>
      <c r="D41" s="25"/>
      <c r="E41" s="25"/>
      <c r="F41" s="25"/>
      <c r="G41" s="25"/>
      <c r="H41" s="25"/>
      <c r="I41" s="25"/>
      <c r="J41" s="25"/>
      <c r="K41" s="26"/>
      <c r="L41" s="31"/>
      <c r="M41" s="31"/>
      <c r="N41" s="31"/>
      <c r="O41" s="63"/>
      <c r="P41" s="31">
        <f t="shared" si="0"/>
        <v>0</v>
      </c>
      <c r="Q41" s="25"/>
      <c r="R41" s="60"/>
      <c r="S41" s="59"/>
      <c r="T41" s="59"/>
      <c r="U41" s="59"/>
      <c r="V41" s="59"/>
    </row>
    <row r="42" spans="1:22" x14ac:dyDescent="0.25">
      <c r="A42" s="24"/>
      <c r="B42" s="25" t="s">
        <v>32</v>
      </c>
      <c r="C42" s="25"/>
      <c r="D42" s="25"/>
      <c r="E42" s="25"/>
      <c r="F42" s="25"/>
      <c r="G42" s="25"/>
      <c r="H42" s="25"/>
      <c r="I42" s="25"/>
      <c r="J42" s="25"/>
      <c r="K42" s="26"/>
      <c r="L42" s="31"/>
      <c r="M42" s="31"/>
      <c r="N42" s="31"/>
      <c r="O42" s="63"/>
      <c r="P42" s="31">
        <f t="shared" si="0"/>
        <v>0</v>
      </c>
      <c r="Q42" s="25"/>
      <c r="R42" s="60"/>
      <c r="S42" s="59"/>
      <c r="T42" s="59"/>
      <c r="U42" s="59"/>
      <c r="V42" s="59"/>
    </row>
    <row r="43" spans="1:22" x14ac:dyDescent="0.25">
      <c r="A43" s="24"/>
      <c r="B43" s="25" t="s">
        <v>32</v>
      </c>
      <c r="C43" s="25"/>
      <c r="D43" s="25"/>
      <c r="E43" s="25"/>
      <c r="F43" s="25"/>
      <c r="G43" s="25"/>
      <c r="H43" s="25"/>
      <c r="I43" s="25"/>
      <c r="J43" s="25"/>
      <c r="K43" s="26"/>
      <c r="L43" s="31"/>
      <c r="M43" s="31"/>
      <c r="N43" s="31"/>
      <c r="O43" s="63"/>
      <c r="P43" s="31">
        <f t="shared" si="0"/>
        <v>0</v>
      </c>
      <c r="Q43" s="25"/>
      <c r="R43" s="60"/>
      <c r="S43" s="59"/>
      <c r="T43" s="59"/>
      <c r="U43" s="59"/>
      <c r="V43" s="59"/>
    </row>
    <row r="44" spans="1:22" x14ac:dyDescent="0.25">
      <c r="A44" s="24"/>
      <c r="B44" s="25" t="s">
        <v>32</v>
      </c>
      <c r="C44" s="25"/>
      <c r="D44" s="25"/>
      <c r="E44" s="25"/>
      <c r="F44" s="25"/>
      <c r="G44" s="25"/>
      <c r="H44" s="25"/>
      <c r="I44" s="25"/>
      <c r="J44" s="25"/>
      <c r="K44" s="26"/>
      <c r="L44" s="31"/>
      <c r="M44" s="31"/>
      <c r="N44" s="31"/>
      <c r="O44" s="63"/>
      <c r="P44" s="31">
        <f t="shared" si="0"/>
        <v>0</v>
      </c>
      <c r="Q44" s="25"/>
      <c r="R44" s="60"/>
      <c r="S44" s="59"/>
      <c r="T44" s="59"/>
      <c r="U44" s="59"/>
      <c r="V44" s="59"/>
    </row>
    <row r="45" spans="1:22" x14ac:dyDescent="0.25">
      <c r="A45" s="24"/>
      <c r="B45" s="25" t="s">
        <v>32</v>
      </c>
      <c r="C45" s="25"/>
      <c r="D45" s="25"/>
      <c r="E45" s="25"/>
      <c r="F45" s="25"/>
      <c r="G45" s="25"/>
      <c r="H45" s="25"/>
      <c r="I45" s="25"/>
      <c r="J45" s="25"/>
      <c r="K45" s="26"/>
      <c r="L45" s="31"/>
      <c r="M45" s="31"/>
      <c r="N45" s="31"/>
      <c r="O45" s="63"/>
      <c r="P45" s="31">
        <f t="shared" si="0"/>
        <v>0</v>
      </c>
      <c r="Q45" s="25"/>
      <c r="R45" s="60"/>
      <c r="S45" s="59"/>
      <c r="T45" s="59"/>
      <c r="U45" s="59"/>
      <c r="V45" s="59"/>
    </row>
    <row r="46" spans="1:22" x14ac:dyDescent="0.25">
      <c r="A46" s="24"/>
      <c r="B46" s="25" t="s">
        <v>32</v>
      </c>
      <c r="C46" s="25"/>
      <c r="D46" s="25"/>
      <c r="E46" s="25"/>
      <c r="F46" s="25"/>
      <c r="G46" s="25"/>
      <c r="H46" s="25"/>
      <c r="I46" s="25"/>
      <c r="J46" s="25"/>
      <c r="K46" s="26"/>
      <c r="L46" s="31"/>
      <c r="M46" s="31"/>
      <c r="N46" s="31"/>
      <c r="O46" s="63"/>
      <c r="P46" s="31">
        <f t="shared" si="0"/>
        <v>0</v>
      </c>
      <c r="Q46" s="25"/>
      <c r="R46" s="60"/>
      <c r="S46" s="59"/>
      <c r="T46" s="59"/>
      <c r="U46" s="59"/>
      <c r="V46" s="59"/>
    </row>
    <row r="47" spans="1:22" x14ac:dyDescent="0.25">
      <c r="A47" s="24"/>
      <c r="B47" s="25" t="s">
        <v>32</v>
      </c>
      <c r="C47" s="25"/>
      <c r="D47" s="25"/>
      <c r="E47" s="25"/>
      <c r="F47" s="25"/>
      <c r="G47" s="25"/>
      <c r="H47" s="25"/>
      <c r="I47" s="25"/>
      <c r="J47" s="25"/>
      <c r="K47" s="26"/>
      <c r="L47" s="31"/>
      <c r="M47" s="31"/>
      <c r="N47" s="31"/>
      <c r="O47" s="63"/>
      <c r="P47" s="31">
        <f t="shared" si="0"/>
        <v>0</v>
      </c>
      <c r="Q47" s="25"/>
      <c r="R47" s="60"/>
      <c r="S47" s="59"/>
      <c r="T47" s="59"/>
      <c r="U47" s="59"/>
      <c r="V47" s="59"/>
    </row>
    <row r="48" spans="1:22" x14ac:dyDescent="0.25">
      <c r="A48" s="24"/>
      <c r="B48" s="25" t="s">
        <v>32</v>
      </c>
      <c r="C48" s="25"/>
      <c r="D48" s="25"/>
      <c r="E48" s="25"/>
      <c r="F48" s="25"/>
      <c r="G48" s="25"/>
      <c r="H48" s="25"/>
      <c r="I48" s="25"/>
      <c r="J48" s="25"/>
      <c r="K48" s="26"/>
      <c r="L48" s="31"/>
      <c r="M48" s="31"/>
      <c r="N48" s="31"/>
      <c r="O48" s="63"/>
      <c r="P48" s="31">
        <f t="shared" si="0"/>
        <v>0</v>
      </c>
      <c r="Q48" s="25"/>
      <c r="R48" s="60"/>
      <c r="S48" s="59"/>
      <c r="T48" s="59"/>
      <c r="U48" s="59"/>
      <c r="V48" s="59"/>
    </row>
    <row r="49" spans="1:22" x14ac:dyDescent="0.25">
      <c r="A49" s="24"/>
      <c r="B49" s="25" t="s">
        <v>32</v>
      </c>
      <c r="C49" s="25"/>
      <c r="D49" s="25"/>
      <c r="E49" s="25"/>
      <c r="F49" s="25"/>
      <c r="G49" s="25"/>
      <c r="H49" s="25"/>
      <c r="I49" s="25"/>
      <c r="J49" s="25"/>
      <c r="K49" s="26"/>
      <c r="L49" s="31"/>
      <c r="M49" s="31"/>
      <c r="N49" s="31"/>
      <c r="O49" s="63"/>
      <c r="P49" s="31">
        <f t="shared" si="0"/>
        <v>0</v>
      </c>
      <c r="Q49" s="25"/>
      <c r="R49" s="60"/>
      <c r="S49" s="59"/>
      <c r="T49" s="59"/>
      <c r="U49" s="59"/>
      <c r="V49" s="59"/>
    </row>
    <row r="50" spans="1:22" x14ac:dyDescent="0.25">
      <c r="A50" s="24"/>
      <c r="B50" s="25" t="s">
        <v>32</v>
      </c>
      <c r="C50" s="25"/>
      <c r="D50" s="25"/>
      <c r="E50" s="25"/>
      <c r="F50" s="25"/>
      <c r="G50" s="25"/>
      <c r="H50" s="25"/>
      <c r="I50" s="25"/>
      <c r="J50" s="25"/>
      <c r="K50" s="26"/>
      <c r="L50" s="31"/>
      <c r="M50" s="31"/>
      <c r="N50" s="31"/>
      <c r="O50" s="63"/>
      <c r="P50" s="31">
        <f t="shared" si="0"/>
        <v>0</v>
      </c>
      <c r="Q50" s="25"/>
      <c r="R50" s="60"/>
      <c r="S50" s="59"/>
      <c r="T50" s="59"/>
      <c r="U50" s="59"/>
      <c r="V50" s="59"/>
    </row>
    <row r="51" spans="1:22" x14ac:dyDescent="0.25">
      <c r="A51" s="24"/>
      <c r="B51" s="25" t="s">
        <v>32</v>
      </c>
      <c r="C51" s="25"/>
      <c r="D51" s="25"/>
      <c r="E51" s="25"/>
      <c r="F51" s="25"/>
      <c r="G51" s="25"/>
      <c r="H51" s="25"/>
      <c r="I51" s="25"/>
      <c r="J51" s="25"/>
      <c r="K51" s="26"/>
      <c r="L51" s="31"/>
      <c r="M51" s="31"/>
      <c r="N51" s="31"/>
      <c r="O51" s="63"/>
      <c r="P51" s="31">
        <f t="shared" si="0"/>
        <v>0</v>
      </c>
      <c r="Q51" s="25"/>
      <c r="R51" s="60"/>
      <c r="S51" s="59"/>
      <c r="T51" s="59"/>
      <c r="U51" s="59"/>
      <c r="V51" s="59"/>
    </row>
    <row r="52" spans="1:22" x14ac:dyDescent="0.25">
      <c r="A52" s="24"/>
      <c r="B52" s="25" t="s">
        <v>32</v>
      </c>
      <c r="C52" s="25"/>
      <c r="D52" s="25"/>
      <c r="E52" s="25"/>
      <c r="F52" s="25"/>
      <c r="G52" s="25"/>
      <c r="H52" s="25"/>
      <c r="I52" s="25"/>
      <c r="J52" s="25"/>
      <c r="K52" s="26"/>
      <c r="L52" s="31"/>
      <c r="M52" s="31"/>
      <c r="N52" s="31"/>
      <c r="O52" s="63"/>
      <c r="P52" s="31">
        <f t="shared" si="0"/>
        <v>0</v>
      </c>
      <c r="Q52" s="25"/>
      <c r="R52" s="60"/>
      <c r="S52" s="59"/>
      <c r="T52" s="59"/>
      <c r="U52" s="59"/>
      <c r="V52" s="59"/>
    </row>
    <row r="53" spans="1:22" x14ac:dyDescent="0.25">
      <c r="A53" s="24"/>
      <c r="B53" s="25" t="s">
        <v>32</v>
      </c>
      <c r="C53" s="25"/>
      <c r="D53" s="25"/>
      <c r="E53" s="25"/>
      <c r="F53" s="25"/>
      <c r="G53" s="25"/>
      <c r="H53" s="25"/>
      <c r="I53" s="25"/>
      <c r="J53" s="25"/>
      <c r="K53" s="26"/>
      <c r="L53" s="31"/>
      <c r="M53" s="31"/>
      <c r="N53" s="31"/>
      <c r="O53" s="63"/>
      <c r="P53" s="31">
        <f t="shared" si="0"/>
        <v>0</v>
      </c>
      <c r="Q53" s="25"/>
      <c r="R53" s="60"/>
      <c r="S53" s="59"/>
      <c r="T53" s="59"/>
      <c r="U53" s="59"/>
      <c r="V53" s="59"/>
    </row>
    <row r="54" spans="1:22" x14ac:dyDescent="0.25">
      <c r="A54" s="24"/>
      <c r="B54" s="25" t="s">
        <v>32</v>
      </c>
      <c r="C54" s="25"/>
      <c r="D54" s="25"/>
      <c r="E54" s="25"/>
      <c r="F54" s="25"/>
      <c r="G54" s="25"/>
      <c r="H54" s="25"/>
      <c r="I54" s="25"/>
      <c r="J54" s="25"/>
      <c r="K54" s="26"/>
      <c r="L54" s="31"/>
      <c r="M54" s="31"/>
      <c r="N54" s="31"/>
      <c r="O54" s="63"/>
      <c r="P54" s="31">
        <f t="shared" si="0"/>
        <v>0</v>
      </c>
      <c r="Q54" s="25"/>
      <c r="R54" s="60"/>
      <c r="S54" s="59"/>
      <c r="T54" s="59"/>
      <c r="U54" s="59"/>
      <c r="V54" s="59"/>
    </row>
    <row r="55" spans="1:22" x14ac:dyDescent="0.25">
      <c r="A55" s="24"/>
      <c r="B55" s="25" t="s">
        <v>32</v>
      </c>
      <c r="C55" s="25"/>
      <c r="D55" s="25"/>
      <c r="E55" s="25"/>
      <c r="F55" s="25"/>
      <c r="G55" s="25"/>
      <c r="H55" s="25"/>
      <c r="I55" s="25"/>
      <c r="J55" s="25"/>
      <c r="K55" s="26"/>
      <c r="L55" s="31"/>
      <c r="M55" s="31"/>
      <c r="N55" s="31"/>
      <c r="O55" s="63"/>
      <c r="P55" s="31">
        <f t="shared" si="0"/>
        <v>0</v>
      </c>
      <c r="Q55" s="25"/>
      <c r="R55" s="60"/>
      <c r="S55" s="59"/>
      <c r="T55" s="59"/>
      <c r="U55" s="59"/>
      <c r="V55" s="59"/>
    </row>
    <row r="56" spans="1:22" x14ac:dyDescent="0.25">
      <c r="A56" s="24"/>
      <c r="B56" s="25" t="s">
        <v>32</v>
      </c>
      <c r="C56" s="25"/>
      <c r="D56" s="25"/>
      <c r="E56" s="25"/>
      <c r="F56" s="25"/>
      <c r="G56" s="25"/>
      <c r="H56" s="25"/>
      <c r="I56" s="25"/>
      <c r="J56" s="25"/>
      <c r="K56" s="26"/>
      <c r="L56" s="31"/>
      <c r="M56" s="31"/>
      <c r="N56" s="31"/>
      <c r="O56" s="63"/>
      <c r="P56" s="31">
        <f t="shared" si="0"/>
        <v>0</v>
      </c>
      <c r="Q56" s="25"/>
      <c r="R56" s="60"/>
      <c r="S56" s="59"/>
      <c r="T56" s="59"/>
      <c r="U56" s="59"/>
      <c r="V56" s="59"/>
    </row>
    <row r="57" spans="1:22" x14ac:dyDescent="0.25">
      <c r="A57" s="24"/>
      <c r="B57" s="25" t="s">
        <v>32</v>
      </c>
      <c r="C57" s="25"/>
      <c r="D57" s="25"/>
      <c r="E57" s="25"/>
      <c r="F57" s="25"/>
      <c r="G57" s="25"/>
      <c r="H57" s="25"/>
      <c r="I57" s="25"/>
      <c r="J57" s="25"/>
      <c r="K57" s="26"/>
      <c r="L57" s="31"/>
      <c r="M57" s="31"/>
      <c r="N57" s="31"/>
      <c r="O57" s="63"/>
      <c r="P57" s="31">
        <f t="shared" si="0"/>
        <v>0</v>
      </c>
      <c r="Q57" s="25"/>
      <c r="R57" s="60"/>
      <c r="S57" s="59"/>
      <c r="T57" s="59"/>
      <c r="U57" s="59"/>
      <c r="V57" s="59"/>
    </row>
    <row r="58" spans="1:22" x14ac:dyDescent="0.25">
      <c r="A58" s="24"/>
      <c r="B58" s="25" t="s">
        <v>32</v>
      </c>
      <c r="C58" s="25"/>
      <c r="D58" s="25"/>
      <c r="E58" s="25"/>
      <c r="F58" s="25"/>
      <c r="G58" s="25"/>
      <c r="H58" s="25"/>
      <c r="I58" s="25"/>
      <c r="J58" s="25"/>
      <c r="K58" s="26"/>
      <c r="L58" s="31"/>
      <c r="M58" s="31"/>
      <c r="N58" s="31"/>
      <c r="O58" s="63"/>
      <c r="P58" s="31">
        <f t="shared" si="0"/>
        <v>0</v>
      </c>
      <c r="Q58" s="25"/>
      <c r="R58" s="60"/>
      <c r="S58" s="59"/>
      <c r="T58" s="59"/>
      <c r="U58" s="59"/>
      <c r="V58" s="59"/>
    </row>
    <row r="59" spans="1:22" x14ac:dyDescent="0.25">
      <c r="A59" s="24"/>
      <c r="B59" s="25" t="s">
        <v>32</v>
      </c>
      <c r="C59" s="25"/>
      <c r="D59" s="25"/>
      <c r="E59" s="25"/>
      <c r="F59" s="25"/>
      <c r="G59" s="25"/>
      <c r="H59" s="25"/>
      <c r="I59" s="25"/>
      <c r="J59" s="25"/>
      <c r="K59" s="26"/>
      <c r="L59" s="31"/>
      <c r="M59" s="31"/>
      <c r="N59" s="31"/>
      <c r="O59" s="63"/>
      <c r="P59" s="31">
        <f t="shared" si="0"/>
        <v>0</v>
      </c>
      <c r="Q59" s="25"/>
      <c r="R59" s="60"/>
      <c r="S59" s="59"/>
      <c r="T59" s="59"/>
      <c r="U59" s="59"/>
      <c r="V59" s="59"/>
    </row>
    <row r="60" spans="1:22" x14ac:dyDescent="0.25">
      <c r="A60" s="24"/>
      <c r="B60" s="25" t="s">
        <v>32</v>
      </c>
      <c r="C60" s="25"/>
      <c r="D60" s="25"/>
      <c r="E60" s="25"/>
      <c r="F60" s="25"/>
      <c r="G60" s="25"/>
      <c r="H60" s="25"/>
      <c r="I60" s="25"/>
      <c r="J60" s="25"/>
      <c r="K60" s="26"/>
      <c r="L60" s="31"/>
      <c r="M60" s="31"/>
      <c r="N60" s="31"/>
      <c r="O60" s="63"/>
      <c r="P60" s="31">
        <f t="shared" si="0"/>
        <v>0</v>
      </c>
      <c r="Q60" s="25"/>
      <c r="R60" s="60"/>
      <c r="S60" s="59"/>
      <c r="T60" s="59"/>
      <c r="U60" s="59"/>
      <c r="V60" s="59"/>
    </row>
    <row r="61" spans="1:22" x14ac:dyDescent="0.25">
      <c r="A61" s="24"/>
      <c r="B61" s="25" t="s">
        <v>32</v>
      </c>
      <c r="C61" s="25"/>
      <c r="D61" s="25"/>
      <c r="E61" s="25"/>
      <c r="F61" s="25"/>
      <c r="G61" s="25"/>
      <c r="H61" s="25"/>
      <c r="I61" s="25"/>
      <c r="J61" s="25"/>
      <c r="K61" s="26"/>
      <c r="L61" s="31"/>
      <c r="M61" s="31"/>
      <c r="N61" s="31"/>
      <c r="O61" s="63"/>
      <c r="P61" s="31">
        <f t="shared" si="0"/>
        <v>0</v>
      </c>
      <c r="Q61" s="25"/>
      <c r="R61" s="60"/>
      <c r="S61" s="59"/>
      <c r="T61" s="59"/>
      <c r="U61" s="59"/>
      <c r="V61" s="59"/>
    </row>
    <row r="62" spans="1:22" x14ac:dyDescent="0.25">
      <c r="A62" s="24"/>
      <c r="B62" s="25" t="s">
        <v>32</v>
      </c>
      <c r="C62" s="25"/>
      <c r="D62" s="25"/>
      <c r="E62" s="25"/>
      <c r="F62" s="25"/>
      <c r="G62" s="25"/>
      <c r="H62" s="25"/>
      <c r="I62" s="25"/>
      <c r="J62" s="25"/>
      <c r="K62" s="26"/>
      <c r="L62" s="31"/>
      <c r="M62" s="31"/>
      <c r="N62" s="31"/>
      <c r="O62" s="63"/>
      <c r="P62" s="31">
        <f t="shared" si="0"/>
        <v>0</v>
      </c>
      <c r="Q62" s="25"/>
      <c r="R62" s="60"/>
      <c r="S62" s="59"/>
      <c r="T62" s="59"/>
      <c r="U62" s="59"/>
      <c r="V62" s="59"/>
    </row>
    <row r="63" spans="1:22" x14ac:dyDescent="0.25">
      <c r="A63" s="24"/>
      <c r="B63" s="25" t="s">
        <v>32</v>
      </c>
      <c r="C63" s="25"/>
      <c r="D63" s="25"/>
      <c r="E63" s="25"/>
      <c r="F63" s="25"/>
      <c r="G63" s="25"/>
      <c r="H63" s="25"/>
      <c r="I63" s="25"/>
      <c r="J63" s="25"/>
      <c r="K63" s="26"/>
      <c r="L63" s="31"/>
      <c r="M63" s="31"/>
      <c r="N63" s="31"/>
      <c r="O63" s="63"/>
      <c r="P63" s="31">
        <f t="shared" si="0"/>
        <v>0</v>
      </c>
      <c r="Q63" s="25"/>
      <c r="R63" s="60"/>
      <c r="S63" s="59"/>
      <c r="T63" s="59"/>
      <c r="U63" s="59"/>
      <c r="V63" s="59"/>
    </row>
    <row r="64" spans="1:22" ht="15.75" thickBot="1" x14ac:dyDescent="0.3">
      <c r="A64" s="27"/>
      <c r="B64" s="28" t="s">
        <v>32</v>
      </c>
      <c r="C64" s="28"/>
      <c r="D64" s="28"/>
      <c r="E64" s="28"/>
      <c r="F64" s="28"/>
      <c r="G64" s="28"/>
      <c r="H64" s="28"/>
      <c r="I64" s="28"/>
      <c r="J64" s="28"/>
      <c r="K64" s="29"/>
      <c r="L64" s="32"/>
      <c r="M64" s="32"/>
      <c r="N64" s="32"/>
      <c r="O64" s="64"/>
      <c r="P64" s="32">
        <f t="shared" si="0"/>
        <v>0</v>
      </c>
      <c r="Q64" s="28"/>
      <c r="R64" s="61"/>
      <c r="S64" s="59"/>
      <c r="T64" s="59"/>
      <c r="U64" s="59"/>
      <c r="V64" s="59"/>
    </row>
    <row r="65" spans="1:18" ht="15.75" thickBot="1" x14ac:dyDescent="0.3">
      <c r="A65" s="9" t="s">
        <v>13</v>
      </c>
      <c r="C65" s="9"/>
      <c r="D65" s="9"/>
      <c r="E65" s="9"/>
      <c r="G65" s="9"/>
      <c r="H65" s="9"/>
      <c r="I65" s="9"/>
      <c r="J65" s="9"/>
      <c r="K65" s="21"/>
      <c r="L65" s="9"/>
      <c r="M65" s="9"/>
      <c r="N65" s="9"/>
      <c r="O65" s="9"/>
      <c r="P65" s="9"/>
      <c r="Q65" s="9"/>
      <c r="R65" s="9"/>
    </row>
    <row r="66" spans="1:18" ht="20.45" customHeight="1" thickBot="1" x14ac:dyDescent="0.3">
      <c r="H66"/>
      <c r="K66" s="12"/>
      <c r="L66" s="33">
        <f>SUBTOTAL(9,L13:L64)</f>
        <v>0</v>
      </c>
      <c r="M66" s="34">
        <f>SUBTOTAL(9,M13:M64)</f>
        <v>0</v>
      </c>
      <c r="N66" s="34">
        <f>SUBTOTAL(9,N13:N64)</f>
        <v>0</v>
      </c>
      <c r="O66" s="35"/>
      <c r="P66" s="34">
        <f>SUBTOTAL(9,P13:P64)</f>
        <v>0</v>
      </c>
    </row>
    <row r="67" spans="1:18" x14ac:dyDescent="0.25">
      <c r="H67"/>
    </row>
  </sheetData>
  <autoFilter ref="A12:V12"/>
  <dataValidations count="2">
    <dataValidation type="list" allowBlank="1" showInputMessage="1" showErrorMessage="1" sqref="U12:U1048576 S12:S1048576 Q12:Q1048576 V12:V1048576">
      <formula1>"Ja, Nein"</formula1>
    </dataValidation>
    <dataValidation type="list" allowBlank="1" showInputMessage="1" showErrorMessage="1" sqref="K12:K1048576">
      <formula1>"hoch, mittel, niedrig, gestrichen"</formula1>
    </dataValidation>
  </dataValidations>
  <pageMargins left="0.7" right="0.7" top="0.78740157499999996" bottom="0.78740157499999996" header="0.3" footer="0.3"/>
  <pageSetup paperSize="8" scale="5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A3" sqref="A3"/>
    </sheetView>
  </sheetViews>
  <sheetFormatPr baseColWidth="10" defaultRowHeight="15" x14ac:dyDescent="0.25"/>
  <cols>
    <col min="1" max="1" width="100.140625" customWidth="1"/>
    <col min="2" max="2" width="18.85546875" customWidth="1"/>
    <col min="3" max="3" width="20.5703125" customWidth="1"/>
    <col min="4" max="4" width="20.28515625" customWidth="1"/>
    <col min="5" max="5" width="19.140625" customWidth="1"/>
    <col min="6" max="7" width="20.7109375" customWidth="1"/>
  </cols>
  <sheetData>
    <row r="1" spans="1:7" x14ac:dyDescent="0.25">
      <c r="A1" t="s">
        <v>212</v>
      </c>
    </row>
    <row r="2" spans="1:7" x14ac:dyDescent="0.25">
      <c r="A2" s="17" t="s">
        <v>4371</v>
      </c>
    </row>
    <row r="4" spans="1:7" ht="40.5" x14ac:dyDescent="0.25">
      <c r="A4" s="42" t="s">
        <v>47</v>
      </c>
    </row>
    <row r="8" spans="1:7" ht="25.5" x14ac:dyDescent="0.25">
      <c r="A8" s="11" t="s">
        <v>16</v>
      </c>
    </row>
    <row r="9" spans="1:7" ht="15.75" thickBot="1" x14ac:dyDescent="0.3"/>
    <row r="10" spans="1:7" ht="90" x14ac:dyDescent="0.25">
      <c r="A10" s="16" t="s">
        <v>18</v>
      </c>
      <c r="B10" s="18" t="s">
        <v>34</v>
      </c>
      <c r="C10" s="18" t="s">
        <v>15</v>
      </c>
      <c r="D10" s="18" t="s">
        <v>36</v>
      </c>
      <c r="E10" s="18" t="s">
        <v>35</v>
      </c>
      <c r="F10" s="18" t="s">
        <v>4369</v>
      </c>
      <c r="G10" s="18" t="s">
        <v>4370</v>
      </c>
    </row>
    <row r="11" spans="1:7" x14ac:dyDescent="0.25">
      <c r="A11" s="15" t="s">
        <v>17</v>
      </c>
      <c r="B11" s="39">
        <f>'Allg. kom. Infra'!M1924</f>
        <v>2489510338.2829995</v>
      </c>
      <c r="C11" s="39">
        <f>'Allg. kom. Infra'!N1924</f>
        <v>26272035.239999998</v>
      </c>
      <c r="D11" s="39">
        <f>'Allg. kom. Infra'!O1924</f>
        <v>2443807506.4529996</v>
      </c>
      <c r="E11" s="67">
        <f>'Allg. kom. Infra'!Q1924</f>
        <v>2454607506.4529996</v>
      </c>
      <c r="F11" s="39">
        <v>2342531925.9250002</v>
      </c>
      <c r="G11" s="39">
        <f>E11-F11</f>
        <v>112075580.5279994</v>
      </c>
    </row>
    <row r="12" spans="1:7" x14ac:dyDescent="0.25">
      <c r="A12" s="15" t="s">
        <v>19</v>
      </c>
      <c r="B12" s="39">
        <f>'Wass. u. Abfall'!L974</f>
        <v>855128539</v>
      </c>
      <c r="C12" s="39">
        <f>'Wass. u. Abfall'!M974</f>
        <v>500000</v>
      </c>
      <c r="D12" s="39">
        <f>'Wass. u. Abfall'!N974</f>
        <v>803185491</v>
      </c>
      <c r="E12" s="67">
        <f>'Wass. u. Abfall'!P974</f>
        <v>803185491</v>
      </c>
      <c r="F12" s="65">
        <v>634845753.87</v>
      </c>
      <c r="G12" s="65">
        <f>E12-F12</f>
        <v>168339737.13</v>
      </c>
    </row>
    <row r="13" spans="1:7" x14ac:dyDescent="0.25">
      <c r="A13" s="15" t="s">
        <v>20</v>
      </c>
      <c r="B13" s="39">
        <f>'Hochw. u. Gewäss.'!L172</f>
        <v>857332323</v>
      </c>
      <c r="C13" s="39">
        <f>'Hochw. u. Gewäss.'!M172</f>
        <v>0</v>
      </c>
      <c r="D13" s="39">
        <f>'Hochw. u. Gewäss.'!N172</f>
        <v>857321323</v>
      </c>
      <c r="E13" s="67">
        <f>'Hochw. u. Gewäss.'!P172</f>
        <v>857321323</v>
      </c>
      <c r="F13" s="65">
        <v>793306649</v>
      </c>
      <c r="G13" s="65">
        <f t="shared" ref="G13:G14" si="0">E13-F13</f>
        <v>64014674</v>
      </c>
    </row>
    <row r="14" spans="1:7" x14ac:dyDescent="0.25">
      <c r="A14" s="15" t="s">
        <v>21</v>
      </c>
      <c r="B14" s="39">
        <f>Telekomm.!L66</f>
        <v>0</v>
      </c>
      <c r="C14" s="39">
        <f>Telekomm.!M66</f>
        <v>0</v>
      </c>
      <c r="D14" s="39">
        <f>Telekomm.!N66</f>
        <v>0</v>
      </c>
      <c r="E14" s="67">
        <f>Telekomm.!P66</f>
        <v>0</v>
      </c>
      <c r="F14" s="65">
        <v>0</v>
      </c>
      <c r="G14" s="65">
        <f t="shared" si="0"/>
        <v>0</v>
      </c>
    </row>
    <row r="15" spans="1:7" ht="15.75" thickBot="1" x14ac:dyDescent="0.3">
      <c r="A15" s="14" t="s">
        <v>22</v>
      </c>
      <c r="B15" s="54"/>
      <c r="C15" s="54"/>
      <c r="D15" s="50"/>
      <c r="E15" s="68">
        <f>SUM(E11:E14)</f>
        <v>4115114320.4529996</v>
      </c>
      <c r="F15" s="66">
        <f>SUM(F11:F14)</f>
        <v>3770684328.7950001</v>
      </c>
      <c r="G15" s="66">
        <f t="shared" ref="G15" si="1">SUM(G11:G14)</f>
        <v>344429991.6579994</v>
      </c>
    </row>
  </sheetData>
  <pageMargins left="0.7" right="0.7" top="0.78740157499999996" bottom="0.78740157499999996" header="0.3" footer="0.3"/>
  <pageSetup paperSize="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uven Schnurpfeil"/>
    <f:field ref="FSCFOLIO_1_1001_FieldCurrentDate" text="23.06.2022 15:35"/>
    <f:field ref="CCAPRECONFIG_15_1001_Objektname" text="220211 Maßnahmenplan_Landkreis_Ahrweiler" edit="true"/>
    <f:field ref="DEPRECONFIG_15_1001_Objektname" text="220211 Maßnahmenplan_Landkreis_Ahrweiler" edit="true"/>
    <f:field ref="RLPCFG_15_1700_Aktenbetreff" text="Maßnahmenplanverfahren" edit="true"/>
    <f:field ref="RLPCFG_15_1700_SchlagwortederAkte" text="" edit="true"/>
    <f:field ref="RLPCFG_15_1700_FreitextAkte1" text="" edit="true"/>
    <f:field ref="RLPCFG_15_1700_FreitextAkte2" text="" edit="true"/>
    <f:field ref="RLPCFG_15_1700_FreitextAkte3" text="" edit="true"/>
    <f:field ref="RLPCFG_15_1700_Vorgangsbetreff" text="Feststellung - Landkreis Ahrweiler" edit="true"/>
    <f:field ref="RLPCFG_15_1700_BemerkungVorgang" text="" edit="true"/>
    <f:field ref="RLPCFG_15_1700_SchlagworteVorgang" text="" edit="true"/>
    <f:field ref="RLPCFG_15_1700_FreitextVorgang1" text="" edit="true"/>
    <f:field ref="RLPCFG_15_1700_FreitextVorgang2" text="" edit="true"/>
    <f:field ref="RLPCFG_15_1700_FreitextVorgang3" text="" edit="true"/>
    <f:field ref="RLPCFG_15_1700_BetreffDokument" text="" edit="true"/>
    <f:field ref="RLPCFG_15_1700_FreitextAusgang1" text="" edit="true"/>
    <f:field ref="RLPCFG_15_1700_FreitextAusgang2" text="" edit="true"/>
    <f:field ref="RLPCFG_15_1700_FreitextAusgang3" text="" edit="true"/>
    <f:field ref="RLPCFG_15_1700_SchlagworteAusgang" text="" edit="true"/>
    <f:field ref="RLPCFG_15_1700_AdressatenAusgang" text="" multiline="true"/>
    <f:field ref="objname" text="220211 Maßnahmenplan_Landkreis_Ahrweiler" edit="true"/>
    <f:field ref="objsubject" text="" edit="true"/>
    <f:field ref="objcreatedby" text="Riesch, Marc-Maurice"/>
    <f:field ref="objcreatedat" date="2022-04-04T09:51:06" text="04.04.2022 09:51:06"/>
    <f:field ref="objchangedby" text="Jungblut, Nicole"/>
    <f:field ref="objmodifiedat" date="2022-06-01T09:40:20" text="01.06.2022 09:40:20"/>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DEPRECONFIG_15_1001_Objektname" text="Objektname"/>
    <f:field ref="RLPCFG_15_1700_Aktenbetreff" text="Aktenbetreff"/>
    <f:field ref="RLPCFG_15_1700_SchlagwortederAkte" text="Schlagworte der Akte"/>
    <f:field ref="RLPCFG_15_1700_FreitextAkte1" text="Freitext Akte 1"/>
    <f:field ref="RLPCFG_15_1700_FreitextAkte2" text="Freitext Akte 2"/>
    <f:field ref="RLPCFG_15_1700_FreitextAkte3" text="Freitext Akte 3"/>
    <f:field ref="RLPCFG_15_1700_Vorgangsbetreff" text="Vorgangsbetreff"/>
    <f:field ref="RLPCFG_15_1700_BemerkungVorgang" text="Bemerkung Vorgang"/>
    <f:field ref="RLPCFG_15_1700_SchlagworteVorgang" text="Schlagworte Vorgang"/>
    <f:field ref="RLPCFG_15_1700_FreitextVorgang1" text="Freitext Vorgang 1"/>
    <f:field ref="RLPCFG_15_1700_FreitextVorgang2" text="Freitext Vorgang 2"/>
    <f:field ref="RLPCFG_15_1700_FreitextVorgang3" text="Freitext Vorgang 3"/>
    <f:field ref="RLPCFG_15_1700_BetreffDokument" text="Betreff Dokument"/>
    <f:field ref="RLPCFG_15_1700_FreitextAusgang1" text="Freitext Ausgang 1"/>
    <f:field ref="RLPCFG_15_1700_FreitextAusgang2" text="Freitext Ausgang 2"/>
    <f:field ref="RLPCFG_15_1700_FreitextAusgang3" text="Freitext Ausgang 3"/>
    <f:field ref="RLPCFG_15_1700_SchlagworteAusgang" text="Schlagworte Ausgang"/>
    <f:field ref="RLPCFG_15_1700_AdressatenAusgang" text="Adressaten Ausgang"/>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Grunddaten</vt:lpstr>
      <vt:lpstr>Allg. kom. Infra</vt:lpstr>
      <vt:lpstr>Wass. u. Abfall</vt:lpstr>
      <vt:lpstr>Hochw. u. Gewäss.</vt:lpstr>
      <vt:lpstr>Telekomm.</vt:lpstr>
      <vt:lpstr>Gesamtkosten</vt:lpstr>
    </vt:vector>
  </TitlesOfParts>
  <Company>Ministerium des Innern, für Sport und Infrastruktur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Schwarting, Henning (MdI)</dc:creator>
  <cp:lastModifiedBy>Weltken, Miriam</cp:lastModifiedBy>
  <cp:lastPrinted>2022-02-10T18:33:10Z</cp:lastPrinted>
  <dcterms:created xsi:type="dcterms:W3CDTF">2021-09-18T12:29:25Z</dcterms:created>
  <dcterms:modified xsi:type="dcterms:W3CDTF">2022-09-30T10:30:37Z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RLPCFG@15.1700:File_SpecReferenceName">
    <vt:lpwstr/>
  </property>
  <property fmtid="{D5CDD505-2E9C-101B-9397-08002B2CF9AE}" pid="3" name="FSC#RLPCFG@15.1700:File_Filereference">
    <vt:lpwstr>1134-0002-0301 WA 3</vt:lpwstr>
  </property>
  <property fmtid="{D5CDD505-2E9C-101B-9397-08002B2CF9AE}" pid="4" name="FSC#RLPCFG@15.1700:File_RLPFilereference">
    <vt:lpwstr>1134-0002</vt:lpwstr>
  </property>
  <property fmtid="{D5CDD505-2E9C-101B-9397-08002B2CF9AE}" pid="5" name="FSC#RLPCFG@15.1700:File_FileRespOrg">
    <vt:lpwstr>0301 WA 3 - Förderwesen, Bund-Länder-Koordinierung</vt:lpwstr>
  </property>
  <property fmtid="{D5CDD505-2E9C-101B-9397-08002B2CF9AE}" pid="6" name="FSC#RLPCFG@15.1700:File_Subject">
    <vt:lpwstr>Maßnahmenplanverfahren</vt:lpwstr>
  </property>
  <property fmtid="{D5CDD505-2E9C-101B-9397-08002B2CF9AE}" pid="7" name="FSC#RLPCFG@15.1700:File_RegistryMark">
    <vt:lpwstr/>
  </property>
  <property fmtid="{D5CDD505-2E9C-101B-9397-08002B2CF9AE}" pid="8" name="FSC#RLPCFG@15.1700:File_Keywords">
    <vt:lpwstr/>
  </property>
  <property fmtid="{D5CDD505-2E9C-101B-9397-08002B2CF9AE}" pid="9" name="FSC#RLPCFG@15.1700:File_Freetext_1">
    <vt:lpwstr/>
  </property>
  <property fmtid="{D5CDD505-2E9C-101B-9397-08002B2CF9AE}" pid="10" name="FSC#RLPCFG@15.1700:File_Freetext_2">
    <vt:lpwstr/>
  </property>
  <property fmtid="{D5CDD505-2E9C-101B-9397-08002B2CF9AE}" pid="11" name="FSC#RLPCFG@15.1700:File_Freetext_3">
    <vt:lpwstr/>
  </property>
  <property fmtid="{D5CDD505-2E9C-101B-9397-08002B2CF9AE}" pid="12" name="FSC#RLPCFG@15.1700:Procedure_Filereference">
    <vt:lpwstr>1134-0002#2022/0005-0301 WA 3</vt:lpwstr>
  </property>
  <property fmtid="{D5CDD505-2E9C-101B-9397-08002B2CF9AE}" pid="13" name="FSC#RLPCFG@15.1700:Procedure_Subject">
    <vt:lpwstr>Feststellung - Landkreis Ahrweiler</vt:lpwstr>
  </property>
  <property fmtid="{D5CDD505-2E9C-101B-9397-08002B2CF9AE}" pid="14" name="FSC#RLPCFG@15.1700:Procedure_Fileresp_Firstname">
    <vt:lpwstr>Anke</vt:lpwstr>
  </property>
  <property fmtid="{D5CDD505-2E9C-101B-9397-08002B2CF9AE}" pid="15" name="FSC#RLPCFG@15.1700:Procedure_Fileresp_Title">
    <vt:lpwstr/>
  </property>
  <property fmtid="{D5CDD505-2E9C-101B-9397-08002B2CF9AE}" pid="16" name="FSC#RLPCFG@15.1700:Procedure_Fileresp_Lastname">
    <vt:lpwstr>Milke</vt:lpwstr>
  </property>
  <property fmtid="{D5CDD505-2E9C-101B-9397-08002B2CF9AE}" pid="17" name="FSC#RLPCFG@15.1700:Procedure_Fileresp_OU">
    <vt:lpwstr>0301 WA 3 - Förderwesen, Bund-Länder-Koordinierung</vt:lpwstr>
  </property>
  <property fmtid="{D5CDD505-2E9C-101B-9397-08002B2CF9AE}" pid="18" name="FSC#RLPCFG@15.1700:Procedure_Filenotice">
    <vt:lpwstr/>
  </property>
  <property fmtid="{D5CDD505-2E9C-101B-9397-08002B2CF9AE}" pid="19" name="FSC#RLPCFG@15.1700:Procedure_Keywords">
    <vt:lpwstr/>
  </property>
  <property fmtid="{D5CDD505-2E9C-101B-9397-08002B2CF9AE}" pid="20" name="FSC#RLPCFG@15.1700:Procedure_Freetext_1">
    <vt:lpwstr/>
  </property>
  <property fmtid="{D5CDD505-2E9C-101B-9397-08002B2CF9AE}" pid="21" name="FSC#RLPCFG@15.1700:Procedure_Freetext_2">
    <vt:lpwstr/>
  </property>
  <property fmtid="{D5CDD505-2E9C-101B-9397-08002B2CF9AE}" pid="22" name="FSC#RLPCFG@15.1700:Procedure_Freetext_3">
    <vt:lpwstr/>
  </property>
  <property fmtid="{D5CDD505-2E9C-101B-9397-08002B2CF9AE}" pid="23" name="FSC#RLPCFG@15.1700:Procedure_Old_Filereference">
    <vt:lpwstr/>
  </property>
  <property fmtid="{D5CDD505-2E9C-101B-9397-08002B2CF9AE}" pid="24" name="FSC#RLPCFG@15.1700:Outgoing_Filereference">
    <vt:lpwstr/>
  </property>
  <property fmtid="{D5CDD505-2E9C-101B-9397-08002B2CF9AE}" pid="25" name="FSC#RLPCFG@15.1700:Outgoing_Filesubj">
    <vt:lpwstr/>
  </property>
  <property fmtid="{D5CDD505-2E9C-101B-9397-08002B2CF9AE}" pid="26" name="FSC#RLPCFG@15.1700:Outgoing_Foreignnr">
    <vt:lpwstr/>
  </property>
  <property fmtid="{D5CDD505-2E9C-101B-9397-08002B2CF9AE}" pid="27" name="FSC#RLPCFG@15.1700:Outgoing_Freetext_1">
    <vt:lpwstr/>
  </property>
  <property fmtid="{D5CDD505-2E9C-101B-9397-08002B2CF9AE}" pid="28" name="FSC#RLPCFG@15.1700:Outgoing_Freetext_2">
    <vt:lpwstr/>
  </property>
  <property fmtid="{D5CDD505-2E9C-101B-9397-08002B2CF9AE}" pid="29" name="FSC#RLPCFG@15.1700:Outgoing_Freetext_3">
    <vt:lpwstr/>
  </property>
  <property fmtid="{D5CDD505-2E9C-101B-9397-08002B2CF9AE}" pid="30" name="FSC#RLPCFG@15.1700:Outgoing_Keywords">
    <vt:lpwstr/>
  </property>
  <property fmtid="{D5CDD505-2E9C-101B-9397-08002B2CF9AE}" pid="31" name="FSC#RLPCFG@15.1700:Outgoing_Old_Filereference">
    <vt:lpwstr/>
  </property>
  <property fmtid="{D5CDD505-2E9C-101B-9397-08002B2CF9AE}" pid="32" name="FSC#RLPCFG@15.1700:Outgoing_Author_Title">
    <vt:lpwstr/>
  </property>
  <property fmtid="{D5CDD505-2E9C-101B-9397-08002B2CF9AE}" pid="33" name="FSC#RLPCFG@15.1700:Outgoing_Author_Firstname">
    <vt:lpwstr/>
  </property>
  <property fmtid="{D5CDD505-2E9C-101B-9397-08002B2CF9AE}" pid="34" name="FSC#RLPCFG@15.1700:Outgoing_Author_Lastname">
    <vt:lpwstr/>
  </property>
  <property fmtid="{D5CDD505-2E9C-101B-9397-08002B2CF9AE}" pid="35" name="FSC#RLPCFG@15.1700:Outgoing_Author_Email">
    <vt:lpwstr/>
  </property>
  <property fmtid="{D5CDD505-2E9C-101B-9397-08002B2CF9AE}" pid="36" name="FSC#RLPCFG@15.1700:Outgoing_Author_Telephone">
    <vt:lpwstr/>
  </property>
  <property fmtid="{D5CDD505-2E9C-101B-9397-08002B2CF9AE}" pid="37" name="FSC#RLPCFG@15.1700:Outgoing_Author_Fax">
    <vt:lpwstr/>
  </property>
  <property fmtid="{D5CDD505-2E9C-101B-9397-08002B2CF9AE}" pid="38" name="FSC#RLPCFG@15.1700:Outgoing_FinalSign_Title">
    <vt:lpwstr/>
  </property>
  <property fmtid="{D5CDD505-2E9C-101B-9397-08002B2CF9AE}" pid="39" name="FSC#RLPCFG@15.1700:Outgoing_FinalSign_Firstname">
    <vt:lpwstr/>
  </property>
  <property fmtid="{D5CDD505-2E9C-101B-9397-08002B2CF9AE}" pid="40" name="FSC#RLPCFG@15.1700:Outgoing_FinalSign_Lastname">
    <vt:lpwstr/>
  </property>
  <property fmtid="{D5CDD505-2E9C-101B-9397-08002B2CF9AE}" pid="41" name="FSC#RLPCFG@15.1700:Outgoing_FinalSign_Email">
    <vt:lpwstr/>
  </property>
  <property fmtid="{D5CDD505-2E9C-101B-9397-08002B2CF9AE}" pid="42" name="FSC#RLPCFG@15.1700:Outgoing_FinalSign_Telephone">
    <vt:lpwstr/>
  </property>
  <property fmtid="{D5CDD505-2E9C-101B-9397-08002B2CF9AE}" pid="43" name="FSC#RLPCFG@15.1700:Outgoing_FinalSign_Fax">
    <vt:lpwstr/>
  </property>
  <property fmtid="{D5CDD505-2E9C-101B-9397-08002B2CF9AE}" pid="44" name="FSC#RLPCFG@15.1700:Outgoing_FinalSign_Date">
    <vt:lpwstr/>
  </property>
  <property fmtid="{D5CDD505-2E9C-101B-9397-08002B2CF9AE}" pid="45" name="FSC#RLPCFG@15.1700:Outgoing_FinalSign_Date_2">
    <vt:lpwstr/>
  </property>
  <property fmtid="{D5CDD505-2E9C-101B-9397-08002B2CF9AE}" pid="46" name="FSC#RLPCFG@15.1700:Outgoing_FinalSign_LastDate">
    <vt:lpwstr/>
  </property>
  <property fmtid="{D5CDD505-2E9C-101B-9397-08002B2CF9AE}" pid="47" name="FSC#RLPCFG@15.1700:Outgoing_objcreatedat">
    <vt:lpwstr/>
  </property>
  <property fmtid="{D5CDD505-2E9C-101B-9397-08002B2CF9AE}" pid="48" name="FSC#RLPCFG@15.1700:Outgoing_docdate">
    <vt:lpwstr/>
  </property>
  <property fmtid="{D5CDD505-2E9C-101B-9397-08002B2CF9AE}" pid="49" name="FSC#RLPCFG@15.1700:Outgoing_OrganisationName">
    <vt:lpwstr/>
  </property>
  <property fmtid="{D5CDD505-2E9C-101B-9397-08002B2CF9AE}" pid="50" name="FSC#RLPCFG@15.1700:Outgoing_OrganisationStreet">
    <vt:lpwstr/>
  </property>
  <property fmtid="{D5CDD505-2E9C-101B-9397-08002B2CF9AE}" pid="51" name="FSC#RLPCFG@15.1700:Outgoing_OrganisationHousenumber">
    <vt:lpwstr/>
  </property>
  <property fmtid="{D5CDD505-2E9C-101B-9397-08002B2CF9AE}" pid="52" name="FSC#RLPCFG@15.1700:Outgoing_OrganisationZipCode">
    <vt:lpwstr/>
  </property>
  <property fmtid="{D5CDD505-2E9C-101B-9397-08002B2CF9AE}" pid="53" name="FSC#RLPCFG@15.1700:Outgoing_OrganisationCity">
    <vt:lpwstr/>
  </property>
  <property fmtid="{D5CDD505-2E9C-101B-9397-08002B2CF9AE}" pid="54" name="FSC#RLPCFG@15.1700:Outgoing_OrganisationCountry">
    <vt:lpwstr/>
  </property>
  <property fmtid="{D5CDD505-2E9C-101B-9397-08002B2CF9AE}" pid="55" name="FSC#RLPCFG@15.1700:Outgoing_OrganisationPOBox">
    <vt:lpwstr/>
  </property>
  <property fmtid="{D5CDD505-2E9C-101B-9397-08002B2CF9AE}" pid="56" name="FSC#RLPCFG@15.1700:Outgoing_OrganisationDescription">
    <vt:lpwstr/>
  </property>
  <property fmtid="{D5CDD505-2E9C-101B-9397-08002B2CF9AE}" pid="57" name="FSC#RLPCFG@15.1700:Outgoing_OrganisationTelnumber">
    <vt:lpwstr/>
  </property>
  <property fmtid="{D5CDD505-2E9C-101B-9397-08002B2CF9AE}" pid="58" name="FSC#RLPCFG@15.1700:Outgoing_OrganisationFax">
    <vt:lpwstr/>
  </property>
  <property fmtid="{D5CDD505-2E9C-101B-9397-08002B2CF9AE}" pid="59" name="FSC#RLPCFG@15.1700:Outgoing_OrganisationEmail">
    <vt:lpwstr/>
  </property>
  <property fmtid="{D5CDD505-2E9C-101B-9397-08002B2CF9AE}" pid="60" name="FSC#RLPCFG@15.1700:SubFileDocument_objowngroup_grshortname">
    <vt:lpwstr>0301 WA 3</vt:lpwstr>
  </property>
  <property fmtid="{D5CDD505-2E9C-101B-9397-08002B2CF9AE}" pid="61" name="FSC#RLPCFG@15.1700:SubFileDocument_objowngroup_grshortname_special">
    <vt:lpwstr>WA 3</vt:lpwstr>
  </property>
  <property fmtid="{D5CDD505-2E9C-101B-9397-08002B2CF9AE}" pid="62" name="FSC#RLPCFG@15.1700:Procedure_diarynumber">
    <vt:lpwstr/>
  </property>
  <property fmtid="{D5CDD505-2E9C-101B-9397-08002B2CF9AE}" pid="63" name="FSC#COOELAK@1.1001:Subject">
    <vt:lpwstr>Maßnahmenplanverfahren</vt:lpwstr>
  </property>
  <property fmtid="{D5CDD505-2E9C-101B-9397-08002B2CF9AE}" pid="64" name="FSC#COOELAK@1.1001:FileReference">
    <vt:lpwstr>1134-0002-0301 WA 3</vt:lpwstr>
  </property>
  <property fmtid="{D5CDD505-2E9C-101B-9397-08002B2CF9AE}" pid="65" name="FSC#COOELAK@1.1001:FileRefYear">
    <vt:lpwstr>2021</vt:lpwstr>
  </property>
  <property fmtid="{D5CDD505-2E9C-101B-9397-08002B2CF9AE}" pid="66" name="FSC#COOELAK@1.1001:FileRefOrdinal">
    <vt:lpwstr>36</vt:lpwstr>
  </property>
  <property fmtid="{D5CDD505-2E9C-101B-9397-08002B2CF9AE}" pid="67" name="FSC#COOELAK@1.1001:FileRefOU">
    <vt:lpwstr>0301 WA 3</vt:lpwstr>
  </property>
  <property fmtid="{D5CDD505-2E9C-101B-9397-08002B2CF9AE}" pid="68" name="FSC#COOELAK@1.1001:Organization">
    <vt:lpwstr/>
  </property>
  <property fmtid="{D5CDD505-2E9C-101B-9397-08002B2CF9AE}" pid="69" name="FSC#COOELAK@1.1001:Owner">
    <vt:lpwstr>Riesch Marc-Maurice</vt:lpwstr>
  </property>
  <property fmtid="{D5CDD505-2E9C-101B-9397-08002B2CF9AE}" pid="70" name="FSC#COOELAK@1.1001:OwnerExtension">
    <vt:lpwstr>3857</vt:lpwstr>
  </property>
  <property fmtid="{D5CDD505-2E9C-101B-9397-08002B2CF9AE}" pid="71" name="FSC#COOELAK@1.1001:OwnerFaxExtension">
    <vt:lpwstr/>
  </property>
  <property fmtid="{D5CDD505-2E9C-101B-9397-08002B2CF9AE}" pid="72" name="FSC#COOELAK@1.1001:DispatchedBy">
    <vt:lpwstr/>
  </property>
  <property fmtid="{D5CDD505-2E9C-101B-9397-08002B2CF9AE}" pid="73" name="FSC#COOELAK@1.1001:DispatchedAt">
    <vt:lpwstr/>
  </property>
  <property fmtid="{D5CDD505-2E9C-101B-9397-08002B2CF9AE}" pid="74" name="FSC#COOELAK@1.1001:ApprovedBy">
    <vt:lpwstr/>
  </property>
  <property fmtid="{D5CDD505-2E9C-101B-9397-08002B2CF9AE}" pid="75" name="FSC#COOELAK@1.1001:ApprovedAt">
    <vt:lpwstr/>
  </property>
  <property fmtid="{D5CDD505-2E9C-101B-9397-08002B2CF9AE}" pid="76" name="FSC#COOELAK@1.1001:Department">
    <vt:lpwstr>0301 311 (Öffentliches Dienstrecht)</vt:lpwstr>
  </property>
  <property fmtid="{D5CDD505-2E9C-101B-9397-08002B2CF9AE}" pid="77" name="FSC#COOELAK@1.1001:CreatedAt">
    <vt:lpwstr>04.04.2022</vt:lpwstr>
  </property>
  <property fmtid="{D5CDD505-2E9C-101B-9397-08002B2CF9AE}" pid="78" name="FSC#COOELAK@1.1001:OU">
    <vt:lpwstr>0301 WA 3 (Förderwesen, Bund-Länder-Koordinierung)</vt:lpwstr>
  </property>
  <property fmtid="{D5CDD505-2E9C-101B-9397-08002B2CF9AE}" pid="79" name="FSC#COOELAK@1.1001:Priority">
    <vt:lpwstr> ()</vt:lpwstr>
  </property>
  <property fmtid="{D5CDD505-2E9C-101B-9397-08002B2CF9AE}" pid="80" name="FSC#COOELAK@1.1001:ObjBarCode">
    <vt:lpwstr>*COO.2298.101.2.2431025*</vt:lpwstr>
  </property>
  <property fmtid="{D5CDD505-2E9C-101B-9397-08002B2CF9AE}" pid="81" name="FSC#COOELAK@1.1001:RefBarCode">
    <vt:lpwstr>*COO.2298.101.2.2431023*</vt:lpwstr>
  </property>
  <property fmtid="{D5CDD505-2E9C-101B-9397-08002B2CF9AE}" pid="82" name="FSC#COOELAK@1.1001:FileRefBarCode">
    <vt:lpwstr>*1134-0002-0301 WA 3*</vt:lpwstr>
  </property>
  <property fmtid="{D5CDD505-2E9C-101B-9397-08002B2CF9AE}" pid="83" name="FSC#COOELAK@1.1001:ExternalRef">
    <vt:lpwstr/>
  </property>
  <property fmtid="{D5CDD505-2E9C-101B-9397-08002B2CF9AE}" pid="84" name="FSC#COOELAK@1.1001:IncomingNumber">
    <vt:lpwstr>2</vt:lpwstr>
  </property>
  <property fmtid="{D5CDD505-2E9C-101B-9397-08002B2CF9AE}" pid="85" name="FSC#COOELAK@1.1001:IncomingSubject">
    <vt:lpwstr>Maßnahmenplan - Landkreis Ahrweiler</vt:lpwstr>
  </property>
  <property fmtid="{D5CDD505-2E9C-101B-9397-08002B2CF9AE}" pid="86" name="FSC#COOELAK@1.1001:ProcessResponsible">
    <vt:lpwstr/>
  </property>
  <property fmtid="{D5CDD505-2E9C-101B-9397-08002B2CF9AE}" pid="87" name="FSC#COOELAK@1.1001:ProcessResponsiblePhone">
    <vt:lpwstr/>
  </property>
  <property fmtid="{D5CDD505-2E9C-101B-9397-08002B2CF9AE}" pid="88" name="FSC#COOELAK@1.1001:ProcessResponsibleMail">
    <vt:lpwstr/>
  </property>
  <property fmtid="{D5CDD505-2E9C-101B-9397-08002B2CF9AE}" pid="89" name="FSC#COOELAK@1.1001:ProcessResponsibleFax">
    <vt:lpwstr/>
  </property>
  <property fmtid="{D5CDD505-2E9C-101B-9397-08002B2CF9AE}" pid="90" name="FSC#COOELAK@1.1001:ApproverFirstName">
    <vt:lpwstr/>
  </property>
  <property fmtid="{D5CDD505-2E9C-101B-9397-08002B2CF9AE}" pid="91" name="FSC#COOELAK@1.1001:ApproverSurName">
    <vt:lpwstr/>
  </property>
  <property fmtid="{D5CDD505-2E9C-101B-9397-08002B2CF9AE}" pid="92" name="FSC#COOELAK@1.1001:ApproverTitle">
    <vt:lpwstr/>
  </property>
  <property fmtid="{D5CDD505-2E9C-101B-9397-08002B2CF9AE}" pid="93" name="FSC#COOELAK@1.1001:ExternalDate">
    <vt:lpwstr/>
  </property>
  <property fmtid="{D5CDD505-2E9C-101B-9397-08002B2CF9AE}" pid="94" name="FSC#COOELAK@1.1001:SettlementApprovedAt">
    <vt:lpwstr/>
  </property>
  <property fmtid="{D5CDD505-2E9C-101B-9397-08002B2CF9AE}" pid="95" name="FSC#COOELAK@1.1001:BaseNumber">
    <vt:lpwstr>1134</vt:lpwstr>
  </property>
  <property fmtid="{D5CDD505-2E9C-101B-9397-08002B2CF9AE}" pid="96" name="FSC#COOELAK@1.1001:CurrentUserRolePos">
    <vt:lpwstr>Bearbeitung</vt:lpwstr>
  </property>
  <property fmtid="{D5CDD505-2E9C-101B-9397-08002B2CF9AE}" pid="97" name="FSC#COOELAK@1.1001:CurrentUserEmail">
    <vt:lpwstr>Rouven.Schnurpfeil@mdi.rlp.de</vt:lpwstr>
  </property>
  <property fmtid="{D5CDD505-2E9C-101B-9397-08002B2CF9AE}" pid="98" name="FSC#ELAKGOV@1.1001:PersonalSubjGender">
    <vt:lpwstr/>
  </property>
  <property fmtid="{D5CDD505-2E9C-101B-9397-08002B2CF9AE}" pid="99" name="FSC#ELAKGOV@1.1001:PersonalSubjFirstName">
    <vt:lpwstr/>
  </property>
  <property fmtid="{D5CDD505-2E9C-101B-9397-08002B2CF9AE}" pid="100" name="FSC#ELAKGOV@1.1001:PersonalSubjSurName">
    <vt:lpwstr/>
  </property>
  <property fmtid="{D5CDD505-2E9C-101B-9397-08002B2CF9AE}" pid="101" name="FSC#ELAKGOV@1.1001:PersonalSubjSalutation">
    <vt:lpwstr/>
  </property>
  <property fmtid="{D5CDD505-2E9C-101B-9397-08002B2CF9AE}" pid="102" name="FSC#ELAKGOV@1.1001:PersonalSubjAddress">
    <vt:lpwstr/>
  </property>
  <property fmtid="{D5CDD505-2E9C-101B-9397-08002B2CF9AE}" pid="103" name="FSC#ATSTATECFG@1.1001:Office">
    <vt:lpwstr>Förderwesen, Bund-Länder-Koordinierung</vt:lpwstr>
  </property>
  <property fmtid="{D5CDD505-2E9C-101B-9397-08002B2CF9AE}" pid="104" name="FSC#ATSTATECFG@1.1001:Agent">
    <vt:lpwstr/>
  </property>
  <property fmtid="{D5CDD505-2E9C-101B-9397-08002B2CF9AE}" pid="105" name="FSC#ATSTATECFG@1.1001:AgentPhone">
    <vt:lpwstr/>
  </property>
  <property fmtid="{D5CDD505-2E9C-101B-9397-08002B2CF9AE}" pid="106" name="FSC#ATSTATECFG@1.1001:DepartmentFax">
    <vt:lpwstr/>
  </property>
  <property fmtid="{D5CDD505-2E9C-101B-9397-08002B2CF9AE}" pid="107" name="FSC#ATSTATECFG@1.1001:DepartmentEmail">
    <vt:lpwstr/>
  </property>
  <property fmtid="{D5CDD505-2E9C-101B-9397-08002B2CF9AE}" pid="108" name="FSC#ATSTATECFG@1.1001:SubfileDate">
    <vt:lpwstr>04.04.2022</vt:lpwstr>
  </property>
  <property fmtid="{D5CDD505-2E9C-101B-9397-08002B2CF9AE}" pid="109" name="FSC#ATSTATECFG@1.1001:SubfileSubject">
    <vt:lpwstr>Maßnahmenplan - Landkreis Ahrweiler</vt:lpwstr>
  </property>
  <property fmtid="{D5CDD505-2E9C-101B-9397-08002B2CF9AE}" pid="110" name="FSC#ATSTATECFG@1.1001:DepartmentZipCode">
    <vt:lpwstr/>
  </property>
  <property fmtid="{D5CDD505-2E9C-101B-9397-08002B2CF9AE}" pid="111" name="FSC#ATSTATECFG@1.1001:DepartmentCountry">
    <vt:lpwstr/>
  </property>
  <property fmtid="{D5CDD505-2E9C-101B-9397-08002B2CF9AE}" pid="112" name="FSC#ATSTATECFG@1.1001:DepartmentCity">
    <vt:lpwstr/>
  </property>
  <property fmtid="{D5CDD505-2E9C-101B-9397-08002B2CF9AE}" pid="113" name="FSC#ATSTATECFG@1.1001:DepartmentStreet">
    <vt:lpwstr/>
  </property>
  <property fmtid="{D5CDD505-2E9C-101B-9397-08002B2CF9AE}" pid="114" name="FSC#CCAPRECONFIGG@15.1001:DepartmentON">
    <vt:lpwstr/>
  </property>
  <property fmtid="{D5CDD505-2E9C-101B-9397-08002B2CF9AE}" pid="115" name="FSC#ATSTATECFG@1.1001:DepartmentDVR">
    <vt:lpwstr/>
  </property>
  <property fmtid="{D5CDD505-2E9C-101B-9397-08002B2CF9AE}" pid="116" name="FSC#ATSTATECFG@1.1001:DepartmentUID">
    <vt:lpwstr/>
  </property>
  <property fmtid="{D5CDD505-2E9C-101B-9397-08002B2CF9AE}" pid="117" name="FSC#ATSTATECFG@1.1001:SubfileReference">
    <vt:lpwstr>1134-0002#2022/0005-0301 WA 3.0002</vt:lpwstr>
  </property>
  <property fmtid="{D5CDD505-2E9C-101B-9397-08002B2CF9AE}" pid="118" name="FSC#ATSTATECFG@1.1001:Clause">
    <vt:lpwstr/>
  </property>
  <property fmtid="{D5CDD505-2E9C-101B-9397-08002B2CF9AE}" pid="119" name="FSC#ATSTATECFG@1.1001:ApprovedSignature">
    <vt:lpwstr/>
  </property>
  <property fmtid="{D5CDD505-2E9C-101B-9397-08002B2CF9AE}" pid="120" name="FSC#ATSTATECFG@1.1001:BankAccount">
    <vt:lpwstr/>
  </property>
  <property fmtid="{D5CDD505-2E9C-101B-9397-08002B2CF9AE}" pid="121" name="FSC#ATSTATECFG@1.1001:BankAccountOwner">
    <vt:lpwstr/>
  </property>
  <property fmtid="{D5CDD505-2E9C-101B-9397-08002B2CF9AE}" pid="122" name="FSC#ATSTATECFG@1.1001:BankInstitute">
    <vt:lpwstr/>
  </property>
  <property fmtid="{D5CDD505-2E9C-101B-9397-08002B2CF9AE}" pid="123" name="FSC#ATSTATECFG@1.1001:BankAccountID">
    <vt:lpwstr/>
  </property>
  <property fmtid="{D5CDD505-2E9C-101B-9397-08002B2CF9AE}" pid="124" name="FSC#ATSTATECFG@1.1001:BankAccountIBAN">
    <vt:lpwstr/>
  </property>
  <property fmtid="{D5CDD505-2E9C-101B-9397-08002B2CF9AE}" pid="125" name="FSC#ATSTATECFG@1.1001:BankAccountBIC">
    <vt:lpwstr/>
  </property>
  <property fmtid="{D5CDD505-2E9C-101B-9397-08002B2CF9AE}" pid="126" name="FSC#ATSTATECFG@1.1001:BankName">
    <vt:lpwstr/>
  </property>
  <property fmtid="{D5CDD505-2E9C-101B-9397-08002B2CF9AE}" pid="127" name="FSC#COOELAK@1.1001:ObjectAddressees">
    <vt:lpwstr/>
  </property>
  <property fmtid="{D5CDD505-2E9C-101B-9397-08002B2CF9AE}" pid="128" name="FSC#COOELAK@1.1001:replyreference">
    <vt:lpwstr/>
  </property>
  <property fmtid="{D5CDD505-2E9C-101B-9397-08002B2CF9AE}" pid="129" name="FSC#FSCGOVDE@1.1001:FileRefOUEmail">
    <vt:lpwstr/>
  </property>
  <property fmtid="{D5CDD505-2E9C-101B-9397-08002B2CF9AE}" pid="130" name="FSC#FSCGOVDE@1.1001:ProcedureReference">
    <vt:lpwstr>1134-0002#2022/0005-0301 WA 3</vt:lpwstr>
  </property>
  <property fmtid="{D5CDD505-2E9C-101B-9397-08002B2CF9AE}" pid="131" name="FSC#FSCGOVDE@1.1001:FileSubject">
    <vt:lpwstr>Maßnahmenplanverfahren</vt:lpwstr>
  </property>
  <property fmtid="{D5CDD505-2E9C-101B-9397-08002B2CF9AE}" pid="132" name="FSC#FSCGOVDE@1.1001:ProcedureSubject">
    <vt:lpwstr>Feststellung - Landkreis Ahrweiler</vt:lpwstr>
  </property>
  <property fmtid="{D5CDD505-2E9C-101B-9397-08002B2CF9AE}" pid="133" name="FSC#FSCGOVDE@1.1001:SignFinalVersionBy">
    <vt:lpwstr/>
  </property>
  <property fmtid="{D5CDD505-2E9C-101B-9397-08002B2CF9AE}" pid="134" name="FSC#FSCGOVDE@1.1001:SignFinalVersionAt">
    <vt:lpwstr/>
  </property>
  <property fmtid="{D5CDD505-2E9C-101B-9397-08002B2CF9AE}" pid="135" name="FSC#FSCGOVDE@1.1001:ProcedureRefBarCode">
    <vt:lpwstr>1134-0002#2022/0005-0301 WA 3</vt:lpwstr>
  </property>
  <property fmtid="{D5CDD505-2E9C-101B-9397-08002B2CF9AE}" pid="136" name="FSC#FSCGOVDE@1.1001:FileAddSubj">
    <vt:lpwstr/>
  </property>
  <property fmtid="{D5CDD505-2E9C-101B-9397-08002B2CF9AE}" pid="137" name="FSC#FSCGOVDE@1.1001:DocumentSubj">
    <vt:lpwstr>Maßnahmenplan - Landkreis Ahrweiler</vt:lpwstr>
  </property>
  <property fmtid="{D5CDD505-2E9C-101B-9397-08002B2CF9AE}" pid="138" name="FSC#FSCGOVDE@1.1001:FileRel">
    <vt:lpwstr/>
  </property>
  <property fmtid="{D5CDD505-2E9C-101B-9397-08002B2CF9AE}" pid="139" name="FSC#DEPRECONFIG@15.1001:DocumentTitle">
    <vt:lpwstr/>
  </property>
  <property fmtid="{D5CDD505-2E9C-101B-9397-08002B2CF9AE}" pid="140" name="FSC#DEPRECONFIG@15.1001:ProcedureTitle">
    <vt:lpwstr/>
  </property>
  <property fmtid="{D5CDD505-2E9C-101B-9397-08002B2CF9AE}" pid="141" name="FSC#DEPRECONFIG@15.1001:AuthorTitle">
    <vt:lpwstr/>
  </property>
  <property fmtid="{D5CDD505-2E9C-101B-9397-08002B2CF9AE}" pid="142" name="FSC#DEPRECONFIG@15.1001:AuthorSalution">
    <vt:lpwstr/>
  </property>
  <property fmtid="{D5CDD505-2E9C-101B-9397-08002B2CF9AE}" pid="143" name="FSC#DEPRECONFIG@15.1001:AuthorName">
    <vt:lpwstr>Marc-Maurice Riesch</vt:lpwstr>
  </property>
  <property fmtid="{D5CDD505-2E9C-101B-9397-08002B2CF9AE}" pid="144" name="FSC#DEPRECONFIG@15.1001:AuthorMail">
    <vt:lpwstr>Marc.Riesch@mdi.rlp.de</vt:lpwstr>
  </property>
  <property fmtid="{D5CDD505-2E9C-101B-9397-08002B2CF9AE}" pid="145" name="FSC#DEPRECONFIG@15.1001:AuthorTelephone">
    <vt:lpwstr>3857</vt:lpwstr>
  </property>
  <property fmtid="{D5CDD505-2E9C-101B-9397-08002B2CF9AE}" pid="146" name="FSC#DEPRECONFIG@15.1001:AuthorFax">
    <vt:lpwstr/>
  </property>
  <property fmtid="{D5CDD505-2E9C-101B-9397-08002B2CF9AE}" pid="147" name="FSC#DEPRECONFIG@15.1001:AuthorOE">
    <vt:lpwstr>0301 WA 3 (Förderwesen, Bund-Länder-Koordinierung)</vt:lpwstr>
  </property>
  <property fmtid="{D5CDD505-2E9C-101B-9397-08002B2CF9AE}" pid="148" name="FSC#COOSYSTEM@1.1:Container">
    <vt:lpwstr>COO.2298.101.2.2431025</vt:lpwstr>
  </property>
  <property fmtid="{D5CDD505-2E9C-101B-9397-08002B2CF9AE}" pid="149" name="FSC#FSCFOLIO@1.1001:docpropproject">
    <vt:lpwstr/>
  </property>
</Properties>
</file>